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bourací práce" sheetId="2" r:id="rId2"/>
    <sheet name="02 - zateplení objektu" sheetId="3" r:id="rId3"/>
    <sheet name="03 - FVE" sheetId="4" r:id="rId4"/>
    <sheet name="04 - Chlazení" sheetId="5" r:id="rId5"/>
    <sheet name="05 - VZT" sheetId="6" r:id="rId6"/>
    <sheet name="06 - osvětlení" sheetId="7" r:id="rId7"/>
    <sheet name="07 - UT" sheetId="8" r:id="rId8"/>
    <sheet name="08 - MaR" sheetId="9" r:id="rId9"/>
    <sheet name="09 - VRN" sheetId="10" r:id="rId10"/>
    <sheet name="Pokyny pro vyplnění" sheetId="11" r:id="rId11"/>
  </sheets>
  <definedNames>
    <definedName name="_xlnm.Print_Area" localSheetId="0">'Rekapitulace stavby'!$D$4:$AO$36,'Rekapitulace stavby'!$C$42:$AQ$64</definedName>
    <definedName name="_xlnm._FilterDatabase" localSheetId="1" hidden="1">'01 - bourací práce'!$C$97:$K$412</definedName>
    <definedName name="_xlnm.Print_Area" localSheetId="1">'01 - bourací práce'!$C$4:$J$39,'01 - bourací práce'!$C$45:$J$79,'01 - bourací práce'!$C$85:$K$412</definedName>
    <definedName name="_xlnm._FilterDatabase" localSheetId="2" hidden="1">'02 - zateplení objektu'!$C$95:$K$898</definedName>
    <definedName name="_xlnm.Print_Area" localSheetId="2">'02 - zateplení objektu'!$C$4:$J$39,'02 - zateplení objektu'!$C$45:$J$77,'02 - zateplení objektu'!$C$83:$K$898</definedName>
    <definedName name="_xlnm._FilterDatabase" localSheetId="3" hidden="1">'03 - FVE'!$C$81:$K$171</definedName>
    <definedName name="_xlnm.Print_Area" localSheetId="3">'03 - FVE'!$C$4:$J$39,'03 - FVE'!$C$45:$J$63,'03 - FVE'!$C$69:$K$171</definedName>
    <definedName name="_xlnm._FilterDatabase" localSheetId="4" hidden="1">'04 - Chlazení'!$C$78:$K$231</definedName>
    <definedName name="_xlnm.Print_Area" localSheetId="4">'04 - Chlazení'!$C$4:$J$39,'04 - Chlazení'!$C$45:$J$60,'04 - Chlazení'!$C$66:$K$231</definedName>
    <definedName name="_xlnm._FilterDatabase" localSheetId="5" hidden="1">'05 - VZT'!$C$78:$K$589</definedName>
    <definedName name="_xlnm.Print_Area" localSheetId="5">'05 - VZT'!$C$4:$J$39,'05 - VZT'!$C$45:$J$60,'05 - VZT'!$C$66:$K$589</definedName>
    <definedName name="_xlnm._FilterDatabase" localSheetId="6" hidden="1">'06 - osvětlení'!$C$78:$K$139</definedName>
    <definedName name="_xlnm.Print_Area" localSheetId="6">'06 - osvětlení'!$C$4:$J$39,'06 - osvětlení'!$C$45:$J$60,'06 - osvětlení'!$C$66:$K$139</definedName>
    <definedName name="_xlnm._FilterDatabase" localSheetId="7" hidden="1">'07 - UT'!$C$78:$K$351</definedName>
    <definedName name="_xlnm.Print_Area" localSheetId="7">'07 - UT'!$C$4:$J$39,'07 - UT'!$C$45:$J$60,'07 - UT'!$C$66:$K$351</definedName>
    <definedName name="_xlnm._FilterDatabase" localSheetId="8" hidden="1">'08 - MaR'!$C$88:$K$279</definedName>
    <definedName name="_xlnm.Print_Area" localSheetId="8">'08 - MaR'!$C$4:$J$39,'08 - MaR'!$C$45:$J$70,'08 - MaR'!$C$76:$K$279</definedName>
    <definedName name="_xlnm._FilterDatabase" localSheetId="9" hidden="1">'09 - VRN'!$C$85:$K$164</definedName>
    <definedName name="_xlnm.Print_Area" localSheetId="9">'09 - VRN'!$C$4:$J$39,'09 - VRN'!$C$45:$J$67,'09 - VRN'!$C$73:$K$164</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'01 - bourací práce'!$97:$97</definedName>
    <definedName name="_xlnm.Print_Titles" localSheetId="2">'02 - zateplení objektu'!$95:$95</definedName>
    <definedName name="_xlnm.Print_Titles" localSheetId="3">'03 - FVE'!$81:$81</definedName>
    <definedName name="_xlnm.Print_Titles" localSheetId="4">'04 - Chlazení'!$78:$78</definedName>
    <definedName name="_xlnm.Print_Titles" localSheetId="5">'05 - VZT'!$78:$78</definedName>
    <definedName name="_xlnm.Print_Titles" localSheetId="6">'06 - osvětlení'!$78:$78</definedName>
    <definedName name="_xlnm.Print_Titles" localSheetId="7">'07 - UT'!$78:$78</definedName>
    <definedName name="_xlnm.Print_Titles" localSheetId="8">'08 - MaR'!$88:$88</definedName>
    <definedName name="_xlnm.Print_Titles" localSheetId="9">'09 - VRN'!$85:$85</definedName>
  </definedNames>
  <calcPr fullCalcOnLoad="1"/>
</workbook>
</file>

<file path=xl/sharedStrings.xml><?xml version="1.0" encoding="utf-8"?>
<sst xmlns="http://schemas.openxmlformats.org/spreadsheetml/2006/main" count="23078" uniqueCount="3287">
  <si>
    <t>Export Komplet</t>
  </si>
  <si>
    <t>VZ</t>
  </si>
  <si>
    <t>2.0</t>
  </si>
  <si>
    <t>ZAMOK</t>
  </si>
  <si>
    <t>False</t>
  </si>
  <si>
    <t>{7a6e53e5-0349-4430-87c9-af3438fee61b}</t>
  </si>
  <si>
    <t>0,01</t>
  </si>
  <si>
    <t>21</t>
  </si>
  <si>
    <t>15</t>
  </si>
  <si>
    <t>REKAPITULACE STAVBY</t>
  </si>
  <si>
    <t>v ---  níže se nacházejí doplnkové a pomocné údaje k sestavám  --- v</t>
  </si>
  <si>
    <t>Návod na vyplnění</t>
  </si>
  <si>
    <t>0,001</t>
  </si>
  <si>
    <t>Kód:</t>
  </si>
  <si>
    <t>20210202</t>
  </si>
  <si>
    <t>Měnit lze pouze buňky se žlutým podbarvením!
1) v Rekapitulaci stavby vyplňte údaje o Uchazeči (přenesou se do ostatních sestav i v jiných listech)
2) na vybraných listech vyplňte v sestavě Soupis prací ceny u položek</t>
  </si>
  <si>
    <t>Stavba:</t>
  </si>
  <si>
    <t>SENB obj. 2983 U Synagogy Č. Lípa rev.5</t>
  </si>
  <si>
    <t>KSO:</t>
  </si>
  <si>
    <t/>
  </si>
  <si>
    <t>CC-CZ:</t>
  </si>
  <si>
    <t>Místo:</t>
  </si>
  <si>
    <t>Č. Lípa</t>
  </si>
  <si>
    <t>Datum:</t>
  </si>
  <si>
    <t>20. 10. 2021</t>
  </si>
  <si>
    <t>Zadavatel:</t>
  </si>
  <si>
    <t>IČ:</t>
  </si>
  <si>
    <t>Město Č. Lípa</t>
  </si>
  <si>
    <t>DIČ:</t>
  </si>
  <si>
    <t>Uchazeč:</t>
  </si>
  <si>
    <t>Vyplň údaj</t>
  </si>
  <si>
    <t>Projektant:</t>
  </si>
  <si>
    <t>KIP</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</si>
  <si>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</si>
  <si>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</si>
  <si>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</si>
  <si>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</si>
  <si>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</si>
  <si>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</si>
  <si>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</si>
  <si>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</si>
  <si>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</si>
  <si>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</si>
  <si>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</si>
  <si>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</si>
  <si>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</si>
  <si>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</si>
  <si>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</si>
  <si>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</si>
  <si>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</si>
  <si>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</si>
  <si>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</si>
  <si>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</si>
  <si>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</si>
  <si>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</si>
  <si>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</si>
  <si>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</si>
  <si>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</si>
  <si>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</si>
  <si>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</si>
  <si>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</si>
  <si>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</si>
  <si>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</si>
  <si>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</si>
  <si>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</si>
  <si>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</si>
  <si>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</si>
  <si>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</si>
  <si>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</si>
  <si>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</si>
  <si>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</si>
  <si>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</si>
  <si>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</si>
  <si>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</si>
  <si>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</si>
  <si>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</si>
  <si>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</si>
  <si>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</si>
  <si>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bourací práce</t>
  </si>
  <si>
    <t>STA</t>
  </si>
  <si>
    <t>1</t>
  </si>
  <si>
    <t>{4be248e5-6ab6-452a-87a7-1b4d1ee7c2ec}</t>
  </si>
  <si>
    <t>2</t>
  </si>
  <si>
    <t>02</t>
  </si>
  <si>
    <t>zateplení objektu</t>
  </si>
  <si>
    <t>{0dda646f-ee67-45f7-85f2-207e59c1c940}</t>
  </si>
  <si>
    <t>03</t>
  </si>
  <si>
    <t>FVE</t>
  </si>
  <si>
    <t>{4ba55055-6297-4905-a6ab-98ec97d0f84f}</t>
  </si>
  <si>
    <t>04</t>
  </si>
  <si>
    <t>Chlazení</t>
  </si>
  <si>
    <t>{3cf44c0f-440e-490b-8538-a54ea30f0879}</t>
  </si>
  <si>
    <t>05</t>
  </si>
  <si>
    <t>VZT</t>
  </si>
  <si>
    <t>{feb41d98-b2c5-4681-a7e0-d996ee0b6abb}</t>
  </si>
  <si>
    <t>06</t>
  </si>
  <si>
    <t>osvětlení</t>
  </si>
  <si>
    <t>{8ca266c7-cc5c-4861-ab55-845d825f51b7}</t>
  </si>
  <si>
    <t>07</t>
  </si>
  <si>
    <t>UT</t>
  </si>
  <si>
    <t>{9d142525-6d58-4d56-8d02-ea6a612997d8}</t>
  </si>
  <si>
    <t>08</t>
  </si>
  <si>
    <t>MaR</t>
  </si>
  <si>
    <t>{9c12ec63-1960-4c2b-81d8-f8d6a5f684d7}</t>
  </si>
  <si>
    <t>09</t>
  </si>
  <si>
    <t>VRN</t>
  </si>
  <si>
    <t>{7214e6fc-d76c-451b-ba52-152817f0781e}</t>
  </si>
  <si>
    <t>KRYCÍ LIST SOUPISU PRACÍ</t>
  </si>
  <si>
    <t>Objekt:</t>
  </si>
  <si>
    <t>01 - bourací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</si>
  <si>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</si>
  <si>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</si>
  <si>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</si>
  <si>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</si>
  <si>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</si>
  <si>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</si>
  <si>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</si>
  <si>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9 - Ostatní konstrukce a práce, bourání</t>
  </si>
  <si>
    <t xml:space="preserve">    997 - Přesun sutě</t>
  </si>
  <si>
    <t>PSV - Práce a dodávky PSV</t>
  </si>
  <si>
    <t xml:space="preserve">    712 - Povlakové krytiny</t>
  </si>
  <si>
    <t xml:space="preserve">    713 - Izolace tepelné</t>
  </si>
  <si>
    <t xml:space="preserve">    731 - Ústřední vytápění - kotelny</t>
  </si>
  <si>
    <t xml:space="preserve">    732 - Ústřední vytápění - strojovny</t>
  </si>
  <si>
    <t xml:space="preserve">    733 - Ústřední vytápění - rozvodné potrubí</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</si>
  <si>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</si>
  <si>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</si>
  <si>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</si>
  <si>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</si>
  <si>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</si>
  <si>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</si>
  <si>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767 - Konstrukce zámečnické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</si>
  <si>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</si>
  <si>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</si>
  <si>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</si>
  <si>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</si>
  <si>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</si>
  <si>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</si>
  <si>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</si>
  <si>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</si>
  <si>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</si>
  <si>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</si>
  <si>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</si>
  <si>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</si>
  <si>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</si>
  <si>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</si>
  <si>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</si>
  <si>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</si>
  <si>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</si>
  <si>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</si>
  <si>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</si>
  <si>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</si>
  <si>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 do 800 mm v soudržných horninách třídy těžitelnosti I, skupiny 3 ručně</t>
  </si>
  <si>
    <t>m3</t>
  </si>
  <si>
    <t>CS ÚRS 2021 01</t>
  </si>
  <si>
    <t>4</t>
  </si>
  <si>
    <t>163047089</t>
  </si>
  <si>
    <t>PP</t>
  </si>
  <si>
    <t>Hloubení rýh šířky do 800 mm ručně zapažených i nezapažených, s urovnáním dna do předepsaného profilu a spádu v hornině třídy těžitelnosti I skupiny 3 soudržných</t>
  </si>
  <si>
    <t>Online PSC</t>
  </si>
  <si>
    <t>https://podminky.urs.cz/item/CS_URS_2021_01/132212111</t>
  </si>
  <si>
    <t>VV</t>
  </si>
  <si>
    <t>0,6*1*114,2"pro izolaci zákl.</t>
  </si>
  <si>
    <t>3</t>
  </si>
  <si>
    <t>Svislé a kompletní konstrukce</t>
  </si>
  <si>
    <t>317944321</t>
  </si>
  <si>
    <t>Válcované nosníky do č.12 dodatečně osazované do připravených otvorů</t>
  </si>
  <si>
    <t>t</t>
  </si>
  <si>
    <t>-189266306</t>
  </si>
  <si>
    <t>Válcované nosníky dodatečně osazované do připravených otvorů bez zazdění hlav do č. 12</t>
  </si>
  <si>
    <t>https://podminky.urs.cz/item/CS_URS_2021_01/317944321</t>
  </si>
  <si>
    <t>1,3*2*0,014"1NP</t>
  </si>
  <si>
    <t>346244381</t>
  </si>
  <si>
    <t>Plentování jednostranné v do 200 mm válcovaných nosníků cihlami</t>
  </si>
  <si>
    <t>m2</t>
  </si>
  <si>
    <t>1402892150</t>
  </si>
  <si>
    <t>Plentování ocelových válcovaných nosníků jednostranné cihlami na maltu, výška stojiny do 200 mm</t>
  </si>
  <si>
    <t>https://podminky.urs.cz/item/CS_URS_2021_01/346244381</t>
  </si>
  <si>
    <t>1,3*0,1*2"1NP</t>
  </si>
  <si>
    <t>9</t>
  </si>
  <si>
    <t>Ostatní konstrukce a práce, bourání</t>
  </si>
  <si>
    <t>941211112</t>
  </si>
  <si>
    <t>Montáž lešení řadového rámového lehkého zatížení do 200 kg/m2 š do 0,9 m v do 25 m</t>
  </si>
  <si>
    <t>-2077786955</t>
  </si>
  <si>
    <t>Montáž lešení řadového rámového lehkého pracovního s podlahami s provozním zatížením tř. 3 do 200 kg/m2 šířky tř. SW06 přes 0,6 do 0,9 m, výšky přes 10 do 25 m</t>
  </si>
  <si>
    <t>https://podminky.urs.cz/item/CS_URS_2021_01/941211112</t>
  </si>
  <si>
    <t>5</t>
  </si>
  <si>
    <t>941211211</t>
  </si>
  <si>
    <t>Příplatek k lešení řadovému rámovému lehkému š 0,9 m v do 25 m za první a ZKD den použití</t>
  </si>
  <si>
    <t>-85842495</t>
  </si>
  <si>
    <t>Montáž lešení řadového rámového lehkého pracovního s podlahami s provozním zatížením tř. 3 do 200 kg/m2 Příplatek za první a každý další den použití lešení k ceně -1111 nebo -1112</t>
  </si>
  <si>
    <t>https://podminky.urs.cz/item/CS_URS_2021_01/941211211</t>
  </si>
  <si>
    <t>1100*90 'Přepočtené koeficientem množství</t>
  </si>
  <si>
    <t>6</t>
  </si>
  <si>
    <t>941211812</t>
  </si>
  <si>
    <t>Demontáž lešení řadového rámového lehkého zatížení do 200 kg/m2 š do 0,9 m v do 25 m</t>
  </si>
  <si>
    <t>-844936510</t>
  </si>
  <si>
    <t>Demontáž lešení řadového rámového lehkého pracovního s provozním zatížením tř. 3 do 200 kg/m2 šířky tř. SW06 přes 0,6 do 0,9 m, výšky přes 10 do 25 m</t>
  </si>
  <si>
    <t>https://podminky.urs.cz/item/CS_URS_2021_01/941211812</t>
  </si>
  <si>
    <t>7</t>
  </si>
  <si>
    <t>944511111</t>
  </si>
  <si>
    <t>Montáž ochranné sítě z textilie z umělých vláken</t>
  </si>
  <si>
    <t>-1189166764</t>
  </si>
  <si>
    <t>Montáž ochranné sítě zavěšené na konstrukci lešení z textilie z umělých vláken</t>
  </si>
  <si>
    <t>https://podminky.urs.cz/item/CS_URS_2021_01/944511111</t>
  </si>
  <si>
    <t>8</t>
  </si>
  <si>
    <t>944511211</t>
  </si>
  <si>
    <t>Příplatek k ochranné síti za první a ZKD den použití</t>
  </si>
  <si>
    <t>-46014210</t>
  </si>
  <si>
    <t>Montáž ochranné sítě Příplatek za první a každý další den použití sítě k ceně -1111</t>
  </si>
  <si>
    <t>https://podminky.urs.cz/item/CS_URS_2021_01/944511211</t>
  </si>
  <si>
    <t>1100*60 'Přepočtené koeficientem množství</t>
  </si>
  <si>
    <t>944511811</t>
  </si>
  <si>
    <t>Demontáž ochranné sítě z textilie z umělých vláken</t>
  </si>
  <si>
    <t>1411029687</t>
  </si>
  <si>
    <t>Demontáž ochranné sítě zavěšené na konstrukci lešení z textilie z umělých vláken</t>
  </si>
  <si>
    <t>https://podminky.urs.cz/item/CS_URS_2021_01/944511811</t>
  </si>
  <si>
    <t>10</t>
  </si>
  <si>
    <t>944711114</t>
  </si>
  <si>
    <t>Montáž záchytné stříšky š přes 2,5 m</t>
  </si>
  <si>
    <t>m</t>
  </si>
  <si>
    <t>-1586491185</t>
  </si>
  <si>
    <t>Montáž záchytné stříšky zřizované současně s lehkým nebo těžkým lešením, šířky přes 2,5 m</t>
  </si>
  <si>
    <t>https://podminky.urs.cz/item/CS_URS_2021_01/944711114</t>
  </si>
  <si>
    <t>11</t>
  </si>
  <si>
    <t>944711214</t>
  </si>
  <si>
    <t>Příplatek k záchytné stříšce š přes 2,5 m za první a ZKD den použití</t>
  </si>
  <si>
    <t>1069884665</t>
  </si>
  <si>
    <t>Montáž záchytné stříšky Příplatek za první a každý další den použití záchytné stříšky k ceně -1114</t>
  </si>
  <si>
    <t>https://podminky.urs.cz/item/CS_URS_2021_01/944711214</t>
  </si>
  <si>
    <t>5*90 'Přepočtené koeficientem množství</t>
  </si>
  <si>
    <t>12</t>
  </si>
  <si>
    <t>944711814</t>
  </si>
  <si>
    <t>Demontáž záchytné stříšky š přes 2,5 m</t>
  </si>
  <si>
    <t>1828201805</t>
  </si>
  <si>
    <t>Demontáž záchytné stříšky zřizované současně s lehkým nebo těžkým lešením, šířky přes 2,5 m</t>
  </si>
  <si>
    <t>https://podminky.urs.cz/item/CS_URS_2021_01/944711814</t>
  </si>
  <si>
    <t>13</t>
  </si>
  <si>
    <t>949101111</t>
  </si>
  <si>
    <t>Lešení pomocné pro objekty pozemních staveb s lešeňovou podlahou v do 1,9 m zatížení do 150 kg/m2</t>
  </si>
  <si>
    <t>1676570561</t>
  </si>
  <si>
    <t>Lešení pomocné pracovní pro objekty pozemních staveb pro zatížení do 150 kg/m2, o výšce lešeňové podlahy do 1,9 m</t>
  </si>
  <si>
    <t>https://podminky.urs.cz/item/CS_URS_2021_01/949101111</t>
  </si>
  <si>
    <t>14</t>
  </si>
  <si>
    <t>962032240</t>
  </si>
  <si>
    <t>Bourání zdiva z cihel pálených nebo vápenopískových na MC do 1 m3</t>
  </si>
  <si>
    <t>-500434930</t>
  </si>
  <si>
    <t>Bourání zdiva nadzákladového z cihel nebo tvárnic z cihel pálených nebo vápenopískových, na maltu cementovou, objemu do 1 m3</t>
  </si>
  <si>
    <t>https://podminky.urs.cz/item/CS_URS_2021_01/962032240</t>
  </si>
  <si>
    <t>(3,44+(4*0,34)+1,9)*0,5"1NP</t>
  </si>
  <si>
    <t>5*0,34*0,5"2NP</t>
  </si>
  <si>
    <t>5*0,34*0,5"3NP</t>
  </si>
  <si>
    <t>5*0,34*0,5"4NP</t>
  </si>
  <si>
    <t>4*0,34*0,5"5NP</t>
  </si>
  <si>
    <t>Součet</t>
  </si>
  <si>
    <t>962032631</t>
  </si>
  <si>
    <t>Bourání zdiva komínového nad střechou z cihel na MV nebo MVC</t>
  </si>
  <si>
    <t>-2119332566</t>
  </si>
  <si>
    <t>Bourání zdiva nadzákladového z cihel nebo tvárnic komínového z cihel pálených, šamotových nebo vápenopískových nad střechou na maltu vápennou nebo vápenocementovou</t>
  </si>
  <si>
    <t>https://podminky.urs.cz/item/CS_URS_2021_01/962032631</t>
  </si>
  <si>
    <t>0,5*0,9*1,45</t>
  </si>
  <si>
    <t>16</t>
  </si>
  <si>
    <t>962042320</t>
  </si>
  <si>
    <t>Bourání zdiva nadzákladového z betonu prostého do 1 m3</t>
  </si>
  <si>
    <t>-1370291586</t>
  </si>
  <si>
    <t>Bourání zdiva z betonu prostého nadzákladového objemu do 1 m3</t>
  </si>
  <si>
    <t>https://podminky.urs.cz/item/CS_URS_2021_01/962042320</t>
  </si>
  <si>
    <t>0,6*1*0,1"kom. deska</t>
  </si>
  <si>
    <t>17</t>
  </si>
  <si>
    <t>974031664</t>
  </si>
  <si>
    <t>Vysekání rýh ve zdivu cihelném pro vtahování nosníků hl do 150 mm v do 150 mm</t>
  </si>
  <si>
    <t>-1555262004</t>
  </si>
  <si>
    <t>Vysekání rýh ve zdivu cihelném na maltu vápennou nebo vápenocementovou pro vtahování nosníků do zdí, před vybouráním otvoru do hl. 150 mm, při v. nosníku do 150 mm</t>
  </si>
  <si>
    <t>https://podminky.urs.cz/item/CS_URS_2021_01/974031664</t>
  </si>
  <si>
    <t>1,3*2"1NP</t>
  </si>
  <si>
    <t>997</t>
  </si>
  <si>
    <t>Přesun sutě</t>
  </si>
  <si>
    <t>18</t>
  </si>
  <si>
    <t>997013214</t>
  </si>
  <si>
    <t>Vnitrostaveništní doprava suti a vybouraných hmot pro budovy v do 15 m ručně</t>
  </si>
  <si>
    <t>1628952272</t>
  </si>
  <si>
    <t>Vnitrostaveništní doprava suti a vybouraných hmot vodorovně do 50 m svisle ručně pro budovy a haly výšky přes 12 do 15 m</t>
  </si>
  <si>
    <t>https://podminky.urs.cz/item/CS_URS_2021_01/997013214</t>
  </si>
  <si>
    <t>19</t>
  </si>
  <si>
    <t>997013501</t>
  </si>
  <si>
    <t>Odvoz suti a vybouraných hmot na skládku nebo meziskládku do 1 km se složením</t>
  </si>
  <si>
    <t>1965820637</t>
  </si>
  <si>
    <t>Odvoz suti a vybouraných hmot na skládku nebo meziskládku se složením, na vzdálenost do 1 km</t>
  </si>
  <si>
    <t>https://podminky.urs.cz/item/CS_URS_2021_01/997013501</t>
  </si>
  <si>
    <t>20</t>
  </si>
  <si>
    <t>997013509</t>
  </si>
  <si>
    <t>Příplatek k odvozu suti a vybouraných hmot na skládku ZKD 1 km přes 1 km</t>
  </si>
  <si>
    <t>-45750655</t>
  </si>
  <si>
    <t>Odvoz suti a vybouraných hmot na skládku nebo meziskládku se složením, na vzdálenost Příplatek k ceně za každý další i započatý 1 km přes 1 km</t>
  </si>
  <si>
    <t>https://podminky.urs.cz/item/CS_URS_2021_01/997013509</t>
  </si>
  <si>
    <t>174,151*10 'Přepočtené koeficientem množství</t>
  </si>
  <si>
    <t>997013631R</t>
  </si>
  <si>
    <t>Poplatek za uložení na skládce (skládkovné) stavebního odpadu směsného kód odpadu 17 09 04</t>
  </si>
  <si>
    <t>-418176479</t>
  </si>
  <si>
    <t>Poplatek za uložení stavebního odpadu na skládce (skládkovné) směsného stavebního a demoličního zatříděného do Katalogu odpadů pod kódem 17 09 04</t>
  </si>
  <si>
    <t>P</t>
  </si>
  <si>
    <t>Poznámka k položce:
položka zahrnuje: vytřídění směsného odpadu, odpady vhodné k recyklaci budou uloženy na recyklační skládku. Položka zahrnuje veškeré příjmy a náklady spojené s tříděním a recyklací.</t>
  </si>
  <si>
    <t>79,693</t>
  </si>
  <si>
    <t>22</t>
  </si>
  <si>
    <t>997013811</t>
  </si>
  <si>
    <t>Poplatek za uložení na skládce (skládkovné) stavebního odpadu dřevěného kód odpadu 17 02 01</t>
  </si>
  <si>
    <t>36020999</t>
  </si>
  <si>
    <t>Poplatek za uložení stavebního odpadu na skládce (skládkovné) dřevěného zatříděného do Katalogu odpadů pod kódem 17 02 01</t>
  </si>
  <si>
    <t>https://podminky.urs.cz/item/CS_URS_2021_01/997013811</t>
  </si>
  <si>
    <t>23</t>
  </si>
  <si>
    <t>997013814</t>
  </si>
  <si>
    <t>Poplatek za uložení na skládce (skládkovné) stavebního odpadu izolací kód odpadu 17 06 04</t>
  </si>
  <si>
    <t>-211932306</t>
  </si>
  <si>
    <t>Poplatek za uložení stavebního odpadu na skládce (skládkovné) z izolačních materiálů zatříděného do Katalogu odpadů pod kódem 17 06 04</t>
  </si>
  <si>
    <t>https://podminky.urs.cz/item/CS_URS_2021_01/997013814</t>
  </si>
  <si>
    <t>24</t>
  </si>
  <si>
    <t>997013863</t>
  </si>
  <si>
    <t>Poplatek za uložení stavebního odpadu na recyklační skládce (skládkovné) cihelného kód odpadu  17 01 02</t>
  </si>
  <si>
    <t>-257314449</t>
  </si>
  <si>
    <t>Poplatek za uložení stavebního odpadu na recyklační skládce (skládkovné) cihelného zatříděného do Katalogu odpadů pod kódem 17 01 02</t>
  </si>
  <si>
    <t>https://podminky.urs.cz/item/CS_URS_2021_01/997013863</t>
  </si>
  <si>
    <t>14,1</t>
  </si>
  <si>
    <t>25</t>
  </si>
  <si>
    <t>997013875</t>
  </si>
  <si>
    <t>Poplatek za uložení stavebního odpadu na recyklační skládce (skládkovné) asfaltového bez obsahu dehtu zatříděného do Katalogu odpadů pod kódem 17 03 02</t>
  </si>
  <si>
    <t>-1571099772</t>
  </si>
  <si>
    <t>https://podminky.urs.cz/item/CS_URS_2021_01/997013875</t>
  </si>
  <si>
    <t>PSV</t>
  </si>
  <si>
    <t>Práce a dodávky PSV</t>
  </si>
  <si>
    <t>712</t>
  </si>
  <si>
    <t>Povlakové krytiny</t>
  </si>
  <si>
    <t>26</t>
  </si>
  <si>
    <t>712600831</t>
  </si>
  <si>
    <t>Odstranění povlakové krytiny střech přes 30° jednovrstvé</t>
  </si>
  <si>
    <t>-832009263</t>
  </si>
  <si>
    <t>Odstranění ze střech šikmých přes 30° do 45° krytiny povlakové jednovrstvé</t>
  </si>
  <si>
    <t>https://podminky.urs.cz/item/CS_URS_2021_01/712600831</t>
  </si>
  <si>
    <t>295,4"4-5NP</t>
  </si>
  <si>
    <t>62,42"3-4NP mansarda</t>
  </si>
  <si>
    <t>151,177"vikýře</t>
  </si>
  <si>
    <t>27</t>
  </si>
  <si>
    <t>712600832</t>
  </si>
  <si>
    <t>Odstranění povlakové krytiny střech přes 30° dvouvrstvé</t>
  </si>
  <si>
    <t>-438902437</t>
  </si>
  <si>
    <t>Odstranění ze střech šikmých přes 30° do 45° krytiny povlakové dvouvrstvé</t>
  </si>
  <si>
    <t>https://podminky.urs.cz/item/CS_URS_2021_01/712600832</t>
  </si>
  <si>
    <t>301,18"2NP</t>
  </si>
  <si>
    <t>176,42"5NP</t>
  </si>
  <si>
    <t>713</t>
  </si>
  <si>
    <t>Izolace tepelné</t>
  </si>
  <si>
    <t>28</t>
  </si>
  <si>
    <t>713120813</t>
  </si>
  <si>
    <t>Odstranění tepelné izolace podlah volně kladené z vláknitých materiálů suchých tl přes 100 mm</t>
  </si>
  <si>
    <t>1790452473</t>
  </si>
  <si>
    <t>Odstranění tepelné izolace podlah z rohoží, pásů, dílců, desek, bloků podlah volně kladených nebo mezi trámy z vláknitých materiálů suchých, tloušťka izolace přes 100 mm</t>
  </si>
  <si>
    <t>https://podminky.urs.cz/item/CS_URS_2021_01/713120813</t>
  </si>
  <si>
    <t>196,7+(1,1*56,41)"půda 5NP</t>
  </si>
  <si>
    <t>29</t>
  </si>
  <si>
    <t>713130811</t>
  </si>
  <si>
    <t>Odstranění tepelné izolace stěn volně kladené z vláknitých materiálů tl do 100 mm</t>
  </si>
  <si>
    <t>815270197</t>
  </si>
  <si>
    <t>Odstranění tepelné izolace stěn a příček z rohoží, pásů, dílců, desek, bloků volně kladených z vláknitých materiálů, tloušťka izolace do 100 mm</t>
  </si>
  <si>
    <t>https://podminky.urs.cz/item/CS_URS_2021_01/713130811</t>
  </si>
  <si>
    <t>540,87"fasáda</t>
  </si>
  <si>
    <t>3,17*40,68"půda</t>
  </si>
  <si>
    <t>30</t>
  </si>
  <si>
    <t>713151813</t>
  </si>
  <si>
    <t>Odstranění tepelné izolace střech šikmých volně kladené mezi krokve z vláknitých materiálů suchých tl přes 100 mm</t>
  </si>
  <si>
    <t>-1346533013</t>
  </si>
  <si>
    <t>Odstranění tepelné izolace střech šikmých nebo nadstřešních částí z rohoží, pásů, dílců, desek, bloků mezi krokve nebo pod krokve volně položených z vláknitých materiálů suchých, tloušťka izolace přes 100 mm</t>
  </si>
  <si>
    <t>https://podminky.urs.cz/item/CS_URS_2021_01/713151813</t>
  </si>
  <si>
    <t>301,18"střecha 2NP</t>
  </si>
  <si>
    <t>731</t>
  </si>
  <si>
    <t>Ústřední vytápění - kotelny</t>
  </si>
  <si>
    <t>31</t>
  </si>
  <si>
    <t>731200829</t>
  </si>
  <si>
    <t>Demontáž kotle ocelového na plynná nebo kapalná paliva výkon do 125 kW</t>
  </si>
  <si>
    <t>kus</t>
  </si>
  <si>
    <t>165429237</t>
  </si>
  <si>
    <t>Demontáž kotlů ocelových na kapalná nebo plynná paliva, o výkonu přes 100 do 125 kW</t>
  </si>
  <si>
    <t>https://podminky.urs.cz/item/CS_URS_2021_01/731200829</t>
  </si>
  <si>
    <t>732</t>
  </si>
  <si>
    <t>Ústřední vytápění - strojovny</t>
  </si>
  <si>
    <t>32</t>
  </si>
  <si>
    <t>732110813</t>
  </si>
  <si>
    <t>Demontáž rozdělovače nebo sběrače do DN 300</t>
  </si>
  <si>
    <t>1915255278</t>
  </si>
  <si>
    <t>Demontáž těles rozdělovačů a sběračů přes 200 do DN 300</t>
  </si>
  <si>
    <t>https://podminky.urs.cz/item/CS_URS_2021_01/732110813</t>
  </si>
  <si>
    <t>33</t>
  </si>
  <si>
    <t>732212821</t>
  </si>
  <si>
    <t>Demontáž ohříváku zásobníkového stojatého obsah do 2500 litrů</t>
  </si>
  <si>
    <t>1473676220</t>
  </si>
  <si>
    <t>Demontáž ohříváků zásobníkových stojatých o obsahu přes 1 600 do 2 500 l</t>
  </si>
  <si>
    <t>https://podminky.urs.cz/item/CS_URS_2021_01/732212821</t>
  </si>
  <si>
    <t>34</t>
  </si>
  <si>
    <t>732420815R</t>
  </si>
  <si>
    <t>Demontáž kompresoru</t>
  </si>
  <si>
    <t>-505537129</t>
  </si>
  <si>
    <t>35</t>
  </si>
  <si>
    <t>73249381R</t>
  </si>
  <si>
    <t>Demontáž úpravny vody</t>
  </si>
  <si>
    <t>soubor</t>
  </si>
  <si>
    <t>448789145</t>
  </si>
  <si>
    <t>733</t>
  </si>
  <si>
    <t>Ústřední vytápění - rozvodné potrubí</t>
  </si>
  <si>
    <t>36</t>
  </si>
  <si>
    <t>733110810</t>
  </si>
  <si>
    <t>Demontáž potrubí ocelového závitového do DN 80</t>
  </si>
  <si>
    <t>1366561452</t>
  </si>
  <si>
    <t>Demontáž potrubí z trubek ocelových závitových DN přes 50 do 80</t>
  </si>
  <si>
    <t>https://podminky.urs.cz/item/CS_URS_2021_01/733110810</t>
  </si>
  <si>
    <t>Poznámka k položce:
potrubí kotelny</t>
  </si>
  <si>
    <t>741</t>
  </si>
  <si>
    <t>Elektroinstalace - silnoproud</t>
  </si>
  <si>
    <t>37</t>
  </si>
  <si>
    <t>741371841</t>
  </si>
  <si>
    <t>Demontáž svítidla bytového se standardní paticí přisazeného do 0,09 m2 bez zachováním funkčnosti</t>
  </si>
  <si>
    <t>-410122877</t>
  </si>
  <si>
    <t>Demontáž svítidel bez zachování funkčnosti (do suti) v bytových nebo společenských místnostech se standardní paticí (E27, T5, GU10) přisazených, ploše do 0,09 m2</t>
  </si>
  <si>
    <t>https://podminky.urs.cz/item/CS_URS_2021_01/741371841</t>
  </si>
  <si>
    <t>13"fasáda</t>
  </si>
  <si>
    <t>751</t>
  </si>
  <si>
    <t>Vzduchotechnika</t>
  </si>
  <si>
    <t>38</t>
  </si>
  <si>
    <t>751510862</t>
  </si>
  <si>
    <t>Demontáž vzduchotechnického potrubí plechového čtyřhranného do suti průřezu do 0,50 m2</t>
  </si>
  <si>
    <t>-1317461145</t>
  </si>
  <si>
    <t>Demontáž vzduchotechnického potrubí plechového do suti čtyřhranného s přírubou, průřezu přes 0,13 do 0,50 m2</t>
  </si>
  <si>
    <t>https://podminky.urs.cz/item/CS_URS_2021_01/751510862</t>
  </si>
  <si>
    <t>39</t>
  </si>
  <si>
    <t>751611816</t>
  </si>
  <si>
    <t>Demontáž vzduchotechnické jednotky s rekuperací tepla stojaté s výměnou vzduchu do 5000 m3/h</t>
  </si>
  <si>
    <t>211489569</t>
  </si>
  <si>
    <t>Demontáž vzduchotechnické jednotky s rekuperací tepla centrální stojaté s výměnou vzduchu přes 1 000 do 5 000 m3/h</t>
  </si>
  <si>
    <t>https://podminky.urs.cz/item/CS_URS_2021_01/751611816</t>
  </si>
  <si>
    <t>40</t>
  </si>
  <si>
    <t>751721821</t>
  </si>
  <si>
    <t>Demontáž klimatizační jednotky venkovní s trojfázovým napájením (do 7 vnitřních jednotek)</t>
  </si>
  <si>
    <t>971920312</t>
  </si>
  <si>
    <t>Demontáž klimatizační jednotky venkovní trojfázové napájení do 7 vnitřních jednotek</t>
  </si>
  <si>
    <t>https://podminky.urs.cz/item/CS_URS_2021_01/751721821</t>
  </si>
  <si>
    <t>2"1NP</t>
  </si>
  <si>
    <t>19"2NP střecha</t>
  </si>
  <si>
    <t>762</t>
  </si>
  <si>
    <t>Konstrukce tesařské</t>
  </si>
  <si>
    <t>41</t>
  </si>
  <si>
    <t>762331811</t>
  </si>
  <si>
    <t>Demontáž vázaných kcí krovů z hranolů průřezové plochy do 120 cm2</t>
  </si>
  <si>
    <t>-1182870376</t>
  </si>
  <si>
    <t>Demontáž vázaných konstrukcí krovů sklonu do 60° z hranolů, hranolků, fošen, průřezové plochy do 120 cm2</t>
  </si>
  <si>
    <t>https://podminky.urs.cz/item/CS_URS_2021_01/762331811</t>
  </si>
  <si>
    <t>49*0,75"atika 2NP</t>
  </si>
  <si>
    <t>42</t>
  </si>
  <si>
    <t>762341811</t>
  </si>
  <si>
    <t>Demontáž bednění střech z prken</t>
  </si>
  <si>
    <t>-734514203</t>
  </si>
  <si>
    <t>Demontáž bednění a laťování bednění střech rovných, obloukových, sklonu do 60° se všemi nadstřešními konstrukcemi z prken hrubých, hoblovaných tl. do 32 mm</t>
  </si>
  <si>
    <t>https://podminky.urs.cz/item/CS_URS_2021_01/762341811</t>
  </si>
  <si>
    <t>0,7*62,62"atika 2NP</t>
  </si>
  <si>
    <t>295,4"4-5</t>
  </si>
  <si>
    <t>62,42"3-4 mans</t>
  </si>
  <si>
    <t>(0,3+0,25+0,15+0,7+0,55)*47,24"žlab 4NP</t>
  </si>
  <si>
    <t>763</t>
  </si>
  <si>
    <t>Konstrukce suché výstavby</t>
  </si>
  <si>
    <t>43</t>
  </si>
  <si>
    <t>7637322R</t>
  </si>
  <si>
    <t>Demontáž střešní konstrukce v do 10 m z  vazníků konstrukční délky do 10 m</t>
  </si>
  <si>
    <t>1865951545</t>
  </si>
  <si>
    <t>Demontáž střešní konstrukce v do 10 m z vazníků konstrukční délky do 10 m</t>
  </si>
  <si>
    <t>(2*5,67)+(7,66*5)+(5,1*2)+(3,42*11)+1,76+138,93+85,18+50,84"2NP</t>
  </si>
  <si>
    <t>(9,65*6)+(3,85*6)+(2,3*3)+(3,5*3)+(7,75*5)+26,27"5NP</t>
  </si>
  <si>
    <t>30,1+15"vikýře</t>
  </si>
  <si>
    <t>764</t>
  </si>
  <si>
    <t>Konstrukce klempířské</t>
  </si>
  <si>
    <t>44</t>
  </si>
  <si>
    <t>764001821</t>
  </si>
  <si>
    <t>Demontáž krytiny ze svitků nebo tabulí do suti</t>
  </si>
  <si>
    <t>-1618876123</t>
  </si>
  <si>
    <t>Demontáž klempířských konstrukcí krytiny ze svitků nebo tabulí do suti</t>
  </si>
  <si>
    <t>https://podminky.urs.cz/item/CS_URS_2021_01/764001821</t>
  </si>
  <si>
    <t>12,05+(7,43*3)+(1,33*14)"svislé štíty vikýřů</t>
  </si>
  <si>
    <t>(2,6*0,8*8)+(0,21*28)"boky</t>
  </si>
  <si>
    <t>(13,81*0,65)+(6,35*0,65*3)+(5,25*0,25*14)"ostění</t>
  </si>
  <si>
    <t>(4,77*1,6*1,5)+(3,27*1,5*3)+(2*0,35*14)"oblouky</t>
  </si>
  <si>
    <t>45</t>
  </si>
  <si>
    <t>764002841</t>
  </si>
  <si>
    <t>Demontáž oplechování horních ploch zdí a nadezdívek do suti</t>
  </si>
  <si>
    <t>-828634319</t>
  </si>
  <si>
    <t>Demontáž klempířských konstrukcí oplechování horních ploch zdí a nadezdívek do suti</t>
  </si>
  <si>
    <t>https://podminky.urs.cz/item/CS_URS_2021_01/764002841</t>
  </si>
  <si>
    <t>62,62"atika 2NP</t>
  </si>
  <si>
    <t>46</t>
  </si>
  <si>
    <t>764002861</t>
  </si>
  <si>
    <t>Demontáž oplechování říms a ozdobných prvků do suti</t>
  </si>
  <si>
    <t>110550465</t>
  </si>
  <si>
    <t>Demontáž klempířských konstrukcí oplechování říms do suti</t>
  </si>
  <si>
    <t>https://podminky.urs.cz/item/CS_URS_2021_01/764002861</t>
  </si>
  <si>
    <t>38+14,23"5NP oplech.střechy</t>
  </si>
  <si>
    <t>47</t>
  </si>
  <si>
    <t>764002871</t>
  </si>
  <si>
    <t>Demontáž lemování zdí do suti</t>
  </si>
  <si>
    <t>-47730696</t>
  </si>
  <si>
    <t>Demontáž klempířských konstrukcí lemování zdí do suti</t>
  </si>
  <si>
    <t>https://podminky.urs.cz/item/CS_URS_2021_01/764002871</t>
  </si>
  <si>
    <t>45,1+29,57+25,1"světlíky 2NP</t>
  </si>
  <si>
    <t>48</t>
  </si>
  <si>
    <t>764004831</t>
  </si>
  <si>
    <t>Demontáž mezistřešního nebo zaatikového žlabu do suti</t>
  </si>
  <si>
    <t>716401813</t>
  </si>
  <si>
    <t>Demontáž klempířských konstrukcí žlabu mezistřešního nebo zaatikového do suti</t>
  </si>
  <si>
    <t>https://podminky.urs.cz/item/CS_URS_2021_01/764004831</t>
  </si>
  <si>
    <t>47,24"4NP</t>
  </si>
  <si>
    <t>49</t>
  </si>
  <si>
    <t>764004861</t>
  </si>
  <si>
    <t>Demontáž svodu do suti</t>
  </si>
  <si>
    <t>2057615328</t>
  </si>
  <si>
    <t>Demontáž klempířských konstrukcí svodu do suti</t>
  </si>
  <si>
    <t>https://podminky.urs.cz/item/CS_URS_2021_01/764004861</t>
  </si>
  <si>
    <t>(11*4)+(2,7*3)</t>
  </si>
  <si>
    <t>765</t>
  </si>
  <si>
    <t>Krytina skládaná</t>
  </si>
  <si>
    <t>50</t>
  </si>
  <si>
    <t>765151801</t>
  </si>
  <si>
    <t>Demontáž krytiny bitumenové ze šindelů do suti</t>
  </si>
  <si>
    <t>-209419364</t>
  </si>
  <si>
    <t>Demontáž krytiny bitumenové ze šindelů sklonu do 30° do suti</t>
  </si>
  <si>
    <t>https://podminky.urs.cz/item/CS_URS_2021_01/765151801</t>
  </si>
  <si>
    <t>51</t>
  </si>
  <si>
    <t>765151811</t>
  </si>
  <si>
    <t>Příplatek k cenám demontáže bitumenové krytiny ze šindelů za sklon přes 30°</t>
  </si>
  <si>
    <t>-878506295</t>
  </si>
  <si>
    <t>Demontáž krytiny bitumenové ze šindelů Příplatek k cenám za sklon přes 30° demontáže krytiny</t>
  </si>
  <si>
    <t>https://podminky.urs.cz/item/CS_URS_2021_01/765151811</t>
  </si>
  <si>
    <t>767</t>
  </si>
  <si>
    <t>Konstrukce zámečnické</t>
  </si>
  <si>
    <t>52</t>
  </si>
  <si>
    <t>767141800</t>
  </si>
  <si>
    <t>Demontáž konstrukcí pro beztmelé zasklení se zasklením</t>
  </si>
  <si>
    <t>-995358381</t>
  </si>
  <si>
    <t>https://podminky.urs.cz/item/CS_URS_2021_01/767141800</t>
  </si>
  <si>
    <t>5,4*3,25*2</t>
  </si>
  <si>
    <t>2*3,4</t>
  </si>
  <si>
    <t>1,75*3,25</t>
  </si>
  <si>
    <t>1,8*2,85</t>
  </si>
  <si>
    <t>1,55*2,7</t>
  </si>
  <si>
    <t>Mezisoučet dveře AL prosklené</t>
  </si>
  <si>
    <t>53</t>
  </si>
  <si>
    <t>767162811</t>
  </si>
  <si>
    <t>Demontáž hliníkového zábradlí balkónového nebo lodžiového rovného včetně výplně délky do 3,0 m</t>
  </si>
  <si>
    <t>52621730</t>
  </si>
  <si>
    <t>Demontáž zábradlí balkonového nebo lodžiového z hliníkových profilů včetně výplně rovného délky do 3,0 m</t>
  </si>
  <si>
    <t>https://podminky.urs.cz/item/CS_URS_2021_01/767162811</t>
  </si>
  <si>
    <t>8"zábradlí v AL rámech fr. okna</t>
  </si>
  <si>
    <t>54</t>
  </si>
  <si>
    <t>767311850</t>
  </si>
  <si>
    <t>Demontáž světlíků pásových sedlových se skleněnou výplní</t>
  </si>
  <si>
    <t>-2114905465</t>
  </si>
  <si>
    <t>Demontáž světlíků se skleněnou výplní pásových sedlových</t>
  </si>
  <si>
    <t>https://podminky.urs.cz/item/CS_URS_2021_01/767311850</t>
  </si>
  <si>
    <t>20,41*1,95*2</t>
  </si>
  <si>
    <t>15,9*1,95*2</t>
  </si>
  <si>
    <t>55</t>
  </si>
  <si>
    <t>767415843R</t>
  </si>
  <si>
    <t>Demontáž obkladu z keramiky na podkladním roštu</t>
  </si>
  <si>
    <t>CS ÚRS 2020 01</t>
  </si>
  <si>
    <t>1224162884</t>
  </si>
  <si>
    <t>90,93+6,98+4,11"východ</t>
  </si>
  <si>
    <t>194,66+6,98+2,82"jihovýchod</t>
  </si>
  <si>
    <t>207,14+18,7+8,55"západ</t>
  </si>
  <si>
    <t>56</t>
  </si>
  <si>
    <t>767415861R</t>
  </si>
  <si>
    <t>Demontáž podkladního roštu</t>
  </si>
  <si>
    <t>1357365227</t>
  </si>
  <si>
    <t>Demontáž vnějšího obkladu pláště - doplňků podkladní rošt</t>
  </si>
  <si>
    <t>57</t>
  </si>
  <si>
    <t>767631800</t>
  </si>
  <si>
    <t>Demontáž oken pro beztmelé zasklení se zasklením</t>
  </si>
  <si>
    <t>-42895743</t>
  </si>
  <si>
    <t>https://podminky.urs.cz/item/CS_URS_2021_01/767631800</t>
  </si>
  <si>
    <t>1,55*2,25*2</t>
  </si>
  <si>
    <t>2,1*2,25*7</t>
  </si>
  <si>
    <t>1,93*3,25</t>
  </si>
  <si>
    <t>4,8*3</t>
  </si>
  <si>
    <t>3,1*3</t>
  </si>
  <si>
    <t>1,55*1,5*3</t>
  </si>
  <si>
    <t>0,8*1,5*2</t>
  </si>
  <si>
    <t>0,6*0,7*4</t>
  </si>
  <si>
    <t>Mezisoučet 1NP</t>
  </si>
  <si>
    <t>(2*9,5)+(2*4,4*1,72)"světliky svislé sklo</t>
  </si>
  <si>
    <t>1,55*2,25*8+1,5*3*2+0,8*2,25*2+2,1*2,25*9+3,15*2,25+0,6*0,7*5+1,55*1,85</t>
  </si>
  <si>
    <t>Mezisoučet 2NP</t>
  </si>
  <si>
    <t>1,55*1,85*16+1,5*2,6*4+0,8*1,85*2+0,6*0,7*5+1,55*1,6</t>
  </si>
  <si>
    <t>Mezisoučet 3NP</t>
  </si>
  <si>
    <t>1,55*1,85*15+1,5*2,6*4+0,8*1,85*2+0,6*0,7*5+1,55*1,6</t>
  </si>
  <si>
    <t>Mezisoučet 4NP</t>
  </si>
  <si>
    <t>0,6*0,7*4+1,55*1,6</t>
  </si>
  <si>
    <t>Mezisoučet 5NP</t>
  </si>
  <si>
    <t>58</t>
  </si>
  <si>
    <t>767641800</t>
  </si>
  <si>
    <t>Demontáž zárubní dveří odřezáním plochy do 2,5 m2</t>
  </si>
  <si>
    <t>987293968</t>
  </si>
  <si>
    <t>Demontáž dveřních zárubní odřezáním od upevnění, plochy dveří do 2,5 m2</t>
  </si>
  <si>
    <t>https://podminky.urs.cz/item/CS_URS_2021_01/767641800</t>
  </si>
  <si>
    <t>59</t>
  </si>
  <si>
    <t>767651812</t>
  </si>
  <si>
    <t>Demontáž vrat garážových sekčních zajížděcích pod strop plochy do 9 m2</t>
  </si>
  <si>
    <t>557305119</t>
  </si>
  <si>
    <t>Demontáž garážových a průmyslových vrat sekčních zajížděcích pod strop, plochy přes 6 do 9 m2</t>
  </si>
  <si>
    <t>https://podminky.urs.cz/item/CS_URS_2021_01/767651812</t>
  </si>
  <si>
    <t>60</t>
  </si>
  <si>
    <t>767812852</t>
  </si>
  <si>
    <t>Demontáž markýz fasádních šířky do 3500 mm</t>
  </si>
  <si>
    <t>562390870</t>
  </si>
  <si>
    <t>Demontáž markýz fasádních, šířky přes 2 000 do 3 500 mm</t>
  </si>
  <si>
    <t>https://podminky.urs.cz/item/CS_URS_2021_01/767812852</t>
  </si>
  <si>
    <t>61</t>
  </si>
  <si>
    <t>767812853</t>
  </si>
  <si>
    <t>Demontáž markýz fasádních šířky do 5000 mm</t>
  </si>
  <si>
    <t>2101731842</t>
  </si>
  <si>
    <t>Demontáž markýz fasádních, šířky přes 2 000 do 5 000 mm</t>
  </si>
  <si>
    <t>https://podminky.urs.cz/item/CS_URS_2021_01/767812853</t>
  </si>
  <si>
    <t>62</t>
  </si>
  <si>
    <t>767996701</t>
  </si>
  <si>
    <t>Demontáž atypických zámečnických konstrukcí řezáním hmotnosti jednotlivých dílů do 50 kg</t>
  </si>
  <si>
    <t>kg</t>
  </si>
  <si>
    <t>-1313882157</t>
  </si>
  <si>
    <t>Demontáž ostatních zámečnických konstrukcí o hmotnosti jednotlivých dílů řezáním do 50 kg</t>
  </si>
  <si>
    <t>https://podminky.urs.cz/item/CS_URS_2021_01/767996701</t>
  </si>
  <si>
    <t>49*0,5*0,016"atika2NP</t>
  </si>
  <si>
    <t>31,6*0,0103"žlab 4NP U100</t>
  </si>
  <si>
    <t>24,5*0,0087" U80</t>
  </si>
  <si>
    <t>15,8*0,0084"L90</t>
  </si>
  <si>
    <t>31,2*0,004"pásovina</t>
  </si>
  <si>
    <t>63</t>
  </si>
  <si>
    <t>767996801</t>
  </si>
  <si>
    <t>Demontáž atypických zámečnických konstrukcí rozebráním hmotnosti jednotlivých dílů do 50 kg</t>
  </si>
  <si>
    <t>938440385</t>
  </si>
  <si>
    <t>Demontáž ostatních zámečnických konstrukcí o hmotnosti jednotlivých dílů rozebráním do 50 kg</t>
  </si>
  <si>
    <t>https://podminky.urs.cz/item/CS_URS_2021_01/767996801</t>
  </si>
  <si>
    <t>4*2*20"komíny</t>
  </si>
  <si>
    <t>781</t>
  </si>
  <si>
    <t>Dokončovací práce - obklady</t>
  </si>
  <si>
    <t>64</t>
  </si>
  <si>
    <t>781471810</t>
  </si>
  <si>
    <t>Demontáž obkladů z obkladaček keramických kladených do malty</t>
  </si>
  <si>
    <t>-132956161</t>
  </si>
  <si>
    <t>Demontáž obkladů z dlaždic keramických kladených do malty</t>
  </si>
  <si>
    <t>https://podminky.urs.cz/item/CS_URS_2021_01/781471810</t>
  </si>
  <si>
    <t>11,42"vých</t>
  </si>
  <si>
    <t>44,66"jihových</t>
  </si>
  <si>
    <t>43,3"záp</t>
  </si>
  <si>
    <t>02 - zateplení objektu</t>
  </si>
  <si>
    <t xml:space="preserve">    6 - Úpravy povrchů, podlahy a osazování výplní</t>
  </si>
  <si>
    <t xml:space="preserve">    998 - Přesun hmot</t>
  </si>
  <si>
    <t xml:space="preserve">    711 - Izolace proti vodě, vlhkosti a plynům</t>
  </si>
  <si>
    <t xml:space="preserve">    721 - Zdravotechnika - vnitřní kanalizace</t>
  </si>
  <si>
    <t xml:space="preserve">    766 - Konstrukce truhlářské</t>
  </si>
  <si>
    <t xml:space="preserve">    783 - Dokončovací práce - nátěry</t>
  </si>
  <si>
    <t xml:space="preserve">    786 - Dokončovací práce - čalounické úpravy</t>
  </si>
  <si>
    <t>311113132</t>
  </si>
  <si>
    <t>Nosná zeď tl přes 150 do 200 mm z hladkých tvárnic ztraceného bednění včetně výplně z betonu tř. C 16/20</t>
  </si>
  <si>
    <t>CS ÚRS 2021 02</t>
  </si>
  <si>
    <t>932802906</t>
  </si>
  <si>
    <t>Nadzákladové zdi z tvárnic ztraceného bednění hladkých, včetně výplně z betonu třídy C 16/20, tloušťky zdiva přes 150 do 200 mm</t>
  </si>
  <si>
    <t>https://podminky.urs.cz/item/CS_URS_2021_02/311113132</t>
  </si>
  <si>
    <t>(2,845+30,76+11,31+8,08+6,205)*0,75</t>
  </si>
  <si>
    <t>311234111</t>
  </si>
  <si>
    <t>Zdivo jednovrstvé z cihel děrovaných do P10 na maltu M5 tl 440 mm</t>
  </si>
  <si>
    <t>253250963</t>
  </si>
  <si>
    <t>Zdivo jednovrstvé z cihel děrovaných nebroušených klasických spojených na pero a drážku na maltu M5, pevnost cihel do P10, tl. zdiva 440 mm</t>
  </si>
  <si>
    <t>https://podminky.urs.cz/item/CS_URS_2021_02/311234111</t>
  </si>
  <si>
    <t>2,67*3,3+0,55*3,09+1,08*3,09+0,55*3,09+0,905*2,135+0,23*0,67"1NP</t>
  </si>
  <si>
    <t>1,07*3"2NP</t>
  </si>
  <si>
    <t>1*0,68"5NP</t>
  </si>
  <si>
    <t>311361821</t>
  </si>
  <si>
    <t>Výztuž nosných zdí betonářskou ocelí 10 505</t>
  </si>
  <si>
    <t>1551377196</t>
  </si>
  <si>
    <t>Výztuž nadzákladových zdí nosných svislých nebo odkloněných od svislice, rovných nebo oblých z betonářské oceli 10 505 (R) nebo BSt 500</t>
  </si>
  <si>
    <t>https://podminky.urs.cz/item/CS_URS_2021_02/311361821</t>
  </si>
  <si>
    <t>(2,845+30,76+11,31+8,08+6,205)*2*0,0024</t>
  </si>
  <si>
    <t>59*6*0,0018</t>
  </si>
  <si>
    <t>340231021</t>
  </si>
  <si>
    <t>Zazdívka otvorů v příčkách nebo stěnách pl přes 0,25 do 1 m2 cihlami děrovanými tl 140 mm</t>
  </si>
  <si>
    <t>1083480598</t>
  </si>
  <si>
    <t>Zazdívka otvorů v příčkách nebo stěnách děrovanými cihlami plochy přes 0,25 do 1 m2 , tloušťka příčky 140 mm</t>
  </si>
  <si>
    <t>https://podminky.urs.cz/item/CS_URS_2021_02/340231021</t>
  </si>
  <si>
    <t>0,7*2"5NP</t>
  </si>
  <si>
    <t>Úpravy povrchů, podlahy a osazování výplní</t>
  </si>
  <si>
    <t>612311131</t>
  </si>
  <si>
    <t>Potažení vnitřních stěn vápenným štukem tloušťky do 3 mm</t>
  </si>
  <si>
    <t>1697199937</t>
  </si>
  <si>
    <t>Potažení vnitřních ploch vápenným štukem tloušťky do 3 mm svislých konstrukcí stěn</t>
  </si>
  <si>
    <t>https://podminky.urs.cz/item/CS_URS_2021_02/612311131</t>
  </si>
  <si>
    <t>621221111</t>
  </si>
  <si>
    <t>Montáž kontaktního zateplení vnějších podhledů lepením a mechanickým kotvením desek z minerální vlny s kolmou orientací do zdiva a betonu tl přes 40 do 80 mm</t>
  </si>
  <si>
    <t>-1191833850</t>
  </si>
  <si>
    <t>Montáž kontaktního zateplení lepením a mechanickým kotvením z desek z minerální vlny s kolmou orientací vláken betonový nebo z lehčeného betonu, z tvárnic keramických nebo vápenopískových, tloušťky desek na vnější podhledy, na podklad přes 40 do 80 mm</t>
  </si>
  <si>
    <t>https://podminky.urs.cz/item/CS_URS_2021_02/621221111</t>
  </si>
  <si>
    <t>1,6+9,4</t>
  </si>
  <si>
    <t>M</t>
  </si>
  <si>
    <t>63151550</t>
  </si>
  <si>
    <t>deska izolační sendvičová (polystyren+vata) základní fasádní tl 100mm</t>
  </si>
  <si>
    <t>-1893251297</t>
  </si>
  <si>
    <t>https://podminky.urs.cz/item/CS_URS_2021_02/63151550</t>
  </si>
  <si>
    <t>11*1,02 'Přepočtené koeficientem množství</t>
  </si>
  <si>
    <t>621541011</t>
  </si>
  <si>
    <t>Tenkovrstvá silikonsilikátová zrnitá omítka tl. 1,5 mm včetně penetrace vnějších podhledů</t>
  </si>
  <si>
    <t>-1955369124</t>
  </si>
  <si>
    <t>Omítka tenkovrstvá silikonsilikátová vnějších ploch hydrofobní, se samočistícím účinkem probarvená, včetně penetrace podkladu zrnitá, tloušťky 1,5 mm podhledů</t>
  </si>
  <si>
    <t>https://podminky.urs.cz/item/CS_URS_2021_01/621541011</t>
  </si>
  <si>
    <t>622131101</t>
  </si>
  <si>
    <t>Cementový postřik vnějších stěn nanášený celoplošně ručně</t>
  </si>
  <si>
    <t>-877416264</t>
  </si>
  <si>
    <t>Podkladní a spojovací vrstva vnějších omítaných ploch cementový postřik nanášený ručně celoplošně stěn</t>
  </si>
  <si>
    <t>https://podminky.urs.cz/item/CS_URS_2021_02/622131101</t>
  </si>
  <si>
    <t>85,26"pilíř</t>
  </si>
  <si>
    <t>183,9+114,384"KZS</t>
  </si>
  <si>
    <t>622221011</t>
  </si>
  <si>
    <t>Montáž kontaktního zateplení vnějších stěn lepením a mechanickým kotvením TI z minerální vlny s podélnou orientací do zdiva a betonu tl přes 40 do 80 mm</t>
  </si>
  <si>
    <t>1112360489</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</si>
  <si>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</si>
  <si>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https://podminky.urs.cz/item/CS_URS_2021_02/622221011</t>
  </si>
  <si>
    <t>18"parapety 3NP</t>
  </si>
  <si>
    <t>63151520</t>
  </si>
  <si>
    <t>deska tepelně izolační minerální kontaktních fasád podélné vlákno λ=0,036 tl 60mm</t>
  </si>
  <si>
    <t>1985484402</t>
  </si>
  <si>
    <t>https://podminky.urs.cz/item/CS_URS_2021_02/63151520</t>
  </si>
  <si>
    <t>18*1,02 'Přepočtené koeficientem množství</t>
  </si>
  <si>
    <t>622221021</t>
  </si>
  <si>
    <t>Montáž kontaktního zateplení vnějších stěn lepením a mechanickým kotvením TI z minerální vlny s podélnou orientací do zdiva a betonu tl přes 80 do 120 mm</t>
  </si>
  <si>
    <t>653520322</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</si>
  <si>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</si>
  <si>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</si>
  <si>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3,5*7"SV1b</t>
  </si>
  <si>
    <t>63151529</t>
  </si>
  <si>
    <t>deska tepelně izolační minerální kontaktních fasád podélné vlákno λ=0,036 tl 120mm</t>
  </si>
  <si>
    <t>1967100955</t>
  </si>
  <si>
    <t>https://podminky.urs.cz/item/CS_URS_2021_02/63151529</t>
  </si>
  <si>
    <t>24,5*1,02 'Přepočtené koeficientem množství</t>
  </si>
  <si>
    <t>622221041</t>
  </si>
  <si>
    <t>Montáž kontaktního zateplení vnějších stěn lepením a mechanickým kotvením desek z minerální vlny s podélnou orientací do zdiva a betonu tl přes 160 do 200mm</t>
  </si>
  <si>
    <t>-2141875487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</si>
  <si>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</si>
  <si>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https://podminky.urs.cz/item/CS_URS_2021_02/622221041</t>
  </si>
  <si>
    <t>86,1-2,12*4-1,68</t>
  </si>
  <si>
    <t>121,8-0,6*23</t>
  </si>
  <si>
    <t>114,384</t>
  </si>
  <si>
    <t>63151539</t>
  </si>
  <si>
    <t>deska tepelně izolační minerální kontaktních fasád podélné vlákno λ=0,036 tl 180mm</t>
  </si>
  <si>
    <t>1475042716</t>
  </si>
  <si>
    <t>https://podminky.urs.cz/item/CS_URS_2021_02/63151539</t>
  </si>
  <si>
    <t>298,324*1,02 'Přepočtené koeficientem množství</t>
  </si>
  <si>
    <t>622252002</t>
  </si>
  <si>
    <t>Montáž profilů kontaktního zateplení lepených</t>
  </si>
  <si>
    <t>694826081</t>
  </si>
  <si>
    <t>Montáž profilů kontaktního zateplení ostatních stěnových, dilatačních apod. lepených do tmelu</t>
  </si>
  <si>
    <t>https://podminky.urs.cz/item/CS_URS_2021_02/622252002</t>
  </si>
  <si>
    <t>63127464</t>
  </si>
  <si>
    <t>profil rohový Al 15x15mm s výztužnou tkaninou š 100mm pro ETICS</t>
  </si>
  <si>
    <t>255185741</t>
  </si>
  <si>
    <t>https://podminky.urs.cz/item/CS_URS_2021_02/63127464</t>
  </si>
  <si>
    <t>(1,55+1,57)*2*4+5</t>
  </si>
  <si>
    <t>(0,65+1,2)*2*23</t>
  </si>
  <si>
    <t>18*4</t>
  </si>
  <si>
    <t>187,06*1,05 'Přepočtené koeficientem množství</t>
  </si>
  <si>
    <t>59051476</t>
  </si>
  <si>
    <t>profil začišťovací PVC 9mm s výztužnou tkaninou pro ostění ETICS</t>
  </si>
  <si>
    <t>-1326692552</t>
  </si>
  <si>
    <t>https://podminky.urs.cz/item/CS_URS_2021_02/59051476</t>
  </si>
  <si>
    <t>622273071</t>
  </si>
  <si>
    <t>Montáž odvětrávané fasády stěn nýtováním na hliníkový rošt tepelná izolace tl. 180 mm</t>
  </si>
  <si>
    <t>139340481</t>
  </si>
  <si>
    <t>Montáž zavěšené odvětrávané fasády na hliníkové nosné konstrukci z fasádních desek na jednosměrné nosné konstrukci opláštění připevněné mechanickým viditelným spojem (nýty) stěn s vložením tepelné izolace, tloušťky 180 mm</t>
  </si>
  <si>
    <t>https://podminky.urs.cz/item/CS_URS_2021_02/622273071</t>
  </si>
  <si>
    <t>Poznámka k položce:
specifikace opláštění dle PD</t>
  </si>
  <si>
    <t>564</t>
  </si>
  <si>
    <t>789456R</t>
  </si>
  <si>
    <t>keramická deska obkladová pro zavěšení 600x1200mm dle specifikace PD</t>
  </si>
  <si>
    <t>1568308149</t>
  </si>
  <si>
    <t>564*1,18 'Přepočtené koeficientem množství</t>
  </si>
  <si>
    <t>63140380</t>
  </si>
  <si>
    <t>deska tepelně izolační minerální dvouvrstvá kazetových stěn λ=0,035</t>
  </si>
  <si>
    <t>-1325174939</t>
  </si>
  <si>
    <t>https://podminky.urs.cz/item/CS_URS_2021_02/63140380</t>
  </si>
  <si>
    <t>523*0,21 'Přepočtené koeficientem množství</t>
  </si>
  <si>
    <t>622273072R</t>
  </si>
  <si>
    <t>Montáž odvětrávané fasády stěn  na hliníkový rošt bez tep. izol.</t>
  </si>
  <si>
    <t>1450881803</t>
  </si>
  <si>
    <t>Montáž odvětrávané fasády stěn na hliníkový rošt bez tep. izol.</t>
  </si>
  <si>
    <t>-1861984572</t>
  </si>
  <si>
    <t>96*1,18 'Přepočtené koeficientem množství</t>
  </si>
  <si>
    <t>622274011R</t>
  </si>
  <si>
    <t>Montáž ostění odvětrávané fasády na kovový rošt</t>
  </si>
  <si>
    <t>1021459018</t>
  </si>
  <si>
    <t xml:space="preserve">Poznámka k položce:
podkladní rošt + obklad ostění a nadpraží
</t>
  </si>
  <si>
    <t>148+5"ostění</t>
  </si>
  <si>
    <t>10,5+4,1"nadpraží</t>
  </si>
  <si>
    <t>1234R2</t>
  </si>
  <si>
    <t xml:space="preserve">ostění </t>
  </si>
  <si>
    <t>-1905388323</t>
  </si>
  <si>
    <t>Poznámka k položce:
systémové prvky fasády vč. kotvení a spojovacího materiálu</t>
  </si>
  <si>
    <t>1234R4</t>
  </si>
  <si>
    <t>nadpraží</t>
  </si>
  <si>
    <t>1710928844</t>
  </si>
  <si>
    <t xml:space="preserve">nadpraží </t>
  </si>
  <si>
    <t>622274011R1</t>
  </si>
  <si>
    <t>Montáž podkladní konstrukce parapetů odvětrávané fasády</t>
  </si>
  <si>
    <t>-2103139818</t>
  </si>
  <si>
    <t>55,5+97</t>
  </si>
  <si>
    <t>1234R5</t>
  </si>
  <si>
    <t>příprava pro parapety</t>
  </si>
  <si>
    <t>-311396091</t>
  </si>
  <si>
    <t>Poznámka k položce:
hliníkové profily a kotvy parapetů</t>
  </si>
  <si>
    <t>1234R6</t>
  </si>
  <si>
    <t>spodní uzávěr</t>
  </si>
  <si>
    <t>551086816</t>
  </si>
  <si>
    <t>622321111</t>
  </si>
  <si>
    <t>Vápenocementová omítka hrubá jednovrstvá zatřená vnějších stěn nanášená ručně</t>
  </si>
  <si>
    <t>-658824085</t>
  </si>
  <si>
    <t>Omítka vápenocementová vnějších ploch nanášená ručně jednovrstvá, tloušťky do 15 mm hrubá zatřená stěn</t>
  </si>
  <si>
    <t>https://podminky.urs.cz/item/CS_URS_2021_02/622321111</t>
  </si>
  <si>
    <t>183,9+114,384"podklad KZS</t>
  </si>
  <si>
    <t>622321121</t>
  </si>
  <si>
    <t>Vápenocementová omítka hladká jednovrstvá vnějších stěn nanášená ručně</t>
  </si>
  <si>
    <t>1684206144</t>
  </si>
  <si>
    <t>Omítka vápenocementová vnějších ploch nanášená ručně jednovrstvá, tloušťky do 15 mm hladká stěn</t>
  </si>
  <si>
    <t>https://podminky.urs.cz/item/CS_URS_2021_02/622321121</t>
  </si>
  <si>
    <t>85,260"pilíř</t>
  </si>
  <si>
    <t>622321131</t>
  </si>
  <si>
    <t>Potažení vnějších stěn vápenocementovým aktivovaným štukem tloušťky do 3 mm</t>
  </si>
  <si>
    <t>397833430</t>
  </si>
  <si>
    <t>Potažení vnějších ploch štukem vápenocementovým, tloušťky do 3 mm stěn</t>
  </si>
  <si>
    <t>https://podminky.urs.cz/item/CS_URS_2021_02/622321131</t>
  </si>
  <si>
    <t>622325103</t>
  </si>
  <si>
    <t>Oprava vnější vápenocementové hladké omítky složitosti 1 stěn v rozsahu přes 30 do 50 %</t>
  </si>
  <si>
    <t>-624343318</t>
  </si>
  <si>
    <t>Oprava vápenocementové omítky vnějších ploch stupně členitosti 1 hladké stěn, v rozsahu opravované plochy přes 30 do 50%</t>
  </si>
  <si>
    <t>https://podminky.urs.cz/item/CS_URS_2021_02/622325103</t>
  </si>
  <si>
    <t>232"S02</t>
  </si>
  <si>
    <t>622511111</t>
  </si>
  <si>
    <t>Tenkovrstvá akrylátová mozaiková střednězrnná omítka včetně penetrace vnějších stěn</t>
  </si>
  <si>
    <t>1985592275</t>
  </si>
  <si>
    <t>Omítka tenkovrstvá akrylátová vnějších ploch probarvená, včetně penetrace podkladu mozaiková střednězrnná stěn</t>
  </si>
  <si>
    <t>https://podminky.urs.cz/item/CS_URS_2021_01/622511111</t>
  </si>
  <si>
    <t>1,6+2,3</t>
  </si>
  <si>
    <t>622541011</t>
  </si>
  <si>
    <t>Tenkovrstvá silikonsilikátová zrnitá omítka tl. 1,5 mm včetně penetrace vnějších stěn</t>
  </si>
  <si>
    <t>-1251706820</t>
  </si>
  <si>
    <t>Omítka tenkovrstvá silikonsilikátová vnějších ploch hydrofobní, se samočistícím účinkem probarvená, včetně penetrace podkladu zrnitá, tloušťky 1,5 mm stěn</t>
  </si>
  <si>
    <t>https://podminky.urs.cz/item/CS_URS_2021_01/622541011</t>
  </si>
  <si>
    <t xml:space="preserve">Poznámka k položce:
70% okr světlý
30% terakota
</t>
  </si>
  <si>
    <t>183,94-3,9+114,384</t>
  </si>
  <si>
    <t>(1,55+1,6*2)*0,2*4+(0,95+2*2)*0,2+(0,65+1,2*2)*0,2+(0,7+2*2)*0,2</t>
  </si>
  <si>
    <t>24,5</t>
  </si>
  <si>
    <t>632451024</t>
  </si>
  <si>
    <t>Vyrovnávací potěr tl přes 40 do 50 mm z MC 15 provedený v pásu</t>
  </si>
  <si>
    <t>737481374</t>
  </si>
  <si>
    <t>Potěr cementový vyrovnávací z malty (MC-15) v pásu o průměrné (střední) tl. přes 40 do 50 mm</t>
  </si>
  <si>
    <t>https://podminky.urs.cz/item/CS_URS_2021_02/632451024</t>
  </si>
  <si>
    <t>(2,845+30,76+11,31+8,08+6,205)*0,2"atika 2NP</t>
  </si>
  <si>
    <t>Montáž lešení řadového rámového lehkého zatížení do 200 kg/m2 š přes 0,6 do 0,9 m v přes 10 do 25 m</t>
  </si>
  <si>
    <t>2127648756</t>
  </si>
  <si>
    <t>https://podminky.urs.cz/item/CS_URS_2021_02/941211112</t>
  </si>
  <si>
    <t>Poznámka k položce:
v dodávce jsou i bezpečnostní prvky vyžadované koordinátorem BOZP – jako zarážky, vnitřní zábradlí, přesah přes atiku, prodloužení ke stěně apod.</t>
  </si>
  <si>
    <t>Příplatek k lešení řadovému rámovému lehkému š 0,9 m v přes 10 do 25 m za první a ZKD den použití</t>
  </si>
  <si>
    <t>1395784996</t>
  </si>
  <si>
    <t>https://podminky.urs.cz/item/CS_URS_2021_02/941211211</t>
  </si>
  <si>
    <t>980*120 'Přepočtené koeficientem množství</t>
  </si>
  <si>
    <t>Demontáž lešení řadového rámového lehkého zatížení do 200 kg/m2 š přes 0,6 do 0,9 m v přes 10 do 25 m</t>
  </si>
  <si>
    <t>-1990159989</t>
  </si>
  <si>
    <t>https://podminky.urs.cz/item/CS_URS_2021_02/941211812</t>
  </si>
  <si>
    <t>404270413</t>
  </si>
  <si>
    <t>https://podminky.urs.cz/item/CS_URS_2021_02/944511111</t>
  </si>
  <si>
    <t>-2055464129</t>
  </si>
  <si>
    <t>https://podminky.urs.cz/item/CS_URS_2021_02/944511211</t>
  </si>
  <si>
    <t>373308909</t>
  </si>
  <si>
    <t>https://podminky.urs.cz/item/CS_URS_2021_02/944511811</t>
  </si>
  <si>
    <t>985131111</t>
  </si>
  <si>
    <t>Očištění ploch stěn, rubu kleneb a podlah tlakovou vodou</t>
  </si>
  <si>
    <t>-791616849</t>
  </si>
  <si>
    <t>https://podminky.urs.cz/item/CS_URS_2021_02/985131111</t>
  </si>
  <si>
    <t>183,94</t>
  </si>
  <si>
    <t>(8,7+1,3+0,55+0,45+0,87+15,33+14,08)*2,8-1,2</t>
  </si>
  <si>
    <t>985131311</t>
  </si>
  <si>
    <t>Ruční dočištění ploch stěn, rubu kleneb a podlah ocelových kartáči</t>
  </si>
  <si>
    <t>-1575230128</t>
  </si>
  <si>
    <t>Očištění ploch stěn, rubu kleneb a podlah ruční dočištění ocelovými kartáči</t>
  </si>
  <si>
    <t>https://podminky.urs.cz/item/CS_URS_2021_02/985131311</t>
  </si>
  <si>
    <t>114,2*1</t>
  </si>
  <si>
    <t>985331213</t>
  </si>
  <si>
    <t>Dodatečné vlepování betonářské výztuže D 12 mm do chemické malty včetně vyvrtání otvoru</t>
  </si>
  <si>
    <t>702716567</t>
  </si>
  <si>
    <t>Dodatečné vlepování betonářské výztuže včetně vyvrtání a vyčištění otvoru chemickou maltou průměr výztuže 12 mm</t>
  </si>
  <si>
    <t>https://podminky.urs.cz/item/CS_URS_2021_02/985331213</t>
  </si>
  <si>
    <t>0,125*59*2"atika 2NP</t>
  </si>
  <si>
    <t>998</t>
  </si>
  <si>
    <t>Přesun hmot</t>
  </si>
  <si>
    <t>998011003</t>
  </si>
  <si>
    <t>Přesun hmot pro budovy zděné v přes 12 do 24 m</t>
  </si>
  <si>
    <t>345059633</t>
  </si>
  <si>
    <t>Přesun hmot pro budovy občanské výstavby, bydlení, výrobu a služby s nosnou svislou konstrukcí zděnou z cihel, tvárnic nebo kamene vodorovná dopravní vzdálenost do 100 m pro budovy výšky přes 12 do 24 m</t>
  </si>
  <si>
    <t>https://podminky.urs.cz/item/CS_URS_2021_02/998011003</t>
  </si>
  <si>
    <t>711</t>
  </si>
  <si>
    <t>Izolace proti vodě, vlhkosti a plynům</t>
  </si>
  <si>
    <t>711112001</t>
  </si>
  <si>
    <t>Provedení izolace proti zemní vlhkosti svislé za studena nátěrem penetračním</t>
  </si>
  <si>
    <t>-2161262</t>
  </si>
  <si>
    <t>Provedení izolace proti zemní vlhkosti natěradly a tmely za studena na ploše svislé S nátěrem penetračním</t>
  </si>
  <si>
    <t>https://podminky.urs.cz/item/CS_URS_2021_02/711112001</t>
  </si>
  <si>
    <t>11163150</t>
  </si>
  <si>
    <t>lak penetrační asfaltový</t>
  </si>
  <si>
    <t>-2047871175</t>
  </si>
  <si>
    <t>https://podminky.urs.cz/item/CS_URS_2021_02/11163150</t>
  </si>
  <si>
    <t>114,2*0,00034 'Přepočtené koeficientem množství</t>
  </si>
  <si>
    <t>711142559</t>
  </si>
  <si>
    <t>Provedení izolace proti zemní vlhkosti pásy přitavením svislé NAIP</t>
  </si>
  <si>
    <t>-1468516783</t>
  </si>
  <si>
    <t>Provedení izolace proti zemní vlhkosti pásy přitavením NAIP na ploše svislé S</t>
  </si>
  <si>
    <t>https://podminky.urs.cz/item/CS_URS_2021_02/711142559</t>
  </si>
  <si>
    <t>62855001</t>
  </si>
  <si>
    <t>pás asfaltový natavitelný modifikovaný SBS tl 4,0mm s vložkou z polyesterové rohože a spalitelnou PE fólií nebo jemnozrnným minerálním posypem na horním povrchu</t>
  </si>
  <si>
    <t>264051693</t>
  </si>
  <si>
    <t>https://podminky.urs.cz/item/CS_URS_2021_02/62855001</t>
  </si>
  <si>
    <t>114,2*1,221 'Přepočtené koeficientem množství</t>
  </si>
  <si>
    <t>711161212</t>
  </si>
  <si>
    <t>Izolace proti zemní vlhkosti nopovou fólií svislá, nopek v 8,0 mm, tl do 0,6 mm</t>
  </si>
  <si>
    <t>-1246621194</t>
  </si>
  <si>
    <t>Izolace proti zemní vlhkosti a beztlakové vodě nopovými fóliemi na ploše svislé S vrstva ochranná, odvětrávací a drenážní výška nopku 8,0 mm, tl. fólie do 0,6 mm</t>
  </si>
  <si>
    <t>https://podminky.urs.cz/item/CS_URS_2021_02/711161212</t>
  </si>
  <si>
    <t>114,2*0,8</t>
  </si>
  <si>
    <t>711161383</t>
  </si>
  <si>
    <t>Izolace proti zemní vlhkosti nopovou fólií ukončení horní lištou</t>
  </si>
  <si>
    <t>1987305410</t>
  </si>
  <si>
    <t>Izolace proti zemní vlhkosti a beztlakové vodě nopovými fóliemi ostatní ukončení izolace lištou</t>
  </si>
  <si>
    <t>https://podminky.urs.cz/item/CS_URS_2021_02/711161383</t>
  </si>
  <si>
    <t>998711103</t>
  </si>
  <si>
    <t>Přesun hmot tonážní pro izolace proti vodě, vlhkosti a plynům v objektech v přes 12 do 60 m</t>
  </si>
  <si>
    <t>-541218008</t>
  </si>
  <si>
    <t>Přesun hmot pro izolace proti vodě, vlhkosti a plynům stanovený z hmotnosti přesunovaného materiálu vodorovná dopravní vzdálenost do 50 m v objektech výšky přes 12 do 60 m</t>
  </si>
  <si>
    <t>https://podminky.urs.cz/item/CS_URS_2021_02/998711103</t>
  </si>
  <si>
    <t>712311101</t>
  </si>
  <si>
    <t>Provedení povlakové krytiny střech do 10° za studena lakem penetračním nebo asfaltovým</t>
  </si>
  <si>
    <t>2079533378</t>
  </si>
  <si>
    <t>Provedení povlakové krytiny střech plochých do 10° natěradly a tmely za studena nátěrem lakem penetračním nebo asfaltovým</t>
  </si>
  <si>
    <t>https://podminky.urs.cz/item/CS_URS_2021_02/712311101</t>
  </si>
  <si>
    <t>49,44+150,12"R01a</t>
  </si>
  <si>
    <t>93,3"R01b</t>
  </si>
  <si>
    <t>1607439732</t>
  </si>
  <si>
    <t>292,86*0,00032 'Přepočtené koeficientem množství</t>
  </si>
  <si>
    <t>712331111</t>
  </si>
  <si>
    <t>Provedení povlakové krytiny střech do 10° podkladní vrstvy pásy na sucho samolepící</t>
  </si>
  <si>
    <t>-416423746</t>
  </si>
  <si>
    <t>Provedení povlakové krytiny střech plochých do 10° pásy na sucho podkladní samolepící asfaltový pás</t>
  </si>
  <si>
    <t>https://podminky.urs.cz/item/CS_URS_2021_02/712331111</t>
  </si>
  <si>
    <t>154,8</t>
  </si>
  <si>
    <t>21,6"R06</t>
  </si>
  <si>
    <t>62866281</t>
  </si>
  <si>
    <t>pás asfaltový samolepicí modifikovaný SBS tl 3,0mm s vložkou ze skleněné tkaniny se spalitelnou fólií nebo jemnozrnným minerálním posypem nebo textilií na horním povrchu</t>
  </si>
  <si>
    <t>-1931552125</t>
  </si>
  <si>
    <t>https://podminky.urs.cz/item/CS_URS_2021_02/62866281</t>
  </si>
  <si>
    <t>176,4*1,1655 'Přepočtené koeficientem množství</t>
  </si>
  <si>
    <t>712341559</t>
  </si>
  <si>
    <t>Provedení povlakové krytiny střech do 10° pásy NAIP přitavením v plné ploše</t>
  </si>
  <si>
    <t>1472650465</t>
  </si>
  <si>
    <t>Provedení povlakové krytiny střech plochých do 10° pásy přitavením NAIP v plné ploše</t>
  </si>
  <si>
    <t>https://podminky.urs.cz/item/CS_URS_2021_02/712341559</t>
  </si>
  <si>
    <t>292,86" R01a, b</t>
  </si>
  <si>
    <t>62853004</t>
  </si>
  <si>
    <t>pás asfaltový natavitelný modifikovaný SBS tl 4,0mm s vložkou ze skleněné tkaniny a spalitelnou PE fólií nebo jemnozrnným minerálním posypem na horním povrchu</t>
  </si>
  <si>
    <t>-1233545393</t>
  </si>
  <si>
    <t>https://podminky.urs.cz/item/CS_URS_2021_02/62853004</t>
  </si>
  <si>
    <t>292,86*1,1655 'Přepočtené koeficientem množství</t>
  </si>
  <si>
    <t>712363352</t>
  </si>
  <si>
    <t>Povlakové krytiny střech do 10° z tvarovaných poplastovaných lišt délky 2 m koutová lišta vnitřní rš 100 mm</t>
  </si>
  <si>
    <t>1491125332</t>
  </si>
  <si>
    <t>Povlakové krytiny střech plochých do 10° z tvarovaných poplastovaných lišt pro mPVC vnitřní koutová lišta rš 100 mm</t>
  </si>
  <si>
    <t>https://podminky.urs.cz/item/CS_URS_2021_02/712363352</t>
  </si>
  <si>
    <t>Poznámka k položce:
KPP02, 03, 05</t>
  </si>
  <si>
    <t>242+163+17</t>
  </si>
  <si>
    <t>712363353</t>
  </si>
  <si>
    <t>Povlakové krytiny střech do 10° z tvarovaných poplastovaných lišt délky 2 m koutová lišta vnější rš 100 mm</t>
  </si>
  <si>
    <t>-44684640</t>
  </si>
  <si>
    <t>Povlakové krytiny střech plochých do 10° z tvarovaných poplastovaných lišt pro mPVC vnější koutová lišta rš 100 mm</t>
  </si>
  <si>
    <t>https://podminky.urs.cz/item/CS_URS_2021_02/712363353</t>
  </si>
  <si>
    <t>Poznámka k položce:
KPP04</t>
  </si>
  <si>
    <t>177</t>
  </si>
  <si>
    <t>712363354</t>
  </si>
  <si>
    <t>Povlakové krytiny střech do 10° z tvarovaných poplastovaných lišt délky 2 m stěnová lišta vyhnutá rš 70 mm</t>
  </si>
  <si>
    <t>-418211250</t>
  </si>
  <si>
    <t>Povlakové krytiny střech plochých do 10° z tvarovaných poplastovaných lišt pro mPVC stěnová lišta vyhnutá rš 71 mm</t>
  </si>
  <si>
    <t>https://podminky.urs.cz/item/CS_URS_2021_02/712363354</t>
  </si>
  <si>
    <t>Poznámka k položce:
KPP06</t>
  </si>
  <si>
    <t>712363357</t>
  </si>
  <si>
    <t>Povlakové krytiny střech do 10° z tvarovaných poplastovaných lišt délky 2 m okapnice široká rš 250 mm</t>
  </si>
  <si>
    <t>-305329303</t>
  </si>
  <si>
    <t>Povlakové krytiny střech plochých do 10° z tvarovaných poplastovaných lišt pro mPVC okapnice rš 250 mm</t>
  </si>
  <si>
    <t>https://podminky.urs.cz/item/CS_URS_2021_02/712363357</t>
  </si>
  <si>
    <t>Poznámka k položce:
KPP07</t>
  </si>
  <si>
    <t>712363358</t>
  </si>
  <si>
    <t>Povlakové krytiny střech do 10° z tvarovaných poplastovaných lišt délky 2 m závětrná lišta rš 250 mm</t>
  </si>
  <si>
    <t>1708940276</t>
  </si>
  <si>
    <t>Povlakové krytiny střech plochých do 10° z tvarovaných poplastovaných lišt pro mPVC závětrná lišta rš 250 mm</t>
  </si>
  <si>
    <t>https://podminky.urs.cz/item/CS_URS_2021_02/712363358</t>
  </si>
  <si>
    <t>Poznámka k položce:
KPP01</t>
  </si>
  <si>
    <t>80</t>
  </si>
  <si>
    <t>65</t>
  </si>
  <si>
    <t>71236335R</t>
  </si>
  <si>
    <t>Povlakové krytiny střech do 10° z tvarovaných poplastovaných lišt délky 2 m okapnice široká rš 150 mm</t>
  </si>
  <si>
    <t>370425375</t>
  </si>
  <si>
    <t>Poznámka k položce:
KPP08</t>
  </si>
  <si>
    <t>66</t>
  </si>
  <si>
    <t>712363505</t>
  </si>
  <si>
    <t>Provedení povlak krytiny mechanicky kotvenou do betonu TI tl přes 140 do 200 mm krajní pole, budova v do 18 m</t>
  </si>
  <si>
    <t>-1019487425</t>
  </si>
  <si>
    <t>Provedení povlakové krytiny střech plochých do 10° s mechanicky kotvenou izolací včetně položení fólie a horkovzdušného svaření tl. tepelné izolace přes 140 mm do 200 mm budovy výšky do 18 m, kotvené do betonu krajní pole</t>
  </si>
  <si>
    <t>https://podminky.urs.cz/item/CS_URS_2021_02/712363505</t>
  </si>
  <si>
    <t>346,14+26,2*0,5+1,75*2*0,4"R01</t>
  </si>
  <si>
    <t>34,99"R06</t>
  </si>
  <si>
    <t>70,8"R03</t>
  </si>
  <si>
    <t>67</t>
  </si>
  <si>
    <t>28322013</t>
  </si>
  <si>
    <t>fólie hydroizolační střešní mPVC mechanicky kotvená tl 1,5mm barevná</t>
  </si>
  <si>
    <t>1891938743</t>
  </si>
  <si>
    <t>https://podminky.urs.cz/item/CS_URS_2021_02/28322013</t>
  </si>
  <si>
    <t>403,426+59*0,5</t>
  </si>
  <si>
    <t>26,2*0,5+1,75*2*0,4</t>
  </si>
  <si>
    <t>34,99</t>
  </si>
  <si>
    <t>70,8</t>
  </si>
  <si>
    <t>708,016*1,1655 'Přepočtené koeficientem množství</t>
  </si>
  <si>
    <t>68</t>
  </si>
  <si>
    <t>28322058</t>
  </si>
  <si>
    <t>fólie hydroizolační střešní mPVC nevyztužená, určená na detaily tl 1,5mm</t>
  </si>
  <si>
    <t>-701976610</t>
  </si>
  <si>
    <t>https://podminky.urs.cz/item/CS_URS_2021_02/28322058</t>
  </si>
  <si>
    <t>45*1,05 'Přepočtené koeficientem množství</t>
  </si>
  <si>
    <t>69</t>
  </si>
  <si>
    <t>712363512</t>
  </si>
  <si>
    <t>Provedení povlak krytiny mechanicky kotvenou do trapézu TI tl přes 140 do 200 mm krajní pole, budova v do 18 m</t>
  </si>
  <si>
    <t>236909232</t>
  </si>
  <si>
    <t>Provedení povlakové krytiny střech plochých do 10° s mechanicky kotvenou izolací včetně položení fólie a horkovzdušného svaření tl. tepelné izolace přes 140 mm do 200 mm budovy výšky do 18 m, kotvené do trapézového plechu nebo do dřeva krajní pole</t>
  </si>
  <si>
    <t>https://podminky.urs.cz/item/CS_URS_2021_02/712363512</t>
  </si>
  <si>
    <t>154,8"R02</t>
  </si>
  <si>
    <t>70</t>
  </si>
  <si>
    <t>712391171</t>
  </si>
  <si>
    <t>Provedení povlakové krytiny střech do 10° podkladní textilní vrstvy</t>
  </si>
  <si>
    <t>212893782</t>
  </si>
  <si>
    <t>Provedení povlakové krytiny střech plochých do 10° -ostatní práce provedení vrstvy textilní podkladní</t>
  </si>
  <si>
    <t>https://podminky.urs.cz/item/CS_URS_2021_02/712391171</t>
  </si>
  <si>
    <t>360,64</t>
  </si>
  <si>
    <t>25,24+9,75</t>
  </si>
  <si>
    <t>71</t>
  </si>
  <si>
    <t>69311081</t>
  </si>
  <si>
    <t>geotextilie netkaná separační, ochranná, filtrační, drenážní PES 300g/m2</t>
  </si>
  <si>
    <t>-1017818810</t>
  </si>
  <si>
    <t>https://podminky.urs.cz/item/CS_URS_2021_02/69311081</t>
  </si>
  <si>
    <t>466,43*1,15 'Přepočtené koeficientem množství</t>
  </si>
  <si>
    <t>72</t>
  </si>
  <si>
    <t>712811101</t>
  </si>
  <si>
    <t>Provedení povlakové krytiny vytažením na konstrukce za studena nátěrem penetračním</t>
  </si>
  <si>
    <t>307285427</t>
  </si>
  <si>
    <t>Provedení povlakové krytiny střech samostatným vytažením izolačního povlaku za studena na konstrukce převyšující úroveň střechy, nátěrem penetračním</t>
  </si>
  <si>
    <t>https://podminky.urs.cz/item/CS_URS_2021_02/712811101</t>
  </si>
  <si>
    <t>(2,845+30,76+11,31+8,08+6,205)*0,9"atika 2NP DS1</t>
  </si>
  <si>
    <t>(25,05+0,3*4)*0,7"DS3</t>
  </si>
  <si>
    <t>(5,8+3,6+6,6+3,5)*0,5"R06</t>
  </si>
  <si>
    <t>(14,8+13,5+9,9)*0,7"R03</t>
  </si>
  <si>
    <t>73</t>
  </si>
  <si>
    <t>1437905036</t>
  </si>
  <si>
    <t>108,145*0,00035 'Přepočtené koeficientem množství</t>
  </si>
  <si>
    <t>74</t>
  </si>
  <si>
    <t>712841559</t>
  </si>
  <si>
    <t>Provedení povlakové krytiny vytažením na konstrukce pásy přitavením NAIP</t>
  </si>
  <si>
    <t>14838473</t>
  </si>
  <si>
    <t>Provedení povlakové krytiny střech samostatným vytažením izolačního povlaku pásy přitavením na konstrukce převyšující úroveň střechy, NAIP</t>
  </si>
  <si>
    <t>https://podminky.urs.cz/item/CS_URS_2021_02/712841559</t>
  </si>
  <si>
    <t>75</t>
  </si>
  <si>
    <t>587931165</t>
  </si>
  <si>
    <t>108,45*1,2 'Přepočtené koeficientem množství</t>
  </si>
  <si>
    <t>76</t>
  </si>
  <si>
    <t>998712103</t>
  </si>
  <si>
    <t>Přesun hmot tonážní tonážní pro krytiny povlakové v objektech v přes 12 do 24 m</t>
  </si>
  <si>
    <t>1034427468</t>
  </si>
  <si>
    <t>Přesun hmot pro povlakové krytiny stanovený z hmotnosti přesunovaného materiálu vodorovná dopravní vzdálenost do 50 m v objektech výšky přes 12 do 24 m</t>
  </si>
  <si>
    <t>https://podminky.urs.cz/item/CS_URS_2021_02/998712103</t>
  </si>
  <si>
    <t>77</t>
  </si>
  <si>
    <t>713111111</t>
  </si>
  <si>
    <t>Montáž izolace tepelné vrchem stropů volně kladenými rohožemi, pásy, dílci, deskami</t>
  </si>
  <si>
    <t>397530694</t>
  </si>
  <si>
    <t>Montáž tepelné izolace stropů rohožemi, pásy, dílci, deskami, bloky (izolační materiál ve specifikaci) vrchem bez překrytí lepenkou kladenými volně</t>
  </si>
  <si>
    <t>https://podminky.urs.cz/item/CS_URS_2021_02/713111111</t>
  </si>
  <si>
    <t>316,63+6,4"R04</t>
  </si>
  <si>
    <t>78</t>
  </si>
  <si>
    <t>63151629R</t>
  </si>
  <si>
    <t>deska tepelně izolační minerální plochých střech spodní vrstva 30kPa λ=0,037 tl 180mm</t>
  </si>
  <si>
    <t>-1343111591</t>
  </si>
  <si>
    <t>323,03</t>
  </si>
  <si>
    <t>323,03*1,02 'Přepočtené koeficientem množství</t>
  </si>
  <si>
    <t>79</t>
  </si>
  <si>
    <t>713131141</t>
  </si>
  <si>
    <t>Montáž izolace tepelné stěn a základů lepením celoplošně rohoží, pásů, dílců, desek</t>
  </si>
  <si>
    <t>-393778282</t>
  </si>
  <si>
    <t>Montáž tepelné izolace stěn rohožemi, pásy, deskami, dílci, bloky (izolační materiál ve specifikaci) lepením celoplošně</t>
  </si>
  <si>
    <t>https://podminky.urs.cz/item/CS_URS_2021_02/713131141</t>
  </si>
  <si>
    <t>28376442</t>
  </si>
  <si>
    <t>deska z polystyrénu XPS, hrana rovná a strukturovaný povrch 300kPa tl 80mm</t>
  </si>
  <si>
    <t>292019642</t>
  </si>
  <si>
    <t>https://podminky.urs.cz/item/CS_URS_2021_02/28376442</t>
  </si>
  <si>
    <t>114,2*1,05 'Přepočtené koeficientem množství</t>
  </si>
  <si>
    <t>81</t>
  </si>
  <si>
    <t>713141151</t>
  </si>
  <si>
    <t>Montáž izolace tepelné střech plochých kladené volně 1 vrstva rohoží, pásů, dílců, desek</t>
  </si>
  <si>
    <t>-822442113</t>
  </si>
  <si>
    <t>Montáž tepelné izolace střech plochých rohožemi, pásy, deskami, dílci, bloky (izolační materiál ve specifikaci) kladenými volně jednovrstvá</t>
  </si>
  <si>
    <t>https://podminky.urs.cz/item/CS_URS_2021_02/713141151</t>
  </si>
  <si>
    <t>154,8"světl.</t>
  </si>
  <si>
    <t>25,24"R06</t>
  </si>
  <si>
    <t>82</t>
  </si>
  <si>
    <t>28376519</t>
  </si>
  <si>
    <t>deska izolační PIR s oboustrannou kompozitní fólií s hliníkovou vložkou pro ploché střechy tl.140mm</t>
  </si>
  <si>
    <t>129153138</t>
  </si>
  <si>
    <t>https://podminky.urs.cz/item/CS_URS_2021_02/28376519</t>
  </si>
  <si>
    <t>154,8*1,02 'Přepočtené koeficientem množství</t>
  </si>
  <si>
    <t>83</t>
  </si>
  <si>
    <t>28376520R</t>
  </si>
  <si>
    <t>deska izolační PIR s oboustrannou kompozitní fólií s hliníkovou vložkou pro ploché střechy 1200x2400x180mm</t>
  </si>
  <si>
    <t>-130317670</t>
  </si>
  <si>
    <t>25,24*1,05 'Přepočtené koeficientem množství</t>
  </si>
  <si>
    <t>84</t>
  </si>
  <si>
    <t>713141152</t>
  </si>
  <si>
    <t>Montáž izolace tepelné střech plochých kladené volně 2 vrstvy rohoží, pásů, dílců, desek</t>
  </si>
  <si>
    <t>384805759</t>
  </si>
  <si>
    <t>Montáž tepelné izolace střech plochých rohožemi, pásy, deskami, dílci, bloky (izolační materiál ve specifikaci) kladenými volně dvouvrstvá</t>
  </si>
  <si>
    <t>https://podminky.urs.cz/item/CS_URS_2021_02/713141152</t>
  </si>
  <si>
    <t>292,86</t>
  </si>
  <si>
    <t>95,87-25,07"R03</t>
  </si>
  <si>
    <t>85</t>
  </si>
  <si>
    <t>28376141</t>
  </si>
  <si>
    <t>klín izolační z pěnového polystyrenu EPS 100 spád do 5%</t>
  </si>
  <si>
    <t>-669374453</t>
  </si>
  <si>
    <t>https://podminky.urs.cz/item/CS_URS_2021_02/28376141</t>
  </si>
  <si>
    <t>(49,44+150,12)*0,13"01a</t>
  </si>
  <si>
    <t>93,3*0,07"01b</t>
  </si>
  <si>
    <t>(95,87-25,07)*0,13"R03</t>
  </si>
  <si>
    <t>41,678*1,02 'Přepočtené koeficientem množství</t>
  </si>
  <si>
    <t>86</t>
  </si>
  <si>
    <t>28372316</t>
  </si>
  <si>
    <t>deska EPS 100 pro konstrukce s běžným zatížením λ=0,037 tl 140mm</t>
  </si>
  <si>
    <t>-59809069</t>
  </si>
  <si>
    <t>https://podminky.urs.cz/item/CS_URS_2021_02/28372316</t>
  </si>
  <si>
    <t>49,44+150,12</t>
  </si>
  <si>
    <t>199,56*1,02 'Přepočtené koeficientem množství</t>
  </si>
  <si>
    <t>87</t>
  </si>
  <si>
    <t>28372319</t>
  </si>
  <si>
    <t>deska EPS 100 pro konstrukce s běžným zatížením λ=0,037 tl 160mm</t>
  </si>
  <si>
    <t>1734585288</t>
  </si>
  <si>
    <t>https://podminky.urs.cz/item/CS_URS_2021_02/28372319</t>
  </si>
  <si>
    <t>70,8*1,02 'Přepočtené koeficientem množství</t>
  </si>
  <si>
    <t>88</t>
  </si>
  <si>
    <t>63151495R</t>
  </si>
  <si>
    <t>deska tepelně izolační minerální plochých střech vrchní vrstva 70kPa λ=0,07 tl 30mm</t>
  </si>
  <si>
    <t>-1958233553</t>
  </si>
  <si>
    <t>deska tepelně izolační minerální plochých střech vrchní vrstva 70kPa λ=0,037 tl 30mm</t>
  </si>
  <si>
    <t>154,8*2,04 'Přepočtené koeficientem množství</t>
  </si>
  <si>
    <t>89</t>
  </si>
  <si>
    <t>28376518</t>
  </si>
  <si>
    <t>deska izolační PIR s oboustrannou kompozitní fólií s hliníkovou vložkou pro ploché střechy tl.120mm</t>
  </si>
  <si>
    <t>-1061393661</t>
  </si>
  <si>
    <t>https://podminky.urs.cz/item/CS_URS_2021_02/28376518</t>
  </si>
  <si>
    <t>93,3*1,02 'Přepočtené koeficientem množství</t>
  </si>
  <si>
    <t>90</t>
  </si>
  <si>
    <t>713141396</t>
  </si>
  <si>
    <t>Montáž izolace tepelné stěn v do 1000 mm na atiky a prostupy střechou lepené nízkoexpanzní (PUR) pěnou</t>
  </si>
  <si>
    <t>-1705393749</t>
  </si>
  <si>
    <t>Montáž tepelné izolace střech plochých na konstrukce stěn převyšující úroveň střechy např. atiky, prostupy střešní krytinou do výšky 1 000 mm přilepenými za studena nízkoexpanzní (PUR) pěnou</t>
  </si>
  <si>
    <t>https://podminky.urs.cz/item/CS_URS_2021_02/713141396</t>
  </si>
  <si>
    <t>53,28</t>
  </si>
  <si>
    <t>(25,05+0,3*4)*0,35"DS3</t>
  </si>
  <si>
    <t>3,5*0,2"DS2</t>
  </si>
  <si>
    <t>8,775"R06</t>
  </si>
  <si>
    <t>91</t>
  </si>
  <si>
    <t>28376441</t>
  </si>
  <si>
    <t>deska z polystyrénu XPS, hrana rovná a strukturovaný povrch 300kPa tl 60mm</t>
  </si>
  <si>
    <t>-793859920</t>
  </si>
  <si>
    <t>https://podminky.urs.cz/item/CS_URS_2021_02/28376441</t>
  </si>
  <si>
    <t>11,84*1,02 'Přepočtené koeficientem množství</t>
  </si>
  <si>
    <t>92</t>
  </si>
  <si>
    <t>1886016693</t>
  </si>
  <si>
    <t>Poznámka k položce:
s nakašírovanou textilií</t>
  </si>
  <si>
    <t>(2,845+30,76+11,31+8,08+6,205)*0,6"atika 2NP DS1</t>
  </si>
  <si>
    <t>44,708*1,02 'Přepočtené koeficientem množství</t>
  </si>
  <si>
    <t>93</t>
  </si>
  <si>
    <t>28376444</t>
  </si>
  <si>
    <t>deska z polystyrénu XPS, hrana rovná a strukturovaný povrch 300kPa tl 120mm</t>
  </si>
  <si>
    <t>496687430</t>
  </si>
  <si>
    <t>https://podminky.urs.cz/item/CS_URS_2021_02/28376444</t>
  </si>
  <si>
    <t>0,714</t>
  </si>
  <si>
    <t>(5,8+3,6+6,6+3,5)*0,45"R06</t>
  </si>
  <si>
    <t>9,489*1,02 'Přepočtené koeficientem množství</t>
  </si>
  <si>
    <t>94</t>
  </si>
  <si>
    <t>713191132</t>
  </si>
  <si>
    <t>Montáž izolace tepelné podlah, stropů vrchem nebo střech překrytí separační fólií z PE</t>
  </si>
  <si>
    <t>1091160285</t>
  </si>
  <si>
    <t>Montáž tepelné izolace stavebních konstrukcí - doplňky a konstrukční součásti podlah, stropů vrchem nebo střech překrytím fólií separační z PE</t>
  </si>
  <si>
    <t>https://podminky.urs.cz/item/CS_URS_2021_02/713191132</t>
  </si>
  <si>
    <t>95</t>
  </si>
  <si>
    <t>69311080</t>
  </si>
  <si>
    <t>geotextilie netkaná separační, ochranná, filtrační, drenážní PES 200g/m2</t>
  </si>
  <si>
    <t>-1835004867</t>
  </si>
  <si>
    <t>https://podminky.urs.cz/item/CS_URS_2021_02/69311080</t>
  </si>
  <si>
    <t>323,03*1,1655 'Přepočtené koeficientem množství</t>
  </si>
  <si>
    <t>96</t>
  </si>
  <si>
    <t>713191133</t>
  </si>
  <si>
    <t>Montáž izolace tepelné podlah, stropů vrchem nebo střech překrytí fólií s přelepeným spojem</t>
  </si>
  <si>
    <t>332371955</t>
  </si>
  <si>
    <t>Montáž tepelné izolace stavebních konstrukcí - doplňky a konstrukční součásti podlah, stropů vrchem nebo střech překrytím fólií položenou volně s přelepením spojů</t>
  </si>
  <si>
    <t>https://podminky.urs.cz/item/CS_URS_2021_02/713191133</t>
  </si>
  <si>
    <t>97</t>
  </si>
  <si>
    <t>28329012</t>
  </si>
  <si>
    <t>fólie PE vyztužená pro parotěsnou vrstvu (reakce na oheň - třída F) 140g/m2</t>
  </si>
  <si>
    <t>-1176105371</t>
  </si>
  <si>
    <t>https://podminky.urs.cz/item/CS_URS_2021_02/28329012</t>
  </si>
  <si>
    <t>98</t>
  </si>
  <si>
    <t>998713103</t>
  </si>
  <si>
    <t>Přesun hmot tonážní pro izolace tepelné v objektech v přes 12 do 24 m</t>
  </si>
  <si>
    <t>1464456787</t>
  </si>
  <si>
    <t>Přesun hmot pro izolace tepelné stanovený z hmotnosti přesunovaného materiálu vodorovná dopravní vzdálenost do 50 m v objektech výšky přes 12 m do 24 m</t>
  </si>
  <si>
    <t>https://podminky.urs.cz/item/CS_URS_2021_02/998713103</t>
  </si>
  <si>
    <t>721</t>
  </si>
  <si>
    <t>Zdravotechnika - vnitřní kanalizace</t>
  </si>
  <si>
    <t>99</t>
  </si>
  <si>
    <t>721239114</t>
  </si>
  <si>
    <t>Montáž střešního vtoku svislý odtok do DN 160 ostatní typ</t>
  </si>
  <si>
    <t>1597149119</t>
  </si>
  <si>
    <t>Střešní vtoky (vpusti) montáž střešních vtoků ostatních typů se svislým odtokem do DN 160</t>
  </si>
  <si>
    <t>https://podminky.urs.cz/item/CS_URS_2021_02/721239114</t>
  </si>
  <si>
    <t>100</t>
  </si>
  <si>
    <t>56231108</t>
  </si>
  <si>
    <t>vtok střešní svislý s manžetou pro PVC-P hydroizolaci plochých střech DN 160</t>
  </si>
  <si>
    <t>-2146445852</t>
  </si>
  <si>
    <t>https://podminky.urs.cz/item/CS_URS_2021_02/56231108</t>
  </si>
  <si>
    <t>Poznámka k položce:
dvoustupňový</t>
  </si>
  <si>
    <t>101</t>
  </si>
  <si>
    <t>998721103</t>
  </si>
  <si>
    <t>Přesun hmot tonážní pro vnitřní kanalizace v objektech v přes 12 do 24 m</t>
  </si>
  <si>
    <t>-1211424299</t>
  </si>
  <si>
    <t>Přesun hmot pro vnitřní kanalizace stanovený z hmotnosti přesunovaného materiálu vodorovná dopravní vzdálenost do 50 m v objektech výšky přes 12 do 24 m</t>
  </si>
  <si>
    <t>https://podminky.urs.cz/item/CS_URS_2021_02/998721103</t>
  </si>
  <si>
    <t>102</t>
  </si>
  <si>
    <t>762332131</t>
  </si>
  <si>
    <t>Montáž vázaných kcí krovů pravidelných z hraněného řeziva průřezové pl do 120 cm2</t>
  </si>
  <si>
    <t>869431679</t>
  </si>
  <si>
    <t>Montáž vázaných konstrukcí krovů střech pultových, sedlových, valbových, stanových čtvercového nebo obdélníkového půdorysu z řeziva hraněného průřezové plochy do 120 cm2</t>
  </si>
  <si>
    <t>https://podminky.urs.cz/item/CS_URS_2021_02/762332131</t>
  </si>
  <si>
    <t>443,06"krokev 4-5</t>
  </si>
  <si>
    <t>157,5"sloupky fas. 4</t>
  </si>
  <si>
    <t>71,4"sl. ostění okna 4</t>
  </si>
  <si>
    <t>9,1+21,7"nadpr. 4</t>
  </si>
  <si>
    <t>49,95"vaznice okap 4</t>
  </si>
  <si>
    <t>45,95"hřeben 5</t>
  </si>
  <si>
    <t>38,35"latě</t>
  </si>
  <si>
    <t>103</t>
  </si>
  <si>
    <t>60512125</t>
  </si>
  <si>
    <t>hranol stavební řezivo průřezu do 120cm2 do dl 6m</t>
  </si>
  <si>
    <t>1646947886</t>
  </si>
  <si>
    <t>https://podminky.urs.cz/item/CS_URS_2021_02/60512125</t>
  </si>
  <si>
    <t>443,06*0,06*0,12"krokev 4-5</t>
  </si>
  <si>
    <t>157,5*0,06*0,12"sloupky fas. 4</t>
  </si>
  <si>
    <t>71,4*0,06*0,12"sl. ostění okna 4</t>
  </si>
  <si>
    <t>(9,1+21,7)*0,06*0,12"nadpr. 4</t>
  </si>
  <si>
    <t>49,95*0,06*0,12"vaznice okap 4</t>
  </si>
  <si>
    <t>45,95*0,04*0,15"hřeben 5</t>
  </si>
  <si>
    <t>38,35*0,04*0,06"latě</t>
  </si>
  <si>
    <t>5,788*1,1 'Přepočtené koeficientem množství</t>
  </si>
  <si>
    <t>104</t>
  </si>
  <si>
    <t>762341026</t>
  </si>
  <si>
    <t>Bednění střech rovných sklon do 60° z desek OSB tl 22 mm na pero a drážku šroubovaných na krokve</t>
  </si>
  <si>
    <t>424504722</t>
  </si>
  <si>
    <t>Bednění a laťování bednění střech rovných sklonu do 60° s vyřezáním otvorů z dřevoštěpkových desek OSB šroubovaných na krokve na pero a drážku, tloušťky desky 22 mm</t>
  </si>
  <si>
    <t>https://podminky.urs.cz/item/CS_URS_2021_02/762341026</t>
  </si>
  <si>
    <t>271,8</t>
  </si>
  <si>
    <t>50,06*7,33+4,14*0,5*3+7,76*0,5"4NP, 5NP</t>
  </si>
  <si>
    <t>105</t>
  </si>
  <si>
    <t>762341027</t>
  </si>
  <si>
    <t>Bednění střech rovných sklon do 60° z desek OSB tl 25 mm na pero a drážku šroubovaných na krokve</t>
  </si>
  <si>
    <t>-545143633</t>
  </si>
  <si>
    <t>Bednění a laťování bednění střech rovných sklonu do 60° s vyřezáním otvorů z dřevoštěpkových desek OSB šroubovaných na krokve na pero a drážku, tloušťky desky 25 mm</t>
  </si>
  <si>
    <t>https://podminky.urs.cz/item/CS_URS_2021_02/762341027</t>
  </si>
  <si>
    <t>106</t>
  </si>
  <si>
    <t>762342441</t>
  </si>
  <si>
    <t>Montáž lišt trojúhelníkových sklonu do 60°</t>
  </si>
  <si>
    <t>-538751521</t>
  </si>
  <si>
    <t>Bednění a laťování montáž lišt trojúhelníkových</t>
  </si>
  <si>
    <t>https://podminky.urs.cz/item/CS_URS_2021_02/762342441</t>
  </si>
  <si>
    <t>(5,8+3,6+6,6+3,5)"R06</t>
  </si>
  <si>
    <t>107</t>
  </si>
  <si>
    <t>60514114</t>
  </si>
  <si>
    <t>řezivo jehličnaté lať impregnovaná dl 4 m</t>
  </si>
  <si>
    <t>895508146</t>
  </si>
  <si>
    <t>https://podminky.urs.cz/item/CS_URS_2021_02/60514114</t>
  </si>
  <si>
    <t>19,5*0,04*0,06</t>
  </si>
  <si>
    <t>108</t>
  </si>
  <si>
    <t>762361132R</t>
  </si>
  <si>
    <t>Konstrukční a vyrovnávací vrstva pod klempířské prvky (atiky) z překližky březové foliované tl. 15 mm</t>
  </si>
  <si>
    <t>1304062657</t>
  </si>
  <si>
    <t>3,5*0,38"DS2</t>
  </si>
  <si>
    <t>(25,05+0,3*4)*0,45"DS3</t>
  </si>
  <si>
    <t>109</t>
  </si>
  <si>
    <t>762361312R</t>
  </si>
  <si>
    <t>Konstrukční a vyrovnávací vrstva pod klempířské prvky (atiky) z překližky březové foliované tl. 21 mm</t>
  </si>
  <si>
    <t>1883049862</t>
  </si>
  <si>
    <t>Konstrukční vrstva pod klempířské prvky pro oplechování horních ploch zdí a nadezdívek (atik) z z překližky březové foliované tl. 21 mm</t>
  </si>
  <si>
    <t>(2,845+30,76+11,31+8,08+6,205)*0,53</t>
  </si>
  <si>
    <t>19,5*0,45"R06</t>
  </si>
  <si>
    <t>110</t>
  </si>
  <si>
    <t>762521104</t>
  </si>
  <si>
    <t>Položení podlahy z hrubých prken na sraz</t>
  </si>
  <si>
    <t>-2047437983</t>
  </si>
  <si>
    <t>Položení podlah nehoblovaných na sraz z prken hrubých</t>
  </si>
  <si>
    <t>https://podminky.urs.cz/item/CS_URS_2021_02/762521104</t>
  </si>
  <si>
    <t>111</t>
  </si>
  <si>
    <t>60515111</t>
  </si>
  <si>
    <t>řezivo jehličnaté boční prkno 20-30mm</t>
  </si>
  <si>
    <t>286405662</t>
  </si>
  <si>
    <t>https://podminky.urs.cz/item/CS_URS_2021_02/60515111</t>
  </si>
  <si>
    <t>323,030*0,025*1,1</t>
  </si>
  <si>
    <t>112</t>
  </si>
  <si>
    <t>998762103</t>
  </si>
  <si>
    <t>Přesun hmot tonážní pro kce tesařské v objektech v přes 12 do 24 m</t>
  </si>
  <si>
    <t>1700599197</t>
  </si>
  <si>
    <t>Přesun hmot pro konstrukce tesařské stanovený z hmotnosti přesunovaného materiálu vodorovná dopravní vzdálenost do 50 m v objektech výšky přes 12 do 24 m</t>
  </si>
  <si>
    <t>https://podminky.urs.cz/item/CS_URS_2021_02/998762103</t>
  </si>
  <si>
    <t>113</t>
  </si>
  <si>
    <t>763131532</t>
  </si>
  <si>
    <t>SDK podhled deska 1xDF 15 bez izolace jednovrstvá spodní kce profil CD+UD</t>
  </si>
  <si>
    <t>-753294008</t>
  </si>
  <si>
    <t>Podhled ze sádrokartonových desek jednovrstvá zavěšená spodní konstrukce z ocelových profilů CD, UD jednoduše opláštěná deskou protipožární DF, tl. 15 mm, bez izolace</t>
  </si>
  <si>
    <t>https://podminky.urs.cz/item/CS_URS_2021_02/763131532</t>
  </si>
  <si>
    <t>16,85"R06</t>
  </si>
  <si>
    <t>114</t>
  </si>
  <si>
    <t>76321123R</t>
  </si>
  <si>
    <t>Sádrovláknitá příčka tl 150 mm profil CW+UW 100 desky 2x12,5 s izolací EI 90 Rw do 64 dB</t>
  </si>
  <si>
    <t>180706677</t>
  </si>
  <si>
    <t>Příčka ze sádrovláknitých desek skladba S07</t>
  </si>
  <si>
    <t>Poznámka k položce:
položka skladby 1-6</t>
  </si>
  <si>
    <t>(1,364+1,649+6,396)*4,35</t>
  </si>
  <si>
    <t>(1,78+1,85)*4,3</t>
  </si>
  <si>
    <t>-1,1*5-1,08*5</t>
  </si>
  <si>
    <t>115</t>
  </si>
  <si>
    <t>76321124R</t>
  </si>
  <si>
    <t>Sádrovláknitá příčka skladba S-05a</t>
  </si>
  <si>
    <t>-62199171</t>
  </si>
  <si>
    <t>Poznámka k položce:
položky skladby 1-9</t>
  </si>
  <si>
    <t>(5,12*20,91)+(5,12*16,45)"svislé plochy světlíků 2NP</t>
  </si>
  <si>
    <t>(2*3,64)+2*2,76+2*0,13*0,9"špalety</t>
  </si>
  <si>
    <t>0,88*0,5*12"sloupky</t>
  </si>
  <si>
    <t>3,31+14,08+17,27+12,57+14,37+14,36+13,6"stěny 4NP</t>
  </si>
  <si>
    <t>1,79*0,48*14+0,23*14"špalety 4NP</t>
  </si>
  <si>
    <t>1,63*3+2,97"štíty</t>
  </si>
  <si>
    <t>17,35"okap</t>
  </si>
  <si>
    <t>116</t>
  </si>
  <si>
    <t>76321125R</t>
  </si>
  <si>
    <t>Sádrovláknitá příčka skladba S-05b</t>
  </si>
  <si>
    <t>-1504524076</t>
  </si>
  <si>
    <t>(20,9+17,8)*0,3</t>
  </si>
  <si>
    <t>117</t>
  </si>
  <si>
    <t>763732113</t>
  </si>
  <si>
    <t>Montáž střešní konstrukce v do 10 m z příhradových vazníků konstrukční dl do 9 m</t>
  </si>
  <si>
    <t>-1624125560</t>
  </si>
  <si>
    <t>Montáž střešní konstrukce do 10 m výšky římsy z vazníků příhradových, konstrukční délky do 9,0 m</t>
  </si>
  <si>
    <t>https://podminky.urs.cz/item/CS_URS_2021_02/763732113</t>
  </si>
  <si>
    <t>3,715</t>
  </si>
  <si>
    <t>5,16</t>
  </si>
  <si>
    <t>2,19*3</t>
  </si>
  <si>
    <t>118</t>
  </si>
  <si>
    <t>60512200</t>
  </si>
  <si>
    <t>příhradový vazník sedlový sušený neimpregnovaný dl do 9m</t>
  </si>
  <si>
    <t>-373016937</t>
  </si>
  <si>
    <t>https://podminky.urs.cz/item/CS_URS_2021_02/60512200</t>
  </si>
  <si>
    <t>15,445*1,02 'Přepočtené koeficientem množství</t>
  </si>
  <si>
    <t>119</t>
  </si>
  <si>
    <t>998763102</t>
  </si>
  <si>
    <t>Přesun hmot tonážní pro dřevostavby v objektech v přes 12 do 24 m</t>
  </si>
  <si>
    <t>378567031</t>
  </si>
  <si>
    <t>Přesun hmot pro dřevostavby stanovený z hmotnosti přesunovaného materiálu vodorovná dopravní vzdálenost do 50 m v objektech výšky přes 12 do 24 m</t>
  </si>
  <si>
    <t>https://podminky.urs.cz/item/CS_URS_2021_02/998763102</t>
  </si>
  <si>
    <t>120</t>
  </si>
  <si>
    <t>764042419</t>
  </si>
  <si>
    <t>Strukturovaná oddělovací rohož s integrovanou pojistnou hydroizolací jakékoliv rš</t>
  </si>
  <si>
    <t>720597890</t>
  </si>
  <si>
    <t>Strukturovaná odddělovací rohož s integrovanou pojistnou hydroizolací jakékoliv rš</t>
  </si>
  <si>
    <t>https://podminky.urs.cz/item/CS_URS_2021_02/764042419</t>
  </si>
  <si>
    <t>209,59+510,26"světlíky, střechy</t>
  </si>
  <si>
    <t>121</t>
  </si>
  <si>
    <t>764121405</t>
  </si>
  <si>
    <t>Krytina střechy rovné drážkováním ze svitků z Al plechu rš 500 mm sklonu přes 60°</t>
  </si>
  <si>
    <t>-652091693</t>
  </si>
  <si>
    <t>Krytina z hliníkového plechu s úpravou u okapů, prostupů a výčnělků střechy rovné drážkováním ze svitků rš 500 mm, sklon střechy přes 60°</t>
  </si>
  <si>
    <t>https://podminky.urs.cz/item/CS_URS_2021_02/764121405</t>
  </si>
  <si>
    <t>Poznámka k položce:
S-05a</t>
  </si>
  <si>
    <t>122</t>
  </si>
  <si>
    <t>764221406</t>
  </si>
  <si>
    <t>Oplechování větraného hřebene s větrací mřížkou z Al plechu rš 500 mm</t>
  </si>
  <si>
    <t>1720654645</t>
  </si>
  <si>
    <t>Oplechování střešních prvků z hliníkového plechu hřebene větraného, včetně větrací mřížky rš 500 mm</t>
  </si>
  <si>
    <t>https://podminky.urs.cz/item/CS_URS_2021_02/764221406</t>
  </si>
  <si>
    <t>Poznámka k položce:
KAL09</t>
  </si>
  <si>
    <t>123</t>
  </si>
  <si>
    <t>764221436</t>
  </si>
  <si>
    <t>Oplechování větraného nároží s větrací mřížkou z Al plechu rš 500 mm</t>
  </si>
  <si>
    <t>-267554519</t>
  </si>
  <si>
    <t>Oplechování střešních prvků z hliníkového plechu nároží větraného, včetně větrací mřížky rš 500 mm</t>
  </si>
  <si>
    <t>https://podminky.urs.cz/item/CS_URS_2021_02/764221436</t>
  </si>
  <si>
    <t>Poznámka k položce:
KAL08</t>
  </si>
  <si>
    <t>124</t>
  </si>
  <si>
    <t>764221466</t>
  </si>
  <si>
    <t>Oplechování úžlabí z Al plechu rš 500 mm</t>
  </si>
  <si>
    <t>57550269</t>
  </si>
  <si>
    <t>Oplechování střešních prvků z hliníkového plechu úžlabí rš 500 mm</t>
  </si>
  <si>
    <t>https://podminky.urs.cz/item/CS_URS_2021_02/764221466</t>
  </si>
  <si>
    <t>Poznámka k položce:
KAL07</t>
  </si>
  <si>
    <t>125</t>
  </si>
  <si>
    <t>764222435</t>
  </si>
  <si>
    <t>Oplechování rovné okapové hrany z Al plechu rš 400 mm</t>
  </si>
  <si>
    <t>784147898</t>
  </si>
  <si>
    <t>Oplechování střešních prvků z hliníkového plechu okapu okapovým plechem střechy rovné rš 400 mm</t>
  </si>
  <si>
    <t>https://podminky.urs.cz/item/CS_URS_2021_02/764222435</t>
  </si>
  <si>
    <t>Poznámka k položce:
KAL10</t>
  </si>
  <si>
    <t>126</t>
  </si>
  <si>
    <t>764225408</t>
  </si>
  <si>
    <t>Oplechování horních ploch a nadezdívek (atik) bez rohů z Al plechu celoplošně lepené rš 750 mm</t>
  </si>
  <si>
    <t>-1659545323</t>
  </si>
  <si>
    <t>Oplechování horních ploch zdí a nadezdívek (atik) z hliníkového plechu celoplošně lepené rš 750 mm</t>
  </si>
  <si>
    <t>https://podminky.urs.cz/item/CS_URS_2021_02/764225408</t>
  </si>
  <si>
    <t>Poznámka k položce:
KAL11</t>
  </si>
  <si>
    <t>127</t>
  </si>
  <si>
    <t>764226443</t>
  </si>
  <si>
    <t>Oplechování parapetů rovných celoplošně lepené z Al plechu rš 250 mm</t>
  </si>
  <si>
    <t>2129092184</t>
  </si>
  <si>
    <t>Oplechování parapetů z hliníkového plechu rovných celoplošně lepené, bez rohů rš 250 mm</t>
  </si>
  <si>
    <t>https://podminky.urs.cz/item/CS_URS_2021_02/764226443</t>
  </si>
  <si>
    <t>Poznámka k položce:
KAL04</t>
  </si>
  <si>
    <t>128</t>
  </si>
  <si>
    <t>764226444</t>
  </si>
  <si>
    <t>Oplechování parapetů rovných celoplošně lepené z Al plechu rš 330 mm</t>
  </si>
  <si>
    <t>781887912</t>
  </si>
  <si>
    <t>Oplechování parapetů z hliníkového plechu rovných celoplošně lepené, bez rohů rš 330 mm</t>
  </si>
  <si>
    <t>https://podminky.urs.cz/item/CS_URS_2021_02/764226444</t>
  </si>
  <si>
    <t>Poznámka k položce:
KAL01, 03</t>
  </si>
  <si>
    <t>129</t>
  </si>
  <si>
    <t>764226445</t>
  </si>
  <si>
    <t>Oplechování parapetů rovných celoplošně lepené z Al plechu rš 400 mm</t>
  </si>
  <si>
    <t>-164687443</t>
  </si>
  <si>
    <t>Oplechování parapetů z hliníkového plechu rovných celoplošně lepené, bez rohů rš 400 mm</t>
  </si>
  <si>
    <t>https://podminky.urs.cz/item/CS_URS_2021_02/764226445</t>
  </si>
  <si>
    <t>Poznámka k položce:
KAL02</t>
  </si>
  <si>
    <t>130</t>
  </si>
  <si>
    <t>76432140R</t>
  </si>
  <si>
    <t>Lemování zdí z hliníkového plechu boční  - dilatace</t>
  </si>
  <si>
    <t>480856875</t>
  </si>
  <si>
    <t>Lemování zdí z hliníkového plechu boční - dilatace</t>
  </si>
  <si>
    <t>Poznámka k položce:
KAL12</t>
  </si>
  <si>
    <t>131</t>
  </si>
  <si>
    <t>764521414</t>
  </si>
  <si>
    <t>Žlab podokapní hranatý z Al plechu rš 330 mm</t>
  </si>
  <si>
    <t>1767362212</t>
  </si>
  <si>
    <t>Žlab podokapní z hliníkového plechu včetně háků a čel hranatý rš 330 mm</t>
  </si>
  <si>
    <t>https://podminky.urs.cz/item/CS_URS_2021_02/764521414</t>
  </si>
  <si>
    <t>Poznámka k položce:
KAL05</t>
  </si>
  <si>
    <t>132</t>
  </si>
  <si>
    <t>764528402</t>
  </si>
  <si>
    <t>Svody hranaté včetně objímek, kolen, odskoků z Al plechu o straně 100 mm</t>
  </si>
  <si>
    <t>-650972359</t>
  </si>
  <si>
    <t>Svod z hliníkového plechu včetně objímek, kolen a odskoků hranatý, o straně 100 mm</t>
  </si>
  <si>
    <t>https://podminky.urs.cz/item/CS_URS_2021_02/764528402</t>
  </si>
  <si>
    <t>Poznámka k položce:
KAL06</t>
  </si>
  <si>
    <t>133</t>
  </si>
  <si>
    <t>998764103</t>
  </si>
  <si>
    <t>Přesun hmot tonážní pro konstrukce klempířské v objektech v přes 12 do 24 m</t>
  </si>
  <si>
    <t>1932141302</t>
  </si>
  <si>
    <t>Přesun hmot pro konstrukce klempířské stanovený z hmotnosti přesunovaného materiálu vodorovná dopravní vzdálenost do 50 m v objektech výšky přes 12 do 24 m</t>
  </si>
  <si>
    <t>https://podminky.urs.cz/item/CS_URS_2021_02/998764103</t>
  </si>
  <si>
    <t>766</t>
  </si>
  <si>
    <t>Konstrukce truhlářské</t>
  </si>
  <si>
    <t>134</t>
  </si>
  <si>
    <t>766622132</t>
  </si>
  <si>
    <t>Montáž plastových oken plochy přes 1 m2 otevíravých v do 2,5 m s rámem do zdiva</t>
  </si>
  <si>
    <t>1310529858</t>
  </si>
  <si>
    <t>Montáž oken plastových včetně montáže rámu plochy přes 1 m2 otevíravých do zdiva, výšky přes 1,5 do 2,5 m</t>
  </si>
  <si>
    <t>https://podminky.urs.cz/item/CS_URS_2021_02/766622132</t>
  </si>
  <si>
    <t>0,65*1,235*23"O03</t>
  </si>
  <si>
    <t>1,55*1,85"O09</t>
  </si>
  <si>
    <t>1,55*1,575*2"O013</t>
  </si>
  <si>
    <t>1,55*1,85"O20</t>
  </si>
  <si>
    <t>135</t>
  </si>
  <si>
    <t>611R01</t>
  </si>
  <si>
    <t>586945762</t>
  </si>
  <si>
    <t>Okno plastové komplet dle specifikace O03/L</t>
  </si>
  <si>
    <t>136</t>
  </si>
  <si>
    <t>611R02</t>
  </si>
  <si>
    <t>1889605763</t>
  </si>
  <si>
    <t>Okno plastové komplet dle specifikace O09</t>
  </si>
  <si>
    <t>137</t>
  </si>
  <si>
    <t>611R03</t>
  </si>
  <si>
    <t>1287965792</t>
  </si>
  <si>
    <t>Okno plastové komplet dle specifikace O013</t>
  </si>
  <si>
    <t>138</t>
  </si>
  <si>
    <t>611R04</t>
  </si>
  <si>
    <t>-468228546</t>
  </si>
  <si>
    <t>Okno plastové komplet dle specifikace O20</t>
  </si>
  <si>
    <t>139</t>
  </si>
  <si>
    <t>766681114</t>
  </si>
  <si>
    <t>Montáž zárubní rámových pro dveře jednokřídlové š do 900 mm</t>
  </si>
  <si>
    <t>597461195</t>
  </si>
  <si>
    <t>Montáž zárubní dřevěných, plastových nebo z lamina rámových, pro dveře jednokřídlové, šířky do 900 mm</t>
  </si>
  <si>
    <t>https://podminky.urs.cz/item/CS_URS_2021_02/766681114</t>
  </si>
  <si>
    <t>140</t>
  </si>
  <si>
    <t>611001R7</t>
  </si>
  <si>
    <t>Dveře dle specifikace D06/P</t>
  </si>
  <si>
    <t>-2083950119</t>
  </si>
  <si>
    <t>141</t>
  </si>
  <si>
    <t>998766103</t>
  </si>
  <si>
    <t>Přesun hmot tonážní pro kce truhlářské v objektech v přes 12 do 24 m</t>
  </si>
  <si>
    <t>-541926156</t>
  </si>
  <si>
    <t>Přesun hmot pro konstrukce truhlářské stanovený z hmotnosti přesunovaného materiálu vodorovná dopravní vzdálenost do 50 m v objektech výšky přes 12 do 24 m</t>
  </si>
  <si>
    <t>https://podminky.urs.cz/item/CS_URS_2021_02/998766103</t>
  </si>
  <si>
    <t>142</t>
  </si>
  <si>
    <t>767113110</t>
  </si>
  <si>
    <t>Montáž stěn pro zasklení z Al profilů pl do 6 m2</t>
  </si>
  <si>
    <t>1667552795</t>
  </si>
  <si>
    <t>Montáž stěn a příček pro zasklení z hliníkových profilů, plochy jednotlivých stěn do 6 m2</t>
  </si>
  <si>
    <t>https://podminky.urs.cz/item/CS_URS_2021_02/767113110</t>
  </si>
  <si>
    <t>1,35*2,4*2</t>
  </si>
  <si>
    <t>1,55*2,9</t>
  </si>
  <si>
    <t>1,748+3,2</t>
  </si>
  <si>
    <t>1,85*2,9</t>
  </si>
  <si>
    <t>143</t>
  </si>
  <si>
    <t>611001R1</t>
  </si>
  <si>
    <t>stěna dle specifikace D01A/L</t>
  </si>
  <si>
    <t>-1848875768</t>
  </si>
  <si>
    <t>144</t>
  </si>
  <si>
    <t>611001R2</t>
  </si>
  <si>
    <t>stěna dle specifikace D01C/P</t>
  </si>
  <si>
    <t>1253924885</t>
  </si>
  <si>
    <t>145</t>
  </si>
  <si>
    <t>611001R3</t>
  </si>
  <si>
    <t>stěna dle specifikace D02</t>
  </si>
  <si>
    <t>1974595237</t>
  </si>
  <si>
    <t>146</t>
  </si>
  <si>
    <t>611001R4</t>
  </si>
  <si>
    <t>stěna dle specifikace D03/P</t>
  </si>
  <si>
    <t>1641440293</t>
  </si>
  <si>
    <t>147</t>
  </si>
  <si>
    <t>61101R5</t>
  </si>
  <si>
    <t>stěna dle specifikace D04</t>
  </si>
  <si>
    <t>655187674</t>
  </si>
  <si>
    <t>148</t>
  </si>
  <si>
    <t>611001R6</t>
  </si>
  <si>
    <t>stěna dle specifikace D06</t>
  </si>
  <si>
    <t>-854325025</t>
  </si>
  <si>
    <t>149</t>
  </si>
  <si>
    <t>767391112</t>
  </si>
  <si>
    <t>Montáž krytiny z tvarovaných plechů šroubováním</t>
  </si>
  <si>
    <t>1884082717</t>
  </si>
  <si>
    <t>Montáž krytiny z tvarovaných plechů trapézových nebo vlnitých, uchyceným šroubováním</t>
  </si>
  <si>
    <t>https://podminky.urs.cz/item/CS_URS_2021_02/767391112</t>
  </si>
  <si>
    <t>20,91*4</t>
  </si>
  <si>
    <t>17,79*4</t>
  </si>
  <si>
    <t>150</t>
  </si>
  <si>
    <t>15484142</t>
  </si>
  <si>
    <t>plech trapézový 55/235 940 Pz tl 1,00mm</t>
  </si>
  <si>
    <t>-2067237273</t>
  </si>
  <si>
    <t>https://podminky.urs.cz/item/CS_URS_2021_02/15484142</t>
  </si>
  <si>
    <t>154,8*1,1 'Přepočtené koeficientem množství</t>
  </si>
  <si>
    <t>151</t>
  </si>
  <si>
    <t>767610124</t>
  </si>
  <si>
    <t>Montáž oken kovových jednoduchých otevíravých do panelů nebo ocelové konstrukce pl přes 2,5 m2</t>
  </si>
  <si>
    <t>-153761612</t>
  </si>
  <si>
    <t>Montáž oken jednoduchých z hliníkových nebo ocelových profilů na polyuretanovou pěnu otevíravých do celostěnových panelů nebo ocelové konstrukce, plochy přes 2,5 m2</t>
  </si>
  <si>
    <t>https://podminky.urs.cz/item/CS_URS_2021_02/767610124</t>
  </si>
  <si>
    <t>14,9*1</t>
  </si>
  <si>
    <t>19,4*1</t>
  </si>
  <si>
    <t>152</t>
  </si>
  <si>
    <t>311001R11</t>
  </si>
  <si>
    <t>zasklení světlíku O11</t>
  </si>
  <si>
    <t>-1409653284</t>
  </si>
  <si>
    <t>153</t>
  </si>
  <si>
    <t>311001R12</t>
  </si>
  <si>
    <t>zasklení světlíku O12</t>
  </si>
  <si>
    <t>-833480762</t>
  </si>
  <si>
    <t>154</t>
  </si>
  <si>
    <t>767610128</t>
  </si>
  <si>
    <t>Montáž oken kovových jednoduchých otevíravých do zdiva pl přes 2,5 m2</t>
  </si>
  <si>
    <t>1573493224</t>
  </si>
  <si>
    <t>Montáž oken jednoduchých z hliníkových nebo ocelových profilů na polyuretanovou pěnu otevíravých do zdiva, plochy přes 2,5 m2</t>
  </si>
  <si>
    <t>https://podminky.urs.cz/item/CS_URS_2021_02/767610128</t>
  </si>
  <si>
    <t>2,15*3,325*20"O01</t>
  </si>
  <si>
    <t>1,55*2,325*5"O02</t>
  </si>
  <si>
    <t>1,55*1,575"O04</t>
  </si>
  <si>
    <t>0,8*2,325*2"O05</t>
  </si>
  <si>
    <t>1,55*2,325*8"O06</t>
  </si>
  <si>
    <t>1,55*3,05*2"O07</t>
  </si>
  <si>
    <t>0,8*2,325*2"O08</t>
  </si>
  <si>
    <t>1,55*1,86*14"O14</t>
  </si>
  <si>
    <t>1,55*2,77*4"O15</t>
  </si>
  <si>
    <t>0,8*1,85*4"O16</t>
  </si>
  <si>
    <t>1,55*2,72*2"O17</t>
  </si>
  <si>
    <t xml:space="preserve">1,55*1,85*13"O18, O19, </t>
  </si>
  <si>
    <t>1,1*5*2"O10</t>
  </si>
  <si>
    <t>2,15*2,325"O21</t>
  </si>
  <si>
    <t>2,15*2,325"O22</t>
  </si>
  <si>
    <t>1,55*1,5*2"O23</t>
  </si>
  <si>
    <t>1,55*1,85"O24</t>
  </si>
  <si>
    <t>155</t>
  </si>
  <si>
    <t>553R01</t>
  </si>
  <si>
    <t>1324322070</t>
  </si>
  <si>
    <t>Okno hliníkové komplet dle specifikace O01</t>
  </si>
  <si>
    <t>156</t>
  </si>
  <si>
    <t>553R02</t>
  </si>
  <si>
    <t>-394931403</t>
  </si>
  <si>
    <t>Okno hliníkové komplet dle specifikace O02</t>
  </si>
  <si>
    <t>157</t>
  </si>
  <si>
    <t>553R04</t>
  </si>
  <si>
    <t>1279627942</t>
  </si>
  <si>
    <t>Okno hliníkové komplet dle specifikace O04</t>
  </si>
  <si>
    <t>158</t>
  </si>
  <si>
    <t>553R05</t>
  </si>
  <si>
    <t>-1060923756</t>
  </si>
  <si>
    <t>Okno hliníkové komplet dle specifikace O05</t>
  </si>
  <si>
    <t>159</t>
  </si>
  <si>
    <t>553R06</t>
  </si>
  <si>
    <t>-845132117</t>
  </si>
  <si>
    <t>Okno hliníkové komplet dle specifikace O06</t>
  </si>
  <si>
    <t>160</t>
  </si>
  <si>
    <t>553R07</t>
  </si>
  <si>
    <t>1234236463</t>
  </si>
  <si>
    <t>Okno hliníkové komplet dle specifikace O07</t>
  </si>
  <si>
    <t>161</t>
  </si>
  <si>
    <t>553R08</t>
  </si>
  <si>
    <t>-772012391</t>
  </si>
  <si>
    <t>Okno hliníkové komplet dle specifikace O08</t>
  </si>
  <si>
    <t>162</t>
  </si>
  <si>
    <t>553R09</t>
  </si>
  <si>
    <t>-310157858</t>
  </si>
  <si>
    <t>Okno hliníkové komplet dle specifikace O09</t>
  </si>
  <si>
    <t>163</t>
  </si>
  <si>
    <t>553R13</t>
  </si>
  <si>
    <t>-159016044</t>
  </si>
  <si>
    <t>Okno hliníkové komplet dle specifikace O13</t>
  </si>
  <si>
    <t>164</t>
  </si>
  <si>
    <t>553R14</t>
  </si>
  <si>
    <t>-1357242725</t>
  </si>
  <si>
    <t>Okno hliníkové komplet dle specifikace O14</t>
  </si>
  <si>
    <t>165</t>
  </si>
  <si>
    <t>553R15</t>
  </si>
  <si>
    <t>-1983012168</t>
  </si>
  <si>
    <t>Okno hliníkové komplet dle specifikace O15</t>
  </si>
  <si>
    <t>166</t>
  </si>
  <si>
    <t>553R16</t>
  </si>
  <si>
    <t>-2061316159</t>
  </si>
  <si>
    <t>Okno hliníkové komplet dle specifikace O16</t>
  </si>
  <si>
    <t>167</t>
  </si>
  <si>
    <t>553R17</t>
  </si>
  <si>
    <t>-1320332759</t>
  </si>
  <si>
    <t>Okno hliníkové komplet dle specifikace O17</t>
  </si>
  <si>
    <t>168</t>
  </si>
  <si>
    <t>553R18</t>
  </si>
  <si>
    <t>1468929940</t>
  </si>
  <si>
    <t>Okno hliníkové komplet dle specifikace O18</t>
  </si>
  <si>
    <t>169</t>
  </si>
  <si>
    <t>553R19</t>
  </si>
  <si>
    <t>1908214763</t>
  </si>
  <si>
    <t>Okno hliníkové komplet dle specifikace O19</t>
  </si>
  <si>
    <t>170</t>
  </si>
  <si>
    <t>553R20</t>
  </si>
  <si>
    <t>1397704900</t>
  </si>
  <si>
    <t>Okno hliníkové komplet dle specifikace O20</t>
  </si>
  <si>
    <t>171</t>
  </si>
  <si>
    <t>553R10</t>
  </si>
  <si>
    <t>1841759220</t>
  </si>
  <si>
    <t>Okno hliníkové komplet dle specifikace O10</t>
  </si>
  <si>
    <t>172</t>
  </si>
  <si>
    <t>553R21</t>
  </si>
  <si>
    <t>-270623277</t>
  </si>
  <si>
    <t>Okno hliníkové komplet dle specifikace O21</t>
  </si>
  <si>
    <t>173</t>
  </si>
  <si>
    <t>553R22</t>
  </si>
  <si>
    <t>-804955680</t>
  </si>
  <si>
    <t>Okno hliníkové komplet dle specifikace O22</t>
  </si>
  <si>
    <t>174</t>
  </si>
  <si>
    <t>553R23</t>
  </si>
  <si>
    <t>-909368747</t>
  </si>
  <si>
    <t>Okno hliníkové komplet dle specifikace O23</t>
  </si>
  <si>
    <t>175</t>
  </si>
  <si>
    <t>553R24</t>
  </si>
  <si>
    <t>1341091234</t>
  </si>
  <si>
    <t>Okno hliníkové komplet dle specifikace O24</t>
  </si>
  <si>
    <t>176</t>
  </si>
  <si>
    <t>767641711</t>
  </si>
  <si>
    <t>Montáž turniketu průměr do 3 m v do 2,2 m</t>
  </si>
  <si>
    <t>-1042912087</t>
  </si>
  <si>
    <t>Montáž automatických dveří turniketu, výšky do 2200 mm, průměru do 3000 mm</t>
  </si>
  <si>
    <t>https://podminky.urs.cz/item/CS_URS_2021_02/767641711</t>
  </si>
  <si>
    <t>55329139R</t>
  </si>
  <si>
    <t>dveře automatické turniketové, dle PD</t>
  </si>
  <si>
    <t>-1055461636</t>
  </si>
  <si>
    <t>Poznámka k položce:
dle specifikace D01B/P</t>
  </si>
  <si>
    <t>178</t>
  </si>
  <si>
    <t>767651113</t>
  </si>
  <si>
    <t>Montáž vrat garážových sekčních zajížděcích pod strop pl přes 9 do 13 m2</t>
  </si>
  <si>
    <t>1389067630</t>
  </si>
  <si>
    <t>Montáž vrat garážových nebo průmyslových sekčních zajížděcích pod strop, plochy přes 9 do 13 m2</t>
  </si>
  <si>
    <t>https://podminky.urs.cz/item/CS_URS_2021_02/767651113</t>
  </si>
  <si>
    <t>179</t>
  </si>
  <si>
    <t>611001R8</t>
  </si>
  <si>
    <t>vrata dle specifikace SV</t>
  </si>
  <si>
    <t>-571990890</t>
  </si>
  <si>
    <t>180</t>
  </si>
  <si>
    <t>767881112</t>
  </si>
  <si>
    <t>Montáž bodů záchytného systému do železobetonu chemickou kotvou</t>
  </si>
  <si>
    <t>385780312</t>
  </si>
  <si>
    <t>Montáž záchytného systému proti pádu bodů samostatných nebo v systému s poddajným kotvícím vedením do železobetonu chemickou kotvou</t>
  </si>
  <si>
    <t>https://podminky.urs.cz/item/CS_URS_2021_02/767881112</t>
  </si>
  <si>
    <t>27+28</t>
  </si>
  <si>
    <t>181</t>
  </si>
  <si>
    <t>70921330R</t>
  </si>
  <si>
    <t xml:space="preserve">kotvicí bod pro betonové konstrukce pomocí rozpěrné kotvy nebo chemické kotvy </t>
  </si>
  <si>
    <t>655993323</t>
  </si>
  <si>
    <t xml:space="preserve">Poznámka k položce:
CERTIFIKOVANÝ KOTEVNÍ BOD BEZPEČNOSTNÍHO ZÁCHYTNÉHO SYSTÉMU
OCEL, ŽÁROVÝ POZINK. KOTVENÝ NA CHEMICKÉ KOTVY DO ŽB STROPNÍ DESKY
DL. 800mm NAD STROPNÍ DESKOU, OKO 26mm
PROSTUPY STŘEŠNÍ KRYTINOU BUDOU OPRACOVÁNY PLASTOVÝMI
TVAROVKAMI, STAŽNÝMI NEREZOVOU OBJÍMKOU A UTĚSNĚNY PU TMELEM
</t>
  </si>
  <si>
    <t>182</t>
  </si>
  <si>
    <t>767995115</t>
  </si>
  <si>
    <t>Montáž atypických zámečnických konstrukcí hm přes 50 do 100 kg</t>
  </si>
  <si>
    <t>1978626536</t>
  </si>
  <si>
    <t>Montáž ostatních atypických zámečnických konstrukcí hmotnosti přes 50 do 100 kg</t>
  </si>
  <si>
    <t>https://podminky.urs.cz/item/CS_URS_2021_02/767995115</t>
  </si>
  <si>
    <t>2376,56"ocel pro světlíky</t>
  </si>
  <si>
    <t>183</t>
  </si>
  <si>
    <t>654987R</t>
  </si>
  <si>
    <t>OK obvodové stěny pro světlíky výkres D.1.1.b)Z01</t>
  </si>
  <si>
    <t>1178741741</t>
  </si>
  <si>
    <t>184</t>
  </si>
  <si>
    <t>768001R</t>
  </si>
  <si>
    <t>Označení budovy - státní znak dle PD</t>
  </si>
  <si>
    <t>1370644687</t>
  </si>
  <si>
    <t>Poznámka k položce:
včetně kotvení do fasády</t>
  </si>
  <si>
    <t>185</t>
  </si>
  <si>
    <t>768002R</t>
  </si>
  <si>
    <t>Označení budovy - nápis dle PD</t>
  </si>
  <si>
    <t>-1280331662</t>
  </si>
  <si>
    <t>Poznámka k položce:
včetně kotvení</t>
  </si>
  <si>
    <t>186</t>
  </si>
  <si>
    <t>998767103</t>
  </si>
  <si>
    <t>Přesun hmot tonážní pro zámečnické konstrukce v objektech v přes 12 do 24 m</t>
  </si>
  <si>
    <t>194210333</t>
  </si>
  <si>
    <t>Přesun hmot pro zámečnické konstrukce stanovený z hmotnosti přesunovaného materiálu vodorovná dopravní vzdálenost do 50 m v objektech výšky přes 12 do 24 m</t>
  </si>
  <si>
    <t>https://podminky.urs.cz/item/CS_URS_2021_02/998767103</t>
  </si>
  <si>
    <t>783</t>
  </si>
  <si>
    <t>Dokončovací práce - nátěry</t>
  </si>
  <si>
    <t>187</t>
  </si>
  <si>
    <t>783315101</t>
  </si>
  <si>
    <t>Mezinátěr jednonásobný syntetický standardní zámečnických konstrukcí</t>
  </si>
  <si>
    <t>1604706729</t>
  </si>
  <si>
    <t>Mezinátěr zámečnických konstrukcí jednonásobný syntetický standardní</t>
  </si>
  <si>
    <t>https://podminky.urs.cz/item/CS_URS_2021_02/783315101</t>
  </si>
  <si>
    <t>56,4*0,15"stěna schodiště</t>
  </si>
  <si>
    <t>188</t>
  </si>
  <si>
    <t>783317101</t>
  </si>
  <si>
    <t>Krycí jednonásobný syntetický standardní nátěr zámečnických konstrukcí</t>
  </si>
  <si>
    <t>-1523255546</t>
  </si>
  <si>
    <t>Krycí nátěr (email) zámečnických konstrukcí jednonásobný syntetický standardní</t>
  </si>
  <si>
    <t>https://podminky.urs.cz/item/CS_URS_2021_02/783317101</t>
  </si>
  <si>
    <t>189</t>
  </si>
  <si>
    <t>783823133</t>
  </si>
  <si>
    <t>Penetrační silikátový nátěr hladkých, tenkovrstvých zrnitých nebo štukových omítek</t>
  </si>
  <si>
    <t>-242178877</t>
  </si>
  <si>
    <t>Penetrační nátěr omítek hladkých omítek hladkých, zrnitých tenkovrstvých nebo štukových stupně členitosti 1 a 2 silikátový</t>
  </si>
  <si>
    <t>https://podminky.urs.cz/item/CS_URS_2021_02/783823133</t>
  </si>
  <si>
    <t>190</t>
  </si>
  <si>
    <t>783827123</t>
  </si>
  <si>
    <t>Krycí jednonásobný silikátový nátěr omítek stupně členitosti 1 a 2</t>
  </si>
  <si>
    <t>-991755505</t>
  </si>
  <si>
    <t>Krycí (ochranný ) nátěr omítek jednonásobný hladkých omítek hladkých, zrnitých tenkovrstvých nebo štukových stupně členitosti 1 a 2 silikátový</t>
  </si>
  <si>
    <t>https://podminky.urs.cz/item/CS_URS_2021_02/783827123</t>
  </si>
  <si>
    <t>786</t>
  </si>
  <si>
    <t>Dokončovací práce - čalounické úpravy</t>
  </si>
  <si>
    <t>191</t>
  </si>
  <si>
    <t>786623011</t>
  </si>
  <si>
    <t>Montáž venkovní žaluzie ovládané motorem upevněné na rám okna nebo do žaluziové schránky pl do 4 m2</t>
  </si>
  <si>
    <t>-25672548</t>
  </si>
  <si>
    <t>Montáž venkovních žaluzií do okenního nebo dveřního otvoru, ovládaných motorem, upevněných na rám nebo do žaluziově schránky, plochy do 4 m2</t>
  </si>
  <si>
    <t>https://podminky.urs.cz/item/CS_URS_2021_02/786623011</t>
  </si>
  <si>
    <t>79+1</t>
  </si>
  <si>
    <t>192</t>
  </si>
  <si>
    <t>55342525</t>
  </si>
  <si>
    <t>žaluzie Z-90 ovládaná základním motorem včetně příslušenství plochy do 2,0m2</t>
  </si>
  <si>
    <t>356442949</t>
  </si>
  <si>
    <t>https://podminky.urs.cz/item/CS_URS_2021_02/55342525</t>
  </si>
  <si>
    <t>265,65</t>
  </si>
  <si>
    <t>1,55*2,325</t>
  </si>
  <si>
    <t>03 - FVE</t>
  </si>
  <si>
    <t xml:space="preserve"> </t>
  </si>
  <si>
    <t>D1 - Technologie FVE</t>
  </si>
  <si>
    <t>D2 - Elektroinstalace</t>
  </si>
  <si>
    <t>D3 - Ostatní</t>
  </si>
  <si>
    <t>D1</t>
  </si>
  <si>
    <t>Technologie FVE</t>
  </si>
  <si>
    <t>Pol1</t>
  </si>
  <si>
    <t>FV panely monokrystalické 360 Wp</t>
  </si>
  <si>
    <t>ks</t>
  </si>
  <si>
    <t>Pol2</t>
  </si>
  <si>
    <t>Konstrukce pro rovné střechy - sklon 15°</t>
  </si>
  <si>
    <t>Pol3</t>
  </si>
  <si>
    <t>Zátěž - betonová dlaždice 30x30 cm (6 ks/panel)</t>
  </si>
  <si>
    <t>Pol4</t>
  </si>
  <si>
    <t>Střídač 27,6 kW</t>
  </si>
  <si>
    <t>Pol5</t>
  </si>
  <si>
    <t>Výkonový optimizér 730 W</t>
  </si>
  <si>
    <t>Pol6</t>
  </si>
  <si>
    <t>FV regulátor pro ohřev vody - 3 kW</t>
  </si>
  <si>
    <t>Pol7</t>
  </si>
  <si>
    <t>Modbus meter</t>
  </si>
  <si>
    <t>Pol8</t>
  </si>
  <si>
    <t>Průvlekový transformátor k el.měru</t>
  </si>
  <si>
    <t>Pol9</t>
  </si>
  <si>
    <t>Komunikační modul Zigbee</t>
  </si>
  <si>
    <t>Pol10</t>
  </si>
  <si>
    <t>Topná spirála 3f, 9 kW, 6/4 závit</t>
  </si>
  <si>
    <t>D2</t>
  </si>
  <si>
    <t>Elektroinstalace</t>
  </si>
  <si>
    <t>Pol11</t>
  </si>
  <si>
    <t>AC/DC rozvaděč vč. jištění a přepěť. ochran</t>
  </si>
  <si>
    <t>Pol12</t>
  </si>
  <si>
    <t>Solární kabel 6 mm2</t>
  </si>
  <si>
    <t>Pol13</t>
  </si>
  <si>
    <t>Konektor MC4 - pár</t>
  </si>
  <si>
    <t>Pol14</t>
  </si>
  <si>
    <t>Trubka pevná hliníková Al 32, 1250N</t>
  </si>
  <si>
    <t>Pol15</t>
  </si>
  <si>
    <t>Koleno k trubce Al 32</t>
  </si>
  <si>
    <t>Pol16</t>
  </si>
  <si>
    <t>Spojky k trubce Al 32</t>
  </si>
  <si>
    <t>Pol17</t>
  </si>
  <si>
    <t>Podpěra beton-plast</t>
  </si>
  <si>
    <t>Pol18</t>
  </si>
  <si>
    <t>Trubka ohebná UV odolná 32</t>
  </si>
  <si>
    <t>Pol19</t>
  </si>
  <si>
    <t>Lišta elektroinstalační 80x40</t>
  </si>
  <si>
    <t>Pol20</t>
  </si>
  <si>
    <t>Střešní kabelový prostup - protipožární</t>
  </si>
  <si>
    <t>Pol21</t>
  </si>
  <si>
    <t>Uzemňovací svorka</t>
  </si>
  <si>
    <t>Pol22</t>
  </si>
  <si>
    <t>Vodič ZŽ CYA 16</t>
  </si>
  <si>
    <t>Pol23</t>
  </si>
  <si>
    <t>Kabel CYKY-J 4x16</t>
  </si>
  <si>
    <t>Pol24</t>
  </si>
  <si>
    <t>Kabel CYKY-J 5x6</t>
  </si>
  <si>
    <t>Pol25</t>
  </si>
  <si>
    <t>Kabel CYKY-J 3x2,5</t>
  </si>
  <si>
    <t>Pol26</t>
  </si>
  <si>
    <t>Kabel  UTP 5E</t>
  </si>
  <si>
    <t>Kabel UTP 5E</t>
  </si>
  <si>
    <t>Pol27</t>
  </si>
  <si>
    <t>Kabelový drátěný žlab vč. uchycení a tvarových dílů 100x50</t>
  </si>
  <si>
    <t>Pol28</t>
  </si>
  <si>
    <t>Prostup kabelový kovový - trubka pancérová + koleno</t>
  </si>
  <si>
    <t>Pol29</t>
  </si>
  <si>
    <t>Požární ucpávky</t>
  </si>
  <si>
    <t>Pol30</t>
  </si>
  <si>
    <t>Elektroinstalační materiál ostatní spotřební ks/kWp</t>
  </si>
  <si>
    <t>D3</t>
  </si>
  <si>
    <t>Ostatní</t>
  </si>
  <si>
    <t>Pol31</t>
  </si>
  <si>
    <t>Instalace FV komponentů, venkovní</t>
  </si>
  <si>
    <t>Pol32</t>
  </si>
  <si>
    <t>Instalace FV střídače, rozvaděče, zapojení ohřevu TUV</t>
  </si>
  <si>
    <t>Pol33</t>
  </si>
  <si>
    <t>Kabeláž lanka do 16 mm volně</t>
  </si>
  <si>
    <t>Pol34</t>
  </si>
  <si>
    <t>Kabeláž do 3x2,5 mm volně</t>
  </si>
  <si>
    <t>Pol35</t>
  </si>
  <si>
    <t>Kabeláž do 4x10 mm volně</t>
  </si>
  <si>
    <t>Pol36</t>
  </si>
  <si>
    <t>Kabeláž UTP volně</t>
  </si>
  <si>
    <t>Pol37</t>
  </si>
  <si>
    <t>Montáž plastových lišt do 80x40</t>
  </si>
  <si>
    <t>Pol38</t>
  </si>
  <si>
    <t>Montáž kabelového žlabu</t>
  </si>
  <si>
    <t>Pol39</t>
  </si>
  <si>
    <t>Osazení prostupu střechou - stavební otvor</t>
  </si>
  <si>
    <t>Pol40</t>
  </si>
  <si>
    <t>Práce s jeřábem</t>
  </si>
  <si>
    <t>Pol41</t>
  </si>
  <si>
    <t>Doprava, provozní vlivy, koordinace s MaR</t>
  </si>
  <si>
    <t>Pol42</t>
  </si>
  <si>
    <t>Vyřízení připojení ČEZ/Eon/PRE mikrozdroj</t>
  </si>
  <si>
    <t>Pol45</t>
  </si>
  <si>
    <t>Revize</t>
  </si>
  <si>
    <t>04 - Chlazení</t>
  </si>
  <si>
    <t>713552111R00</t>
  </si>
  <si>
    <t>Protipož. trubní ucpávka EI 120, do D 25 mm, stěna</t>
  </si>
  <si>
    <t>713552121R00</t>
  </si>
  <si>
    <t>Protipož.trubní ucpávka EI 120, do D 108 mm, stěna</t>
  </si>
  <si>
    <t>713552151R00</t>
  </si>
  <si>
    <t>Protipož.trubní ucpávka EI 120, do D 108 mm, strop</t>
  </si>
  <si>
    <t>998713103R00</t>
  </si>
  <si>
    <t>Přesun hmot pro izolace tepelné, výšky do 24 m</t>
  </si>
  <si>
    <t>U-10ME2E8</t>
  </si>
  <si>
    <t>VRF jednotka, d*v*h=770*1842*1000 mm, přík. 9,14 kW, chl.výk. 30,7 kW, EER 3,9, COP 4,41</t>
  </si>
  <si>
    <t>S-15MY2E5A</t>
  </si>
  <si>
    <t>Čtyřcestná kazetová jednotka 60x60 (MY2) , chl.výkon 1,2 kW, top.výkon 1,5 kW</t>
  </si>
  <si>
    <t>S-28MY2E5A</t>
  </si>
  <si>
    <t>Čtyřcestná kazetová jednotka 60x60 (MY2), chl.výkon 2,3 kW, top.výkon 3,2 kW</t>
  </si>
  <si>
    <t>S-45MY2E5A</t>
  </si>
  <si>
    <t>Čtyřcestná kazetová jednotka 60x60 (MY2), chl.výkon 3,7 kW, top.výkon 5,0 kW</t>
  </si>
  <si>
    <t>CZ-RTC5B</t>
  </si>
  <si>
    <t>Dálkový ovladač s časovačem (kabelový)</t>
  </si>
  <si>
    <t>CZ-KPY3AW</t>
  </si>
  <si>
    <t>Panel 60x60</t>
  </si>
  <si>
    <t>CZ-P680BK2BM</t>
  </si>
  <si>
    <t>Odbočka</t>
  </si>
  <si>
    <t>CZ-P224BK2BM</t>
  </si>
  <si>
    <t>9,52 x 22,22</t>
  </si>
  <si>
    <t>Potrubí vč. izolace</t>
  </si>
  <si>
    <t>bm</t>
  </si>
  <si>
    <t>9,52 x 15,88</t>
  </si>
  <si>
    <t>9,52 x 12,7</t>
  </si>
  <si>
    <t>6,35 x 12,7</t>
  </si>
  <si>
    <t>Dodatečná náplň chladiva R410A (kg)</t>
  </si>
  <si>
    <t>MTZ zařízení</t>
  </si>
  <si>
    <t>-</t>
  </si>
  <si>
    <t>U-16ME2E8</t>
  </si>
  <si>
    <t>VRF jednotka, d*v*h=1180*1842*1000 mm, přík.18,2 kW, chl.výk.38,2 kW, EER3,17, COP3,95</t>
  </si>
  <si>
    <t>S-22MY2E5A</t>
  </si>
  <si>
    <t>Čtyřcestná kazetová jednotka 60x60 (MY2), chl.výkon 1,8 kW, top.výkon 2,5 kW</t>
  </si>
  <si>
    <t>S-56MY2E5A</t>
  </si>
  <si>
    <t>Čtyřcestná kazetová jednotka 60x60 (MY2), chl.výkon 4,6 kW, top.výkon 6,3 kW</t>
  </si>
  <si>
    <t>12,7 x 28,58</t>
  </si>
  <si>
    <t>12,7 x 25,4</t>
  </si>
  <si>
    <t>9,52 x 19,05</t>
  </si>
  <si>
    <t>9,52 x 15,88.1</t>
  </si>
  <si>
    <t>S-15MK2E5A</t>
  </si>
  <si>
    <t>Nástěnná jednotka (MK2), chl.výkon 1,2 kW, top.výkon 1,7 kW</t>
  </si>
  <si>
    <t>S-28MK2E5A</t>
  </si>
  <si>
    <t>Nástěnná jednotka (MK2), chl.výkon 2,3 kW, top.výkon 3,2 kW</t>
  </si>
  <si>
    <t>S-36MK2E5A</t>
  </si>
  <si>
    <t>Nástěnná jednotka (MK2), chl.výkon 3,0 kW, top.výkon 4,2 kW</t>
  </si>
  <si>
    <t>U-8ME2E8</t>
  </si>
  <si>
    <t>VRF jednotka, d*v*h=770*1842*1000 mm, přík. 6,57kW, chl.výk. 17,1kW, EER 4,28, COP 4,87</t>
  </si>
  <si>
    <t>S-22MK2E5A</t>
  </si>
  <si>
    <t>Nástěnná jednotka (MK2), chl.výkon 1,8 kW, top.výkon 2,5 kW</t>
  </si>
  <si>
    <t>U-140PZH2E8</t>
  </si>
  <si>
    <t>Venkovní jednotka, d*v*h=940*1416*340, př.=3,99kW, chl.výk.13,4 kW,top.výk.15,2kW</t>
  </si>
  <si>
    <t>PAW280PAH2</t>
  </si>
  <si>
    <t>Souprava VZT (PAH) (Vnitřní jednotka 1), vč. ovladače CZ-RTC5B</t>
  </si>
  <si>
    <t>Dodatečná náplň chladiva R32 (kg)</t>
  </si>
  <si>
    <t>U-100PZH2E8</t>
  </si>
  <si>
    <t>Venkovní jednotka, d*v*h=940*1416*340mm, př.=2,17kW, chl.výk.10,2 kW,top.výk.11,1kW</t>
  </si>
  <si>
    <t>CU-Z50TKEA</t>
  </si>
  <si>
    <t>KIT-venk.kond.jedn.,v*š*h=695*875*320mm, R32, př.1,39 kW,chl.v.5 kW,top.v.5,8kW,EER 3,6,COP 4,03</t>
  </si>
  <si>
    <t>CS-Z50TKEA</t>
  </si>
  <si>
    <t>KIT-vnitř.nást.jedn.,v*š*h=302*1120*236mm</t>
  </si>
  <si>
    <t>PAWSERVER-PKEA</t>
  </si>
  <si>
    <t>deska pro instalaci v servernovnách, s funkcí zálohy+střídání</t>
  </si>
  <si>
    <t>05 - VZT</t>
  </si>
  <si>
    <t>713311111R00</t>
  </si>
  <si>
    <t>Izolace tepelné těles ploch rovných rohož.1vrstvá</t>
  </si>
  <si>
    <t>63151670.AR</t>
  </si>
  <si>
    <t>Pás lamelový kam.vlna 55 kg/m3 5000x1000x 30 mm, Al fólie</t>
  </si>
  <si>
    <t>713521121R00</t>
  </si>
  <si>
    <t>Izolace VZT potr. požár.obklad deskami 1vrstvá</t>
  </si>
  <si>
    <t>63151693R</t>
  </si>
  <si>
    <t>Pás lamelový kam.vlna 65 kg/m3 4000x1000x 50 mm, Al fólie, certif.požár.systém EI 45 S</t>
  </si>
  <si>
    <t>63153420R</t>
  </si>
  <si>
    <t>Deska izolační kam.vlna 65 kg/m3 1000x500x 40 mm, Al fólie, certif.požár.systém EI 45 S</t>
  </si>
  <si>
    <t>728111815R00</t>
  </si>
  <si>
    <t>Demontáž potrubí plechového 4hranného do 0,22 m2, odhad</t>
  </si>
  <si>
    <t>728111817R00</t>
  </si>
  <si>
    <t>Demontáž potrubí plechového 4hranného do 0,40 m2, odhad</t>
  </si>
  <si>
    <t>728111818R00</t>
  </si>
  <si>
    <t>Demontáž potrubí plechového 4hranného do 0,50 m2, odhad</t>
  </si>
  <si>
    <t>728112814R00</t>
  </si>
  <si>
    <t>Demontáž potrubí plechového kruhového do d 400 mm, odhad</t>
  </si>
  <si>
    <t>728312814R00</t>
  </si>
  <si>
    <t>Demontáž tlumiče hluku čtyřhranného do 0,6 m2, odhad</t>
  </si>
  <si>
    <t>728314813R00</t>
  </si>
  <si>
    <t>Demontáž protidešť. žaluzie čtyřhranné do 0,75 m2, odhad</t>
  </si>
  <si>
    <t>728411834R00</t>
  </si>
  <si>
    <t>Demontáž vyústě čtyřhranné do 0,2 m2, odhad</t>
  </si>
  <si>
    <t>728890813R00</t>
  </si>
  <si>
    <t>Přesun demont. hmot - vzduchotechnika, H 12 - 24 m</t>
  </si>
  <si>
    <t>728111113R00</t>
  </si>
  <si>
    <t>Montáž potrubí plechového čtyřhranného do 0,07 m2</t>
  </si>
  <si>
    <t>728111115R00</t>
  </si>
  <si>
    <t>Montáž potrubí plechového čtyřhranného do 0,22 m2</t>
  </si>
  <si>
    <t>Čtyřhranné VZT potrubí rovné, pozink.,sk.I</t>
  </si>
  <si>
    <t>728112111R00</t>
  </si>
  <si>
    <t>Montáž potrubí plechového kruhového do d 100 mm</t>
  </si>
  <si>
    <t>42981270R</t>
  </si>
  <si>
    <t>Trouba Spiro d 100 délka 1000 mm pozinkovaná</t>
  </si>
  <si>
    <t>728112112R00</t>
  </si>
  <si>
    <t>Montáž potrubí plechového kruhového do d 200 mm</t>
  </si>
  <si>
    <t>42981281R</t>
  </si>
  <si>
    <t>Trouba Spiro d 125 délka 1000 mm pozinkovaná</t>
  </si>
  <si>
    <t>42981303R</t>
  </si>
  <si>
    <t>Trouba Spiro d 200 délka 1000 mm pozinkovaná</t>
  </si>
  <si>
    <t>728112113R00</t>
  </si>
  <si>
    <t>Montáž potrubí plechového kruhového do d 300 mm</t>
  </si>
  <si>
    <t>42981314R</t>
  </si>
  <si>
    <t>Trouba Spiro d 250 délka 1000 mm pozinkovaná</t>
  </si>
  <si>
    <t>728112114R00</t>
  </si>
  <si>
    <t>Montáž potrubí plechového kruhového do d 400 mm</t>
  </si>
  <si>
    <t>42981336R</t>
  </si>
  <si>
    <t>Trouba Spiro d 315 délka 1000 mm pozinkovaná</t>
  </si>
  <si>
    <t>42981347R</t>
  </si>
  <si>
    <t>Trouba Spiro d 400 délka 1000 mm pozinkovaná</t>
  </si>
  <si>
    <t>728115111R00</t>
  </si>
  <si>
    <t>Montáž potrubí ohebného neizol. z AL do d 100 mm</t>
  </si>
  <si>
    <t>42981789R</t>
  </si>
  <si>
    <t>Trouba Flexo d 100 délka 1000 mm dvouvrstva Al</t>
  </si>
  <si>
    <t>728115112R00</t>
  </si>
  <si>
    <t>Montáž potrubí ohebného neizol. z AL do d 200 mm</t>
  </si>
  <si>
    <t>42981825R</t>
  </si>
  <si>
    <t>Trouba Flexo d 200 délka 1000 mm dvouvrstva Al</t>
  </si>
  <si>
    <t>728211113R00</t>
  </si>
  <si>
    <t>Montáž oblouku plechového čtyřhranného do 0,07 m2</t>
  </si>
  <si>
    <t>728211115R00</t>
  </si>
  <si>
    <t>Montáž oblouku plechového čtyřhranného do 0,22 m2</t>
  </si>
  <si>
    <t>728211213R00</t>
  </si>
  <si>
    <t>Montáž přechodu plechového čtyřhranného do 0,07 m2</t>
  </si>
  <si>
    <t>728211214R00</t>
  </si>
  <si>
    <t>Montáž přechodu plechového čtyřhranného do 0,13 m2</t>
  </si>
  <si>
    <t>728211215R00</t>
  </si>
  <si>
    <t>Montáž přechodu plechového čtyřhranného do 0,22 m2</t>
  </si>
  <si>
    <t>728211216R00</t>
  </si>
  <si>
    <t>Montáž přechodu plechového čtyřhranného do 0,28 m2</t>
  </si>
  <si>
    <t>728211217R00</t>
  </si>
  <si>
    <t>Montáž přechodu plechového čtyřhranného do 0,4 m2</t>
  </si>
  <si>
    <t>728211313R00</t>
  </si>
  <si>
    <t>Montáž odbočky plechové čtyřhranné do 0,07 m2</t>
  </si>
  <si>
    <t>728211315R00</t>
  </si>
  <si>
    <t>Montáž odbočky plechové čtyřhranné do 0,22 m2</t>
  </si>
  <si>
    <t>Čtyřhranné VZT potrubí tvarové, pozink.,sk.I</t>
  </si>
  <si>
    <t>728211413R00</t>
  </si>
  <si>
    <t>Montáž klapky plechové čtyřhranné do 0,07 m2</t>
  </si>
  <si>
    <t>340236212RT2</t>
  </si>
  <si>
    <t>Zazdívka otvorů pl.0,09m2,cihlami tl.zdi nad 10 cm, s použitím suché maltové směsi</t>
  </si>
  <si>
    <t>Pož. klapka 315x200 mm</t>
  </si>
  <si>
    <t>Pož. klapka 250x200 mm</t>
  </si>
  <si>
    <t>728211415R00</t>
  </si>
  <si>
    <t>Montáž klapky plechové čtyřhranné do 0,22 m2</t>
  </si>
  <si>
    <t>340237212RT2</t>
  </si>
  <si>
    <t>Zazdívka otvorů pl.0,25m2,cihlami tl.zdi nad 10 cm, s použitím suché maltové směsi</t>
  </si>
  <si>
    <t>Pož. klapka 400x355 mm</t>
  </si>
  <si>
    <t>Pož. klapka 800x250 mm</t>
  </si>
  <si>
    <t>Pož. klapka 400x500 mm</t>
  </si>
  <si>
    <t>728211715R00</t>
  </si>
  <si>
    <t>Montáž stříšky nebo hlavice plech.4hran.do 0,22 m2</t>
  </si>
  <si>
    <t>Výfuková hlavice 400x500 mm</t>
  </si>
  <si>
    <t>728212111R00</t>
  </si>
  <si>
    <t>Montáž oblouku plechového kruhového do d 100 mm</t>
  </si>
  <si>
    <t>429822002R</t>
  </si>
  <si>
    <t>Oblouk segmentový 90°, d 100 mm Pz plech</t>
  </si>
  <si>
    <t>728212112R00</t>
  </si>
  <si>
    <t>Montáž oblouku plechového kruhového do d 200 mm</t>
  </si>
  <si>
    <t>429822007R</t>
  </si>
  <si>
    <t>Oblouk segmentový 90°, d 200 mm Pz plech</t>
  </si>
  <si>
    <t>429822067R</t>
  </si>
  <si>
    <t>Oblouk segmentový 45°, d 200 mm Pz plech</t>
  </si>
  <si>
    <t>728212113R00</t>
  </si>
  <si>
    <t>Montáž oblouku plechového kruhového do d 300 mm</t>
  </si>
  <si>
    <t>429822009R</t>
  </si>
  <si>
    <t>Oblouk segmentový 90°, d 250 mm Pz plech</t>
  </si>
  <si>
    <t>728212114R00</t>
  </si>
  <si>
    <t>Montáž oblouku plechového kruhového do d 400 mm</t>
  </si>
  <si>
    <t>429822011R</t>
  </si>
  <si>
    <t>Oblouk segmentový 90°, d 315 mm Pz plech</t>
  </si>
  <si>
    <t>429822013R</t>
  </si>
  <si>
    <t>Oblouk segmentový 90°, d 400 mm Pz plech</t>
  </si>
  <si>
    <t>429822073R</t>
  </si>
  <si>
    <t>Oblouk segmentový 45°, d 400 mm Pz plech</t>
  </si>
  <si>
    <t>728212212R00</t>
  </si>
  <si>
    <t>Montáž přechodu plechového kruhového do d 200 mm</t>
  </si>
  <si>
    <t>PRO 125_100</t>
  </si>
  <si>
    <t>přechod osový 125/100</t>
  </si>
  <si>
    <t>PRO 200_100</t>
  </si>
  <si>
    <t>Přechod osový 200/100</t>
  </si>
  <si>
    <t>PRO 200_125</t>
  </si>
  <si>
    <t>Přechod osový 200/125</t>
  </si>
  <si>
    <t>728212213R00</t>
  </si>
  <si>
    <t>Montáž přechodu plechového kruhového do d 300 mm</t>
  </si>
  <si>
    <t>PRO 250_200</t>
  </si>
  <si>
    <t>Přechod osový 250/200</t>
  </si>
  <si>
    <t>728212214R00</t>
  </si>
  <si>
    <t>Montáž přechodu plechového kruhového do d 400 mm</t>
  </si>
  <si>
    <t>PRO 315_200</t>
  </si>
  <si>
    <t>Přechod osový 315/200</t>
  </si>
  <si>
    <t>PRO 400_315</t>
  </si>
  <si>
    <t>Přechod osový 400/315</t>
  </si>
  <si>
    <t>728212311R00</t>
  </si>
  <si>
    <t>Montáž odbočky plechové kruhové do d 100 mm</t>
  </si>
  <si>
    <t>OBJ90 100_100</t>
  </si>
  <si>
    <t>Odbočka jednostranná 90°, 100/100</t>
  </si>
  <si>
    <t>728212312R00</t>
  </si>
  <si>
    <t>Montáž odbočky plechové kruhové do d 200 mm</t>
  </si>
  <si>
    <t>OBJ90 125_100</t>
  </si>
  <si>
    <t>Odbočka jednostranná 90°, 125/100</t>
  </si>
  <si>
    <t>OBJ90 200_100</t>
  </si>
  <si>
    <t>Odbočka jednostranná 90°, 200/100</t>
  </si>
  <si>
    <t>OBJ90 200_200</t>
  </si>
  <si>
    <t>Odbočka jednostranná 90°, 200/200</t>
  </si>
  <si>
    <t>728212313R00</t>
  </si>
  <si>
    <t>Montáž odbočky plechové kruhové do d 300 mm</t>
  </si>
  <si>
    <t>OBJ90 250_100</t>
  </si>
  <si>
    <t>Odbočka jednostranná 90°, 250/100</t>
  </si>
  <si>
    <t>OBJ90 250_200</t>
  </si>
  <si>
    <t>Odbočka jednostranná 90°, 250/200</t>
  </si>
  <si>
    <t>728212314R00</t>
  </si>
  <si>
    <t>Montáž odbočky plechové kruhové do d 400 mm</t>
  </si>
  <si>
    <t>OBJ90 315_200</t>
  </si>
  <si>
    <t>Odbočka jednostranná 90°, 315/200</t>
  </si>
  <si>
    <t>OBJ90 400_250</t>
  </si>
  <si>
    <t>Odbočka jednostranná 90°, 400/250</t>
  </si>
  <si>
    <t>OBJ90 400_400</t>
  </si>
  <si>
    <t>Odbočka jednostranná 90°, 400/400</t>
  </si>
  <si>
    <t>728212412R00</t>
  </si>
  <si>
    <t>Montáž klapky plechové kruhové do d 200 mm</t>
  </si>
  <si>
    <t>RKKM 200</t>
  </si>
  <si>
    <t>Regulační klapka kruhová DN 200, servopohon 230 V + sign. polohy</t>
  </si>
  <si>
    <t>Pož. klapka DN 200</t>
  </si>
  <si>
    <t>728312112R00</t>
  </si>
  <si>
    <t>Montáž tlumiče hluku čtyřhranného do 0,3 m2</t>
  </si>
  <si>
    <t>tlumič 600x200/1000</t>
  </si>
  <si>
    <t>tlumič 600x500/1000</t>
  </si>
  <si>
    <t>tlumič 800x355/2000</t>
  </si>
  <si>
    <t>728312124R00</t>
  </si>
  <si>
    <t>Montáž tlumiče kruhového do d 400 mm</t>
  </si>
  <si>
    <t>MAA400/900</t>
  </si>
  <si>
    <t>tlumič hluku DN 400, 900 mm</t>
  </si>
  <si>
    <t>728411313R00</t>
  </si>
  <si>
    <t>Montáž vyústě čtyřhranné do 0,15 m2</t>
  </si>
  <si>
    <t>vyústka komfortní jednořadá, RAL 9010, VKE-H-1.0 800x150 RAL 9010</t>
  </si>
  <si>
    <t>regulace R1 pro VKE, R1 800x150</t>
  </si>
  <si>
    <t>194</t>
  </si>
  <si>
    <t>728412221R00</t>
  </si>
  <si>
    <t>Montáž anemostatu kruhového vířivého do d 300 mm</t>
  </si>
  <si>
    <t>196</t>
  </si>
  <si>
    <t>RFD 125</t>
  </si>
  <si>
    <t>kruhový vířivý anemostat DN 125 přívodní, design. mřížka, box s reg. klapkou</t>
  </si>
  <si>
    <t>198</t>
  </si>
  <si>
    <t>728412222R00</t>
  </si>
  <si>
    <t>Montáž anemostatu kruhového vířivého do d 400 mm</t>
  </si>
  <si>
    <t>200</t>
  </si>
  <si>
    <t>R-Z/400L</t>
  </si>
  <si>
    <t>kruhový vířivý anemostat DN 400 přívodní, design. mřížka, box s reg. klapkou</t>
  </si>
  <si>
    <t>202</t>
  </si>
  <si>
    <t>R-A/400L</t>
  </si>
  <si>
    <t>kruhový vířivý anemostat DN 400 odvodní, design. mřížka, box s reg. klapkou</t>
  </si>
  <si>
    <t>204</t>
  </si>
  <si>
    <t>728415111R00</t>
  </si>
  <si>
    <t>Montáž mřížky větrací nebo ventilační do 0,04 m2</t>
  </si>
  <si>
    <t>206</t>
  </si>
  <si>
    <t>42973060R</t>
  </si>
  <si>
    <t>Mřížka stěnová uzavřená SMU12,5p vel. 200x100</t>
  </si>
  <si>
    <t>208</t>
  </si>
  <si>
    <t>VZT jednotka, dodávka</t>
  </si>
  <si>
    <t>kpl</t>
  </si>
  <si>
    <t>210</t>
  </si>
  <si>
    <t>VZT jednotka, montáž</t>
  </si>
  <si>
    <t>sou</t>
  </si>
  <si>
    <t>212</t>
  </si>
  <si>
    <t>998728203R00</t>
  </si>
  <si>
    <t>Přesun hmot pro vzduchotechniku, výšky do 24 m</t>
  </si>
  <si>
    <t>%</t>
  </si>
  <si>
    <t>214</t>
  </si>
  <si>
    <t>728111114R00</t>
  </si>
  <si>
    <t>Montáž potrubí plechového čtyřhranného do 0,13 m2</t>
  </si>
  <si>
    <t>216</t>
  </si>
  <si>
    <t>218</t>
  </si>
  <si>
    <t>VZT potrubí čtyřhranné rovné, pozink., sk, I</t>
  </si>
  <si>
    <t>220</t>
  </si>
  <si>
    <t>222</t>
  </si>
  <si>
    <t>224</t>
  </si>
  <si>
    <t>226</t>
  </si>
  <si>
    <t>42981292R</t>
  </si>
  <si>
    <t>Trouba Spiro d 160 délka 1000 mm pozinkovaná</t>
  </si>
  <si>
    <t>228</t>
  </si>
  <si>
    <t>230</t>
  </si>
  <si>
    <t>232</t>
  </si>
  <si>
    <t>234</t>
  </si>
  <si>
    <t>728211114R00</t>
  </si>
  <si>
    <t>Montáž oblouku plechového čtyřhranného do 0,13 m2</t>
  </si>
  <si>
    <t>236</t>
  </si>
  <si>
    <t>238</t>
  </si>
  <si>
    <t>240</t>
  </si>
  <si>
    <t>242</t>
  </si>
  <si>
    <t>728211414R00</t>
  </si>
  <si>
    <t>Montáž klapky plechové čtyřhranné do 0,13 m2</t>
  </si>
  <si>
    <t>244</t>
  </si>
  <si>
    <t>246</t>
  </si>
  <si>
    <t>RKMM 400x250</t>
  </si>
  <si>
    <t>Regulační klapka těsná, 400x250 mm</t>
  </si>
  <si>
    <t>248</t>
  </si>
  <si>
    <t>Pož. klapka 400x250 mm</t>
  </si>
  <si>
    <t>250</t>
  </si>
  <si>
    <t>728211714R00</t>
  </si>
  <si>
    <t>Montáž stříšky nebo hlavice plech.4hran.do 0,13 m2</t>
  </si>
  <si>
    <t>252</t>
  </si>
  <si>
    <t>Výfuková hlavice 315x400, čtyřhranná</t>
  </si>
  <si>
    <t>254</t>
  </si>
  <si>
    <t>256</t>
  </si>
  <si>
    <t>429822005R</t>
  </si>
  <si>
    <t>Oblouk segmentový 90°, d 160 mm Pz plech</t>
  </si>
  <si>
    <t>258</t>
  </si>
  <si>
    <t>260</t>
  </si>
  <si>
    <t>262</t>
  </si>
  <si>
    <t>264</t>
  </si>
  <si>
    <t>266</t>
  </si>
  <si>
    <t>429822069R</t>
  </si>
  <si>
    <t>Oblouk segmentový 45°, d 250 mm Pz plech</t>
  </si>
  <si>
    <t>268</t>
  </si>
  <si>
    <t>270</t>
  </si>
  <si>
    <t>272</t>
  </si>
  <si>
    <t>429822071R</t>
  </si>
  <si>
    <t>Oblouk segmentový 45°, d 315 mm Pz plech</t>
  </si>
  <si>
    <t>274</t>
  </si>
  <si>
    <t>276</t>
  </si>
  <si>
    <t>PRO 200/160</t>
  </si>
  <si>
    <t>přechod osový 200/160</t>
  </si>
  <si>
    <t>278</t>
  </si>
  <si>
    <t>280</t>
  </si>
  <si>
    <t>PRO 250/200</t>
  </si>
  <si>
    <t>přechod osový 250/200</t>
  </si>
  <si>
    <t>282</t>
  </si>
  <si>
    <t>284</t>
  </si>
  <si>
    <t>PRR 315/250</t>
  </si>
  <si>
    <t>přechod pravoúhlý 315/250</t>
  </si>
  <si>
    <t>286</t>
  </si>
  <si>
    <t>288</t>
  </si>
  <si>
    <t>OBJ 90° 160/100</t>
  </si>
  <si>
    <t>odbočka jednostranná  90° 160/100</t>
  </si>
  <si>
    <t>290</t>
  </si>
  <si>
    <t>odbočka jednostranná 90° 160/100</t>
  </si>
  <si>
    <t>OBJ 90° 200/100</t>
  </si>
  <si>
    <t>odbočka jednostranná  90° 200/100</t>
  </si>
  <si>
    <t>292</t>
  </si>
  <si>
    <t>odbočka jednostranná 90° 200/100</t>
  </si>
  <si>
    <t>OBJ 90° 200/200</t>
  </si>
  <si>
    <t>odbočka jednostranná  90° 200/200</t>
  </si>
  <si>
    <t>294</t>
  </si>
  <si>
    <t>odbočka jednostranná 90° 200/200</t>
  </si>
  <si>
    <t>296</t>
  </si>
  <si>
    <t>OBJ 90° 250/100</t>
  </si>
  <si>
    <t>odbočka jednostranná  90° 250/100</t>
  </si>
  <si>
    <t>298</t>
  </si>
  <si>
    <t>odbočka jednostranná 90° 250/100</t>
  </si>
  <si>
    <t>OBJ 90° 250/250</t>
  </si>
  <si>
    <t>odbočka jednostranná  90° 250/250</t>
  </si>
  <si>
    <t>300</t>
  </si>
  <si>
    <t>odbočka jednostranná 90° 250/250</t>
  </si>
  <si>
    <t>302</t>
  </si>
  <si>
    <t>OBJ 90° 315/250</t>
  </si>
  <si>
    <t>odbočka jednostranná  90° 315/250</t>
  </si>
  <si>
    <t>304</t>
  </si>
  <si>
    <t>odbočka jednostranná 90° 315/250</t>
  </si>
  <si>
    <t>728212413R00</t>
  </si>
  <si>
    <t>Montáž klapky plechové kruhové do d 300 mm</t>
  </si>
  <si>
    <t>306</t>
  </si>
  <si>
    <t>Pož. klapka DN 250</t>
  </si>
  <si>
    <t>308</t>
  </si>
  <si>
    <t>728212414R00</t>
  </si>
  <si>
    <t>Montáž klapky plechové kruhové do d 400 mm</t>
  </si>
  <si>
    <t>310</t>
  </si>
  <si>
    <t>Pož. klapka DN 315</t>
  </si>
  <si>
    <t>312</t>
  </si>
  <si>
    <t>728312111R00</t>
  </si>
  <si>
    <t>Montáž tlumiče hluku čtyřhranného do 0,15 m2</t>
  </si>
  <si>
    <t>314</t>
  </si>
  <si>
    <t>tlumič 600x250/1000</t>
  </si>
  <si>
    <t>316</t>
  </si>
  <si>
    <t>728314112R00</t>
  </si>
  <si>
    <t>Montáž protidešť. žaluzie čtyřhranné do 0,3 m2</t>
  </si>
  <si>
    <t>318</t>
  </si>
  <si>
    <t>Protidešťová žaluzie hliník se sítem, 400x500 mm</t>
  </si>
  <si>
    <t>320</t>
  </si>
  <si>
    <t>728411311R00</t>
  </si>
  <si>
    <t>Montáž vyústě čtyřhranné do 0,04 m2</t>
  </si>
  <si>
    <t>322</t>
  </si>
  <si>
    <t>vyústka komfortní jednořadá, RAL 9010, VKE-H-1.0 300x100 RAL 9010</t>
  </si>
  <si>
    <t>324</t>
  </si>
  <si>
    <t>regulace R1 pro VKE, R1 300x100</t>
  </si>
  <si>
    <t>326</t>
  </si>
  <si>
    <t>vyústka komfortní jednořadá, RAL 9010, VKE-H-1.0 500x100 RAL 9010</t>
  </si>
  <si>
    <t>328</t>
  </si>
  <si>
    <t>regulace R1 pro VKE, R1 500x100</t>
  </si>
  <si>
    <t>330</t>
  </si>
  <si>
    <t>728413121R00</t>
  </si>
  <si>
    <t>Montáž dýzy kruhové do d 100 mm</t>
  </si>
  <si>
    <t>332</t>
  </si>
  <si>
    <t>CTVK 100</t>
  </si>
  <si>
    <t>CTVK 100 přívodní ventil, DN 100</t>
  </si>
  <si>
    <t>334</t>
  </si>
  <si>
    <t>336</t>
  </si>
  <si>
    <t>338</t>
  </si>
  <si>
    <t>340</t>
  </si>
  <si>
    <t>342</t>
  </si>
  <si>
    <t>344</t>
  </si>
  <si>
    <t>346</t>
  </si>
  <si>
    <t>348</t>
  </si>
  <si>
    <t>350</t>
  </si>
  <si>
    <t>352</t>
  </si>
  <si>
    <t>354</t>
  </si>
  <si>
    <t>728211212R00</t>
  </si>
  <si>
    <t>Montáž přechodu plechového čtyřhranného do 0,03 m2</t>
  </si>
  <si>
    <t>356</t>
  </si>
  <si>
    <t>TWGPRO160/125</t>
  </si>
  <si>
    <t>přechod pro PD žaluzii 160x160/125</t>
  </si>
  <si>
    <t>358</t>
  </si>
  <si>
    <t>360</t>
  </si>
  <si>
    <t>TWGPRO200/160</t>
  </si>
  <si>
    <t>přechod pro PD žaluzii 200x200/160</t>
  </si>
  <si>
    <t>362</t>
  </si>
  <si>
    <t>364</t>
  </si>
  <si>
    <t>366</t>
  </si>
  <si>
    <t>429822062R</t>
  </si>
  <si>
    <t>Oblouk segmentový 45°, d 100 mm Pz plech</t>
  </si>
  <si>
    <t>368</t>
  </si>
  <si>
    <t>370</t>
  </si>
  <si>
    <t>429822003R</t>
  </si>
  <si>
    <t>Oblouk segmentový 90°, d 125 mm Pz plech</t>
  </si>
  <si>
    <t>372</t>
  </si>
  <si>
    <t>429822063R</t>
  </si>
  <si>
    <t>Oblouk segmentový 45°, d 125 mm Pz plech</t>
  </si>
  <si>
    <t>374</t>
  </si>
  <si>
    <t>376</t>
  </si>
  <si>
    <t>429822065R</t>
  </si>
  <si>
    <t>Oblouk segmentový 45°, d 160 mm Pz plech</t>
  </si>
  <si>
    <t>378</t>
  </si>
  <si>
    <t>380</t>
  </si>
  <si>
    <t>PRO 125/100</t>
  </si>
  <si>
    <t>382</t>
  </si>
  <si>
    <t>PRO 160/100</t>
  </si>
  <si>
    <t>přechod osový 160/100</t>
  </si>
  <si>
    <t>384</t>
  </si>
  <si>
    <t>193</t>
  </si>
  <si>
    <t>386</t>
  </si>
  <si>
    <t>OBJ100/100</t>
  </si>
  <si>
    <t>odbočka jednostranná  90° 100/100</t>
  </si>
  <si>
    <t>388</t>
  </si>
  <si>
    <t>odbočka jednostranná 90° 100/100</t>
  </si>
  <si>
    <t>195</t>
  </si>
  <si>
    <t>OBD100/100</t>
  </si>
  <si>
    <t>odbočka oboustranná  90° 100/100/100</t>
  </si>
  <si>
    <t>390</t>
  </si>
  <si>
    <t>odbočka oboustranná 90° 100/100/100</t>
  </si>
  <si>
    <t>392</t>
  </si>
  <si>
    <t>197</t>
  </si>
  <si>
    <t>OBJ 125/100</t>
  </si>
  <si>
    <t>odbočka jednostranná  90° 125/100</t>
  </si>
  <si>
    <t>394</t>
  </si>
  <si>
    <t>odbočka jednostranná 90° 125/100</t>
  </si>
  <si>
    <t>OBJ 125/100.1</t>
  </si>
  <si>
    <t>odbočka jednostranná  45° 125/100</t>
  </si>
  <si>
    <t>396</t>
  </si>
  <si>
    <t>odbočka jednostranná 45° 125/100</t>
  </si>
  <si>
    <t>199</t>
  </si>
  <si>
    <t>OBJ 160/100</t>
  </si>
  <si>
    <t>398</t>
  </si>
  <si>
    <t>OBJ 160/100.1</t>
  </si>
  <si>
    <t>odbočka jednostranná  45° 160/100</t>
  </si>
  <si>
    <t>400</t>
  </si>
  <si>
    <t>odbočka jednostranná 45° 160/100</t>
  </si>
  <si>
    <t>201</t>
  </si>
  <si>
    <t>OBJ 160/125</t>
  </si>
  <si>
    <t>odbočka jednostranná  45° 160/125</t>
  </si>
  <si>
    <t>402</t>
  </si>
  <si>
    <t>odbočka jednostranná 45° 160/125</t>
  </si>
  <si>
    <t>OBJ 160/160</t>
  </si>
  <si>
    <t>odbočka jednostranná  45° 160/160</t>
  </si>
  <si>
    <t>404</t>
  </si>
  <si>
    <t>odbočka jednostranná 45° 160/160</t>
  </si>
  <si>
    <t>203</t>
  </si>
  <si>
    <t>728212411R00</t>
  </si>
  <si>
    <t>Montáž klapky plechové kruhové do d 100 mm</t>
  </si>
  <si>
    <t>406</t>
  </si>
  <si>
    <t>RSK 100</t>
  </si>
  <si>
    <t>klapka zpětná 100</t>
  </si>
  <si>
    <t>408</t>
  </si>
  <si>
    <t>205</t>
  </si>
  <si>
    <t>410</t>
  </si>
  <si>
    <t>RSK 125</t>
  </si>
  <si>
    <t>klapka zpětná 125</t>
  </si>
  <si>
    <t>412</t>
  </si>
  <si>
    <t>207</t>
  </si>
  <si>
    <t>RSK 160</t>
  </si>
  <si>
    <t>klapka zpětná 160</t>
  </si>
  <si>
    <t>414</t>
  </si>
  <si>
    <t>728314111R00</t>
  </si>
  <si>
    <t>Montáž protidešť. žaluzie čtyřhranné do 0,15 m2</t>
  </si>
  <si>
    <t>416</t>
  </si>
  <si>
    <t>209</t>
  </si>
  <si>
    <t>TWG 160</t>
  </si>
  <si>
    <t>protidešťová žaluzie plechová, d100 mm</t>
  </si>
  <si>
    <t>418</t>
  </si>
  <si>
    <t>TWG 200</t>
  </si>
  <si>
    <t>protidešťová žaluzie plechová, 200x200 mm</t>
  </si>
  <si>
    <t>420</t>
  </si>
  <si>
    <t>211</t>
  </si>
  <si>
    <t>728413521R00</t>
  </si>
  <si>
    <t>Montáž talířového ventilu kruhového do d 100 mm</t>
  </si>
  <si>
    <t>422</t>
  </si>
  <si>
    <t>KK 100</t>
  </si>
  <si>
    <t>talířový ventil kovový odvodní, DN 100, RAL 9010</t>
  </si>
  <si>
    <t>424</t>
  </si>
  <si>
    <t>213</t>
  </si>
  <si>
    <t>728413522R00</t>
  </si>
  <si>
    <t>Montáž talířového ventilu kruhového do d 200 mm</t>
  </si>
  <si>
    <t>426</t>
  </si>
  <si>
    <t>KK 160</t>
  </si>
  <si>
    <t>talířový ventil kovový odvodní, DN 160, RAL 9010</t>
  </si>
  <si>
    <t>428</t>
  </si>
  <si>
    <t>215</t>
  </si>
  <si>
    <t>728611211R00</t>
  </si>
  <si>
    <t>Mtž ventilátoru radiál.nízkotl.potrub.do d 100 mm</t>
  </si>
  <si>
    <t>430</t>
  </si>
  <si>
    <t>radiální ventilátor do potrubí DN 100, montáž do podhledu</t>
  </si>
  <si>
    <t>432</t>
  </si>
  <si>
    <t>217</t>
  </si>
  <si>
    <t>31-1</t>
  </si>
  <si>
    <t>sada pro montáž do podhledu</t>
  </si>
  <si>
    <t>434</t>
  </si>
  <si>
    <t>436</t>
  </si>
  <si>
    <t>219</t>
  </si>
  <si>
    <t>32-1</t>
  </si>
  <si>
    <t>438</t>
  </si>
  <si>
    <t>440</t>
  </si>
  <si>
    <t>221</t>
  </si>
  <si>
    <t>33-1</t>
  </si>
  <si>
    <t>442</t>
  </si>
  <si>
    <t>728616211R00</t>
  </si>
  <si>
    <t>Mtž ventilátoru diagon. nízkotl. potrub.do d 100mm</t>
  </si>
  <si>
    <t>444</t>
  </si>
  <si>
    <t>223</t>
  </si>
  <si>
    <t>TD 250/100</t>
  </si>
  <si>
    <t>diagonální ventilátor do potrubí, DN 100</t>
  </si>
  <si>
    <t>446</t>
  </si>
  <si>
    <t>728616212R00</t>
  </si>
  <si>
    <t>Mtž ventilátoru diagon. nízkotl. potrub.do d 200mm</t>
  </si>
  <si>
    <t>448</t>
  </si>
  <si>
    <t>225</t>
  </si>
  <si>
    <t>TD 350/125</t>
  </si>
  <si>
    <t>diagonální ventilátor do potrubí, DN 125</t>
  </si>
  <si>
    <t>450</t>
  </si>
  <si>
    <t>TD 500/160</t>
  </si>
  <si>
    <t>diagonální ventilátor do potrubí, DN 160</t>
  </si>
  <si>
    <t>452</t>
  </si>
  <si>
    <t>227</t>
  </si>
  <si>
    <t>454</t>
  </si>
  <si>
    <t>456</t>
  </si>
  <si>
    <t>229</t>
  </si>
  <si>
    <t>458</t>
  </si>
  <si>
    <t>460</t>
  </si>
  <si>
    <t>231</t>
  </si>
  <si>
    <t>462</t>
  </si>
  <si>
    <t>464</t>
  </si>
  <si>
    <t>233</t>
  </si>
  <si>
    <t>466</t>
  </si>
  <si>
    <t>TWGPRO315/315</t>
  </si>
  <si>
    <t>přechod pro PD žaluzii 315x315/315</t>
  </si>
  <si>
    <t>468</t>
  </si>
  <si>
    <t>235</t>
  </si>
  <si>
    <t>470</t>
  </si>
  <si>
    <t>472</t>
  </si>
  <si>
    <t>237</t>
  </si>
  <si>
    <t>474</t>
  </si>
  <si>
    <t>OBJ 125/125</t>
  </si>
  <si>
    <t>odbočka jednostranná  90° 125/125</t>
  </si>
  <si>
    <t>476</t>
  </si>
  <si>
    <t>odbočka jednostranná 90° 125/125</t>
  </si>
  <si>
    <t>239</t>
  </si>
  <si>
    <t>728212712R00</t>
  </si>
  <si>
    <t>Montáž střišky nebo hlavice plech.kruh.do d 200 mm</t>
  </si>
  <si>
    <t>478</t>
  </si>
  <si>
    <t>42972302R</t>
  </si>
  <si>
    <t>Stříška kruhová velikost 125, protidešťová</t>
  </si>
  <si>
    <t>480</t>
  </si>
  <si>
    <t>241</t>
  </si>
  <si>
    <t>728212714R00</t>
  </si>
  <si>
    <t>Montáž střišky nebo hlavice plech.kruh.do d 400 mm</t>
  </si>
  <si>
    <t>482</t>
  </si>
  <si>
    <t>42972153R</t>
  </si>
  <si>
    <t>Výfukový kus se sítem velikost 315</t>
  </si>
  <si>
    <t>484</t>
  </si>
  <si>
    <t>243</t>
  </si>
  <si>
    <t>486</t>
  </si>
  <si>
    <t>TWG 160.1</t>
  </si>
  <si>
    <t>protidešťová žaluzie plechová, 160x160 mm</t>
  </si>
  <si>
    <t>488</t>
  </si>
  <si>
    <t>245</t>
  </si>
  <si>
    <t>TWG 315</t>
  </si>
  <si>
    <t>protidešťová žaluzie plechová, 315x315 mm</t>
  </si>
  <si>
    <t>490</t>
  </si>
  <si>
    <t>492</t>
  </si>
  <si>
    <t>247</t>
  </si>
  <si>
    <t>talířový ventil DN 125 vč. požár. klapky, s konc. spínači, EI90</t>
  </si>
  <si>
    <t>494</t>
  </si>
  <si>
    <t>728415122R00</t>
  </si>
  <si>
    <t>Montáž mřížky větrací nebo ventilační do d 200 mm</t>
  </si>
  <si>
    <t>496</t>
  </si>
  <si>
    <t>249</t>
  </si>
  <si>
    <t>42972740R</t>
  </si>
  <si>
    <t>Mřížka kruhová KMM pr.125.20, na konec potrubí</t>
  </si>
  <si>
    <t>498</t>
  </si>
  <si>
    <t>42972741R</t>
  </si>
  <si>
    <t>Mřížka kruhová KMM pr.160.20, na konec potrubí</t>
  </si>
  <si>
    <t>500</t>
  </si>
  <si>
    <t>251</t>
  </si>
  <si>
    <t>728415124R00</t>
  </si>
  <si>
    <t>Montáž mřížky větrací nebo ventilační do d 400 mm</t>
  </si>
  <si>
    <t>502</t>
  </si>
  <si>
    <t>42972745R</t>
  </si>
  <si>
    <t>Mřížka kruhová KMM pr.315.20, na konec potrubí</t>
  </si>
  <si>
    <t>504</t>
  </si>
  <si>
    <t>253</t>
  </si>
  <si>
    <t>728614212R00</t>
  </si>
  <si>
    <t>Mtž ventilátoru axiál. nízkotl. potrub. do d 200mm</t>
  </si>
  <si>
    <t>506</t>
  </si>
  <si>
    <t>malý axiál. ventilátor do potrubí DN 125, vsuvný</t>
  </si>
  <si>
    <t>508</t>
  </si>
  <si>
    <t>255</t>
  </si>
  <si>
    <t>510</t>
  </si>
  <si>
    <t>06 - osvětlení</t>
  </si>
  <si>
    <t>svítidlo dle označení 1</t>
  </si>
  <si>
    <t>Poznámka k položce:
specifikace dle výkresu PŠ-0121-DPS-SENB/11-E</t>
  </si>
  <si>
    <t>2; 4</t>
  </si>
  <si>
    <t>svítidlo dle označení 2, 4</t>
  </si>
  <si>
    <t>svítidlo dle označení 3</t>
  </si>
  <si>
    <t>svítidlo dle označení 5</t>
  </si>
  <si>
    <t>svítidlo dle označení 6</t>
  </si>
  <si>
    <t>svítidlo dle označení 7</t>
  </si>
  <si>
    <t>svítidlo dle označení 8</t>
  </si>
  <si>
    <t>svítidlo dle označení 9</t>
  </si>
  <si>
    <t>svítidlo dle označení 10</t>
  </si>
  <si>
    <t>svítidlo dle označení 11</t>
  </si>
  <si>
    <t>svítidlo dle označení 12</t>
  </si>
  <si>
    <t>svítidlo dle označení 13</t>
  </si>
  <si>
    <t>14 - 18</t>
  </si>
  <si>
    <t>svítidlo dle označení 14-18</t>
  </si>
  <si>
    <t>svítidlo dle označení 19</t>
  </si>
  <si>
    <t>svítidlo dle označení 20</t>
  </si>
  <si>
    <t>svítidlo dle označení 21</t>
  </si>
  <si>
    <t>svítidlo dle označení 22</t>
  </si>
  <si>
    <t>svítidlo dle označení 23</t>
  </si>
  <si>
    <t>svítidlo dle označení 24</t>
  </si>
  <si>
    <t>svítidlo dle označení 25</t>
  </si>
  <si>
    <t>07 - UT</t>
  </si>
  <si>
    <t>904      R02</t>
  </si>
  <si>
    <t>Hzs-zkousky v ramci montaz.praci, Topná zkouška trvání 72 hod</t>
  </si>
  <si>
    <t>h</t>
  </si>
  <si>
    <t>722181213RT5</t>
  </si>
  <si>
    <t>Izolace návleková PE pěna tl. stěny 13 mm, vnitřní průměr 15 mm</t>
  </si>
  <si>
    <t>722181214RT6</t>
  </si>
  <si>
    <t>Izolace návleková PE pěna tl. stěny 20 mm, vnitřní průměr 18 mm</t>
  </si>
  <si>
    <t>722181214RT7</t>
  </si>
  <si>
    <t>Izolace návleková PE pěna tl. stěny 20 mm, vnitřní průměr 22 mm</t>
  </si>
  <si>
    <t>722181215RT9</t>
  </si>
  <si>
    <t>Izolace návleková  PE pěna tl. stěny 25 mm, vnitřní průměr 28 mm</t>
  </si>
  <si>
    <t>Izolace návleková PE pěna tl. stěny 25 mm, vnitřní průměr 28 mm</t>
  </si>
  <si>
    <t>722181215RU2</t>
  </si>
  <si>
    <t>Izolace návleková  PE pěna tl. stěny 25 mm, vnitřní průměr 35 mm</t>
  </si>
  <si>
    <t>Izolace návleková PE pěna tl. stěny 25 mm, vnitřní průměr 35 mm</t>
  </si>
  <si>
    <t>722181215RW2</t>
  </si>
  <si>
    <t>Izolace návleková  pěnový PU PRO tl. stěny 25 mm, vnitřní průměr 45 mm</t>
  </si>
  <si>
    <t>Izolace návleková pěnový PU PRO tl. stěny 25 mm, vnitřní průměr 45 mm</t>
  </si>
  <si>
    <t>722234231R00</t>
  </si>
  <si>
    <t>Změkčovací filtr pro katexové změkčení, G 1/2, bez náplně</t>
  </si>
  <si>
    <t>722spc</t>
  </si>
  <si>
    <t>patrona pro změkčování</t>
  </si>
  <si>
    <t>722269111R00</t>
  </si>
  <si>
    <t>Montáž vodoměru závitového jdnovt. suchob. G1/2"</t>
  </si>
  <si>
    <t>722-spc</t>
  </si>
  <si>
    <t>program.digit.vodoměr pro výměnu patrony, sign.přes nadřazený systém</t>
  </si>
  <si>
    <t>998722103R00</t>
  </si>
  <si>
    <t>Přesun hmot pro vnitřní vodovod, výšky do 24 m</t>
  </si>
  <si>
    <t>724239102R00</t>
  </si>
  <si>
    <t>Montáž spínače tlakového ovládacího</t>
  </si>
  <si>
    <t>724spc</t>
  </si>
  <si>
    <t>autom.doplňování otopné vody, pro přímé napoj.na rozvod pit.vody-dle DIN EN 1717</t>
  </si>
  <si>
    <t>724spc.1</t>
  </si>
  <si>
    <t>externí tlak.čidlo</t>
  </si>
  <si>
    <t>998724103R00</t>
  </si>
  <si>
    <t>Přesun hmot pro strojní vybavení, výšky do 24 m</t>
  </si>
  <si>
    <t>731249128R00</t>
  </si>
  <si>
    <t>Montáž kotle ocel.teplov.,kapalina/plyn do 85 kW</t>
  </si>
  <si>
    <t>731 spc</t>
  </si>
  <si>
    <t>závěs.kond.kotel 80 kW celk.160 kW, příkon 19,8-76,8 kW</t>
  </si>
  <si>
    <t>731412211R00</t>
  </si>
  <si>
    <t>Odkouř. koax.svislé 110/160 PP dl.1,5m, vč.stř.nást.</t>
  </si>
  <si>
    <t>sada</t>
  </si>
  <si>
    <t>731412243R00</t>
  </si>
  <si>
    <t>Adaptér spalinový 110/160 mm PP</t>
  </si>
  <si>
    <t>731412251R00</t>
  </si>
  <si>
    <t>Kus prodlužovací odkouření 110/160 mm PP dl. 0,5 m</t>
  </si>
  <si>
    <t>731412252R00</t>
  </si>
  <si>
    <t>Kus prodlužovací odkouření 100/160 mm PP dl. 1,0 m</t>
  </si>
  <si>
    <t>731412263R00</t>
  </si>
  <si>
    <t>Koleno 87° 110/160 mm PP</t>
  </si>
  <si>
    <t>731412265R00</t>
  </si>
  <si>
    <t>T-kus revizní 87° 110/160 mm PP</t>
  </si>
  <si>
    <t>731412271R00</t>
  </si>
  <si>
    <t>Průchodka střešní pro šik. stř. s olověným límcem</t>
  </si>
  <si>
    <t>998731102R00</t>
  </si>
  <si>
    <t>Přesun hmot pro kotelny, výšky do 12 m</t>
  </si>
  <si>
    <t>732119191R00</t>
  </si>
  <si>
    <t>M. rozdělovačů a sběračů DN 100 (90x90mm) dl 1m</t>
  </si>
  <si>
    <t>732119291R00</t>
  </si>
  <si>
    <t>Mont.přípl. za dalšího 0,5 m tělesa rozděl.,DN 100</t>
  </si>
  <si>
    <t>732 spc</t>
  </si>
  <si>
    <t>Modul R+S pro 2 okruhy, 12 m3/h, vč. izolace</t>
  </si>
  <si>
    <t>732 spc.1</t>
  </si>
  <si>
    <t>Modul R+S pro 3 okruhy, 12 m3/h, vč. izolace</t>
  </si>
  <si>
    <t>732 spc.2</t>
  </si>
  <si>
    <t>Rohová přípojka R+S, 12 m3/h, vč. izolace</t>
  </si>
  <si>
    <t>732331518R00</t>
  </si>
  <si>
    <t>Nádoby expanzní tlak.s memb.,150 l, vč. servisního uzávěru DN 25</t>
  </si>
  <si>
    <t>732349103R00</t>
  </si>
  <si>
    <t>Montáž anuloidu III - průtok 12 m3/hod</t>
  </si>
  <si>
    <t>732 spc.3</t>
  </si>
  <si>
    <t>Mont. sada DUO do 160 kW, vč. THR DN 65 s iz., nosné kce pro kotle, potrubí</t>
  </si>
  <si>
    <t>732239101R00</t>
  </si>
  <si>
    <t>Montáž čerpadlové skupiny</t>
  </si>
  <si>
    <t>732 spc.4</t>
  </si>
  <si>
    <t>čerp.skupina bez směš. DN 32+, kvs sest.11,7, čerp.6m, 4,6 m3/hod, 230 V</t>
  </si>
  <si>
    <t>732 spc.5</t>
  </si>
  <si>
    <t>čerp. skupina se směš. DN 25, kvs sest.5,8, směš.7,4, čerp.6 m, 2 m3/hod, 230 V</t>
  </si>
  <si>
    <t>732 spc.6</t>
  </si>
  <si>
    <t>čerp. skupina se směš. DN 32, kvs sest.5,8, směš.7,4, čerp.6 m, 3,3 m3/hod, 230 V</t>
  </si>
  <si>
    <t>732 spc.7</t>
  </si>
  <si>
    <t>čerp. skupina se směš. DN 32+, kvs sest.9,8, směš.12, čerp.10m, 4,1 m3/hod, 230 V</t>
  </si>
  <si>
    <t>732239102R00</t>
  </si>
  <si>
    <t>Montáž sady DUO pro kaskádu do 160 kW</t>
  </si>
  <si>
    <t>732 spc.8</t>
  </si>
  <si>
    <t>Sada DUO pro kaskádu do 160 kW, vč. 2 oběh. čerp., neutralizace, regulace, webserveru</t>
  </si>
  <si>
    <t>998732102R00</t>
  </si>
  <si>
    <t>Přesun hmot pro strojovny, výšky do 12 m</t>
  </si>
  <si>
    <t>733110803R00</t>
  </si>
  <si>
    <t>Demontáž potrubí ocelového závitového do DN 15</t>
  </si>
  <si>
    <t>37*0,20</t>
  </si>
  <si>
    <t>722190401R00</t>
  </si>
  <si>
    <t>Příprava pro napojení ot. tělesa DN 15</t>
  </si>
  <si>
    <t>733191915R00</t>
  </si>
  <si>
    <t>Zaslepení potrubí zkováním a zavařením DN 25</t>
  </si>
  <si>
    <t>733191916R00</t>
  </si>
  <si>
    <t>Zaslepení potrubí zkováním a zavařením DN 32</t>
  </si>
  <si>
    <t>733191925R00</t>
  </si>
  <si>
    <t>Navaření odbočky na potrubí,DN odbočky 25</t>
  </si>
  <si>
    <t>733151212R00</t>
  </si>
  <si>
    <t>Potrubí ocel. vně pozink. lis. D 15x1,2 mm</t>
  </si>
  <si>
    <t>733151213R00</t>
  </si>
  <si>
    <t>Potrubí ocel. vně pozink. lis. D 18x1,2 mm</t>
  </si>
  <si>
    <t>733151214R00</t>
  </si>
  <si>
    <t>Potrubí ocel. vně pozink. lis. D 22x1,5 mm</t>
  </si>
  <si>
    <t>733151215R00</t>
  </si>
  <si>
    <t>Potrubí ocel. vně pozink. lis. D 28x1,5 mm</t>
  </si>
  <si>
    <t>733151216R00</t>
  </si>
  <si>
    <t>Potrubí ocel. vně pozink. lis. D 35x1,5 mm</t>
  </si>
  <si>
    <t>733151217R00</t>
  </si>
  <si>
    <t>Potrubí ocel. vně pozink. lis. D 42x1,5 mm</t>
  </si>
  <si>
    <t>733151218R00</t>
  </si>
  <si>
    <t>Potrubí ocel. vně pozink. lis. D 54x1,5 mm</t>
  </si>
  <si>
    <t>733190106R00</t>
  </si>
  <si>
    <t>Tlaková zkouška potrubí  DN 32</t>
  </si>
  <si>
    <t>Tlaková zkouška potrubí DN 32</t>
  </si>
  <si>
    <t>164+39+26+110+59</t>
  </si>
  <si>
    <t>733190108R00</t>
  </si>
  <si>
    <t>Tlaková zkouška potrubí  DN 50</t>
  </si>
  <si>
    <t>Tlaková zkouška potrubí DN 50</t>
  </si>
  <si>
    <t>733890803R00</t>
  </si>
  <si>
    <t>Přemístění vybouraných hmot - potrubí, H 6 - 24 m</t>
  </si>
  <si>
    <t>998733103R00</t>
  </si>
  <si>
    <t>Přesun hmot pro rozvody potrubí, výšky do 24 m</t>
  </si>
  <si>
    <t>734200821R00</t>
  </si>
  <si>
    <t>Demontáž armatur se 2závity do G 1/2</t>
  </si>
  <si>
    <t>734209113R00</t>
  </si>
  <si>
    <t>Montáž armatur závitových,se 2závity, G 1/2</t>
  </si>
  <si>
    <t>55121092.AR</t>
  </si>
  <si>
    <t>Ventil radiátorový přímý DT 15, vnitřní závit, autom. omezení průtoku</t>
  </si>
  <si>
    <t>5513730620R</t>
  </si>
  <si>
    <t>Hlavice termostatická pro veř. prostory</t>
  </si>
  <si>
    <t>734209118R00</t>
  </si>
  <si>
    <t>Montáž armatur závitových,se 2závity, G 2</t>
  </si>
  <si>
    <t>FL30016</t>
  </si>
  <si>
    <t>odlučovač mikrobublin G 2</t>
  </si>
  <si>
    <t>FL30036</t>
  </si>
  <si>
    <t>magnet.odlučovač nečistot G 2</t>
  </si>
  <si>
    <t>734213111R00</t>
  </si>
  <si>
    <t>Ventil automatický odvzdušňovací, DN 10</t>
  </si>
  <si>
    <t>734251124R00</t>
  </si>
  <si>
    <t>Ventily pojistné pružinové, G 3/4x1, 4 bar,</t>
  </si>
  <si>
    <t>734263132R00</t>
  </si>
  <si>
    <t>Šroubení regulační, přímé, DN 15</t>
  </si>
  <si>
    <t>734263221R00</t>
  </si>
  <si>
    <t>Šroubení regulační dvoutrub. přímé, G 1/2-EK</t>
  </si>
  <si>
    <t>734293312R00</t>
  </si>
  <si>
    <t>Kohout kulový vypouštěcí, DN 15</t>
  </si>
  <si>
    <t>734411111R00</t>
  </si>
  <si>
    <t>Teploměr příložný</t>
  </si>
  <si>
    <t>734421160R00</t>
  </si>
  <si>
    <t>Tlakoměr deformační 0-10 MPa č. 03322, D 100</t>
  </si>
  <si>
    <t>734890803R00</t>
  </si>
  <si>
    <t>Přemístění demontovaných hmot - armatur, H 6- 24 m</t>
  </si>
  <si>
    <t>998734103R00</t>
  </si>
  <si>
    <t>Přesun hmot pro armatury, výšky do 24 m</t>
  </si>
  <si>
    <t>735156647R00</t>
  </si>
  <si>
    <t>Ot. tělesa panel., boční př., 2 des., 2 pl., v.500, d.1200</t>
  </si>
  <si>
    <t>735156764R00</t>
  </si>
  <si>
    <t>Ot. tělesa panel., boční př., 3 des., 3 pl., v.600, d.800</t>
  </si>
  <si>
    <t>735156765R00</t>
  </si>
  <si>
    <t>Ot. tělesa panel., boční př., 3 des., 3 pl., v.600, d.900</t>
  </si>
  <si>
    <t>735156440R00</t>
  </si>
  <si>
    <t>Ot. tělesa panel., boční př., rozteč 500 mm, 2 des., 0 pl., v.550, d.400</t>
  </si>
  <si>
    <t>735156540R00</t>
  </si>
  <si>
    <t>Ot. tělesa panel., boční př., rozteč 500 mm, 2 des., 1 pl., v.550, d.400</t>
  </si>
  <si>
    <t>735156541R00</t>
  </si>
  <si>
    <t>Ot. tělesa panel., boční př., rozteč 500 mm, 2 des., 1 pl., v.550, d.500</t>
  </si>
  <si>
    <t>735156644R00</t>
  </si>
  <si>
    <t>Ot. tělesa panel., boční př., rozteč 500 mm, 2 des., 2 pl., v.550, d.800</t>
  </si>
  <si>
    <t>735156742R00</t>
  </si>
  <si>
    <t>Ot. tělesa panel., boční př., rozteč 500 mm, 3 des., 3 pl., v.550, d.600</t>
  </si>
  <si>
    <t>735156743R00</t>
  </si>
  <si>
    <t>Ot. tělesa panel., boční př., rozteč 500 mm, 3 des., 3 pl., v.550, d.700</t>
  </si>
  <si>
    <t>735156744R00</t>
  </si>
  <si>
    <t>Ot. tělesa panel., boční př., rozteč 500 mm, 3 des., 3 pl., v.550, d.800</t>
  </si>
  <si>
    <t>735156746R00</t>
  </si>
  <si>
    <t>Ot. tělesa panel., boční př., rozteč 500 mm, 3 des., 3 pl., v.550, d.1000</t>
  </si>
  <si>
    <t>735156747R00</t>
  </si>
  <si>
    <t>Ot. tělesa panel., boční př., rozteč 500 mm, 3 des., 3 pl., v.550, d.1200</t>
  </si>
  <si>
    <t>735156748R00</t>
  </si>
  <si>
    <t>Ot. tělesa panel., boční př., rozteč 500 mm, 3 des., 3 pl., v.550, d.1400</t>
  </si>
  <si>
    <t>735157160R00</t>
  </si>
  <si>
    <t>Otopná těl.panel. 1 des., 0 pl., v.600, d.400, spodní připoj., vent.vložka</t>
  </si>
  <si>
    <t>735157261R00</t>
  </si>
  <si>
    <t>Otopná těl.panel. 1 des., 1 pl., v.600, d.500, spodní připoj., vent.vložka</t>
  </si>
  <si>
    <t>735157262R00</t>
  </si>
  <si>
    <t>Otopná těl.panel. 1 des., 1 pl., v.600, d.600, spodní připoj., vent.vložka</t>
  </si>
  <si>
    <t>735157263R00</t>
  </si>
  <si>
    <t>Otopná těl.panel. 1 des., 1 pl., v.600, d.700, spodní připoj., vent.vložka</t>
  </si>
  <si>
    <t>735157560R00</t>
  </si>
  <si>
    <t>Otopná těl.panel. 2 des., 1 pl., v.600, d.400, spodní připoj., vent.vložka</t>
  </si>
  <si>
    <t>735157561R00</t>
  </si>
  <si>
    <t>Otopná těl.panel. 2 des., 1 pl., v.600, d.500, spodní připoj., vent.vložka</t>
  </si>
  <si>
    <t>735157562R00</t>
  </si>
  <si>
    <t>Otopná těl.panel. 2 des., 1 pl., v.600, d.600, spodní připoj., vent.vložka</t>
  </si>
  <si>
    <t>735157660R00</t>
  </si>
  <si>
    <t>Otopná těl.panel. 2 des., 2 pl., v.600, d.400, spodní připoj., vent.vložka</t>
  </si>
  <si>
    <t>735157662R00</t>
  </si>
  <si>
    <t>Otopná těl.panel. 2 des., 2 pl., v.600, d.600, spodní připoj., vent.vložka</t>
  </si>
  <si>
    <t>735157668R00</t>
  </si>
  <si>
    <t>Otopná těl.panel. 2 des., 2 pl., v.600, d.1200, spodní připoj., vent.vložka</t>
  </si>
  <si>
    <t>735157671R00</t>
  </si>
  <si>
    <t>Otopná těl.panel. 2 des., 2 pl., v.600, d.1800, spodní připoj., vent.vložka</t>
  </si>
  <si>
    <t>735157683R00</t>
  </si>
  <si>
    <t>Otopná těl.panel. 2 des., 2 pl., v.900, d.700, spodní připoj., vent.vložka</t>
  </si>
  <si>
    <t>735157684R00</t>
  </si>
  <si>
    <t>Otopná těl.panel. 2 des., 2 pl., v.900, d.800, spodní připoj., vent.vložka</t>
  </si>
  <si>
    <t>735157724R00</t>
  </si>
  <si>
    <t>Otopná těl.panel. 3 des., 3 pl., v.400, v.800, spodní přípoj, vent.vložka</t>
  </si>
  <si>
    <t>735157728R00</t>
  </si>
  <si>
    <t>Otopná těl.panel. 3 des., 3 pl., v.400, d.1200, spodní přípoj, vent.vložka</t>
  </si>
  <si>
    <t>735157780R00</t>
  </si>
  <si>
    <t>Otopná těl.panel. 3 des., 3 pl., v.900, d.400, spodní připoj., vent.vložka</t>
  </si>
  <si>
    <t>735158210R00</t>
  </si>
  <si>
    <t>Tlakové zkoušky panelových těles 1řadých</t>
  </si>
  <si>
    <t>735158220R00</t>
  </si>
  <si>
    <t>Tlakové zkoušky panelových těles 2řadých</t>
  </si>
  <si>
    <t>735158230R00</t>
  </si>
  <si>
    <t>Tlakové zkoušky panelových těles 3řadých</t>
  </si>
  <si>
    <t>735131810R00</t>
  </si>
  <si>
    <t>Demontáž otopných těles hliníkových článkových</t>
  </si>
  <si>
    <t>735494811R00</t>
  </si>
  <si>
    <t>Vypuštění vody z otopných těles</t>
  </si>
  <si>
    <t>735890803R00</t>
  </si>
  <si>
    <t>Přemístění demont. hmot - otop. těles, H 12 - 24 m</t>
  </si>
  <si>
    <t>998735103R00</t>
  </si>
  <si>
    <t>Přesun hmot pro otopná tělesa, výšky do 24 m</t>
  </si>
  <si>
    <t>736342312R00</t>
  </si>
  <si>
    <t>Polystyrenová izol. deska h40</t>
  </si>
  <si>
    <t>736343326RT3</t>
  </si>
  <si>
    <t>Potrubí PE-X,D 18x2,0 mm, na fólii, rozteč 100 mm</t>
  </si>
  <si>
    <t>736343326RT7</t>
  </si>
  <si>
    <t>Potrubí PE-X,D 18x2,0 mm, na fólii, rozteč 200 mm</t>
  </si>
  <si>
    <t>736343326RU2</t>
  </si>
  <si>
    <t>Potrubí PE-X,D 18x2,0 mm, na fólii, rozteč 300 mm</t>
  </si>
  <si>
    <t>736346302R00</t>
  </si>
  <si>
    <t>Sestava roz./sběr., 3cest.bez skříně, průtok.,uz.</t>
  </si>
  <si>
    <t>736346811R00</t>
  </si>
  <si>
    <t>Skříň rozdělovače pod omítku 400x680-730x110-160mm</t>
  </si>
  <si>
    <t>736346914R00</t>
  </si>
  <si>
    <t>Adaptér 18 x (18x2) mm</t>
  </si>
  <si>
    <t>736346302R00.1</t>
  </si>
  <si>
    <t>Sestava roz./sběr., 3cest.bez skříně, průtok., uz., výměna</t>
  </si>
  <si>
    <t>736346811R00.1</t>
  </si>
  <si>
    <t>Skříň rozdělovače pod omítku 400x680-730x110-160mm, výměna</t>
  </si>
  <si>
    <t>736346303R00</t>
  </si>
  <si>
    <t>Sestava roz./sběr., 4cest.bez skříně, průtok., uz., výměna</t>
  </si>
  <si>
    <t>736346812R00</t>
  </si>
  <si>
    <t>Skříň rozdělovače pod omítku 600x680-730x110-160mm, výměna</t>
  </si>
  <si>
    <t>736346304R00</t>
  </si>
  <si>
    <t>Sestava roz./sběr., 5cest.bez skříně, průtok., uz., výměna</t>
  </si>
  <si>
    <t>736346305R00</t>
  </si>
  <si>
    <t>Sestava roz./sběr., 6cest.bez skříně, průtok., uz., výměna</t>
  </si>
  <si>
    <t>736346306R00</t>
  </si>
  <si>
    <t>Sestava roz./sběr., 7cest.bez skříně, průtok., uz., výměna</t>
  </si>
  <si>
    <t>736346913R00</t>
  </si>
  <si>
    <t>Adaptér 18 x (17x2) mm</t>
  </si>
  <si>
    <t>767999801R00</t>
  </si>
  <si>
    <t>Demontáž doplňků staveb o hmotnosti do 50 kg, skříně a R+S podl. vytápění</t>
  </si>
  <si>
    <t>08 - MaR</t>
  </si>
  <si>
    <t>D1 -  VZT 1 - 1.NP, 2.NP</t>
  </si>
  <si>
    <t>D2 -  VZT 1 - 3.NP, 4.NP</t>
  </si>
  <si>
    <t>D3 -  SYSTÉM VRF - CHLAZENÍ</t>
  </si>
  <si>
    <t>D4 -  VZT - Větrání kotelny</t>
  </si>
  <si>
    <t>D5 -  Plynová kotelna</t>
  </si>
  <si>
    <t>D6 -  Kabelové trasy</t>
  </si>
  <si>
    <t>D7 -  Řídicí systém</t>
  </si>
  <si>
    <t>D8 -  Operátorská stanice</t>
  </si>
  <si>
    <t>D9 -  Uvedení do provozu</t>
  </si>
  <si>
    <t>D10 -  Montážní práce</t>
  </si>
  <si>
    <t xml:space="preserve"> VZT 1 - 1.NP, 2.NP</t>
  </si>
  <si>
    <t>Pol46</t>
  </si>
  <si>
    <t>Relé 2P / 8A, cívka 24VDC včetně patice na DIN lištu se šroub.vývody a pojistné spony</t>
  </si>
  <si>
    <t>Pol47</t>
  </si>
  <si>
    <t>Řadová pojistková svorka na DIN lištu, 230VAC/6,3A ,šedá s doutnavkou</t>
  </si>
  <si>
    <t>Pol48</t>
  </si>
  <si>
    <t>Pohon 10Nm pro klapku VZT, napájení 230VAC s havarijní funkcí a signálním kontaktem otevřeno</t>
  </si>
  <si>
    <t>Pol50</t>
  </si>
  <si>
    <t>Pohybové čidlo infra, 230VAC, spínací prvek relé</t>
  </si>
  <si>
    <t>Pol51</t>
  </si>
  <si>
    <t>Řadová pojistková svorka na DIN lištu, 24VDC/6,3A ,šedá s doutnavkou</t>
  </si>
  <si>
    <t>Pol52</t>
  </si>
  <si>
    <t>Svorka řadová do 2,5mm2 včetně doplňků</t>
  </si>
  <si>
    <t>Pol53</t>
  </si>
  <si>
    <t>JE-Y (St)Y 1x2x0,8</t>
  </si>
  <si>
    <t>Pol54</t>
  </si>
  <si>
    <t>JE-Y (St)Y 2x2x0,8</t>
  </si>
  <si>
    <t>Pol55</t>
  </si>
  <si>
    <t>CYKY-O 2x1,5</t>
  </si>
  <si>
    <t>Pol56</t>
  </si>
  <si>
    <t>SYKFY 2x2x0,5</t>
  </si>
  <si>
    <t>Pol57</t>
  </si>
  <si>
    <t>UTP5e PVC solarix + 2ks RJ45</t>
  </si>
  <si>
    <t xml:space="preserve"> VZT 1 - 3.NP, 4.NP</t>
  </si>
  <si>
    <t xml:space="preserve"> SYSTÉM VRF - CHLAZENÍ</t>
  </si>
  <si>
    <t>D4</t>
  </si>
  <si>
    <t xml:space="preserve"> VZT - Větrání kotelny</t>
  </si>
  <si>
    <t>Pol58</t>
  </si>
  <si>
    <t>Jistič 1C4A 10kV s pomocným kontaktem 1Z+1R</t>
  </si>
  <si>
    <t>Pol59</t>
  </si>
  <si>
    <t>Výkonové relé 3P/16A, cívka 24VDC, včetně patice na DIN lištu se šroub.vývody</t>
  </si>
  <si>
    <t>Pol60</t>
  </si>
  <si>
    <t>CYKY-J 3x1,5</t>
  </si>
  <si>
    <t>Pol61</t>
  </si>
  <si>
    <t>Interiérový snímač teploty 0-35°C, výstupní signál dle analogového vstupu ŘS</t>
  </si>
  <si>
    <t>Pol62</t>
  </si>
  <si>
    <t>D5</t>
  </si>
  <si>
    <t xml:space="preserve"> Plynová kotelna</t>
  </si>
  <si>
    <t>Pol63</t>
  </si>
  <si>
    <t>Nástěnný ocelový rozvaděč 1200x800x300 mm, IP55/20, vč. montážní desky a příslušenství</t>
  </si>
  <si>
    <t>Pol64</t>
  </si>
  <si>
    <t>Zásuvka 16A/230VAC povrchová montáž IP44</t>
  </si>
  <si>
    <t>Pol65</t>
  </si>
  <si>
    <t>Jistič 1B10A 10kV s pomocným kontaktem 1Z+1R</t>
  </si>
  <si>
    <t>Pol66</t>
  </si>
  <si>
    <t>Pol67</t>
  </si>
  <si>
    <t>Jistič 3B16A 10kV</t>
  </si>
  <si>
    <t>Pol68</t>
  </si>
  <si>
    <t>Jistič 1C4A 10kV</t>
  </si>
  <si>
    <t>Pol69</t>
  </si>
  <si>
    <t>Jistič 1B6A 10kV</t>
  </si>
  <si>
    <t>Pol70</t>
  </si>
  <si>
    <t>Jistič 1B10A 10kV</t>
  </si>
  <si>
    <t>Pol71</t>
  </si>
  <si>
    <t>Venkovní snímač teploty -20...+50°C, výstupní signál dle analogového vstupu ŘS</t>
  </si>
  <si>
    <t>Pol72</t>
  </si>
  <si>
    <t>Havarijní termostat prostorový 0…+40°C, reléový výstup 1P, IP65</t>
  </si>
  <si>
    <t>Pol73</t>
  </si>
  <si>
    <t>Snímač zaplavení, 24VAC/DC, reléový výstup 1P, materiál elektrod: nerez 1.4301 IP65</t>
  </si>
  <si>
    <t>Pol74</t>
  </si>
  <si>
    <t>Zdroj 230VAC / 24VDC / 10,0A</t>
  </si>
  <si>
    <t>Pol75</t>
  </si>
  <si>
    <t>Řídící jednotka UPS, 24VDC; CP DC UPS 24V 20A/10A</t>
  </si>
  <si>
    <t>Pol76</t>
  </si>
  <si>
    <t>Baterie 24VDC 1,3Ah; CP A BATTERY 24V DC 1,3AH</t>
  </si>
  <si>
    <t>Pol77</t>
  </si>
  <si>
    <t>Hlídač parametrů napěťové soustavy (hlídač fáze)</t>
  </si>
  <si>
    <t>Pol78</t>
  </si>
  <si>
    <t>Indikační svítidlo LED do dveří rozvaděče, barva rudá, Ø22mm, 24VDC, IP54</t>
  </si>
  <si>
    <t>Pol79</t>
  </si>
  <si>
    <t>Indikační svítidlo LED do dveří rozvaděče, barva zelená, Ø22mm, 230VAC, IP54</t>
  </si>
  <si>
    <t>Pol80</t>
  </si>
  <si>
    <t>Dvoupolohový ovladač černý, montáž do dveří, průměr 22mm, IP54, jednotky 1Z / 230VAC / 6A</t>
  </si>
  <si>
    <t>Pol81</t>
  </si>
  <si>
    <t>Tlačítkový ovladač černý, montáž do dveří, průměr 22mm, IP54, jednotky 1Z / 230VAC / 6A</t>
  </si>
  <si>
    <t>Pol82</t>
  </si>
  <si>
    <t>Rudý nouzový tlačítkový ovladač Ø 40mm, montáž do panelu Ø22mm, IP54 + 1R jednotka</t>
  </si>
  <si>
    <t>Pol83</t>
  </si>
  <si>
    <t>Žlutý ochranný límec nouzového tlačítka Ø78mm; M22-XGPV</t>
  </si>
  <si>
    <t>Pol84</t>
  </si>
  <si>
    <t>Prázdná skříňka pro stop tlačítko, IP66, plastová, šedá, 68x68x53mm</t>
  </si>
  <si>
    <t>Pol85</t>
  </si>
  <si>
    <t>Detektor hořlavých plynů (CH4), 2x poplachový stupeň, katalický senzor, 3x výstupní relé, 24VDC, IP43</t>
  </si>
  <si>
    <t>Pol86</t>
  </si>
  <si>
    <t>Detektor oxidu uhelnatého (CO), 2x poplachový stupeň, katalický senzor, 3x výstupní relé, 24VAC/DC, IP43</t>
  </si>
  <si>
    <t>Pol87</t>
  </si>
  <si>
    <t>Bzučák do rozvaděče, 230VAC</t>
  </si>
  <si>
    <t>Pol88</t>
  </si>
  <si>
    <t>Rozvaděčový dveřní kontakt, 230V/6A</t>
  </si>
  <si>
    <t>Pol89</t>
  </si>
  <si>
    <t>Rozvaděčové svítidlo LED do rozvaděče, 230V, 25W, IP20</t>
  </si>
  <si>
    <t>Pol90</t>
  </si>
  <si>
    <t>Zásuvka 230VAC na DIN lištu</t>
  </si>
  <si>
    <t>Pol91</t>
  </si>
  <si>
    <t>Přepěťová ochrana 3.stupně s filtrem, L+N/10A, na DIN lištu</t>
  </si>
  <si>
    <t>Pol92</t>
  </si>
  <si>
    <t>Svodič bleskových proudů 1+2, 3-pólový, 10/350us = 75 kA, 8/20us = 60kA, TN-C, signalizační kontakt</t>
  </si>
  <si>
    <t>Pol93</t>
  </si>
  <si>
    <t>Řadová pojistková svorka na DIN lištu, 24VDC/6,3A ,oranžová s LED</t>
  </si>
  <si>
    <t>Pol94</t>
  </si>
  <si>
    <t>Dvoupatrová svorka řadová do 2,5mm2 včetně doplňků</t>
  </si>
  <si>
    <t>Pol95</t>
  </si>
  <si>
    <t>Svorkovnice N , 7 svorek do 16mm2</t>
  </si>
  <si>
    <t>Pol96</t>
  </si>
  <si>
    <t>Svorkovnice PE , 7 svorek do 16mm2</t>
  </si>
  <si>
    <t>Pol97</t>
  </si>
  <si>
    <t>Pomocný mont. materiál (DIN lišty, propojovací lišty, přepážky svorkovnic, žlaby, značení, apod..)</t>
  </si>
  <si>
    <t>set</t>
  </si>
  <si>
    <t>Pol98</t>
  </si>
  <si>
    <t>CYA 6</t>
  </si>
  <si>
    <t>Pol99</t>
  </si>
  <si>
    <t>Štítky pro označení zařízení, kabeláží a tras, gravírovaný text</t>
  </si>
  <si>
    <t>D6</t>
  </si>
  <si>
    <t xml:space="preserve"> Kabelové trasy</t>
  </si>
  <si>
    <t>Pol100</t>
  </si>
  <si>
    <t>Drátěný žlab 60x60 pozinkovaný včetně příslušenství a nosných prvků</t>
  </si>
  <si>
    <t>Pol101</t>
  </si>
  <si>
    <t>Drátěný žlab 60x100 pozinkovaný včetně příslušenství a nosných prvků</t>
  </si>
  <si>
    <t>Pol102</t>
  </si>
  <si>
    <t>Elektroinstalační trubka bezhalogenová typizovaných rozměrů včetně příslušenství a nosných prvků</t>
  </si>
  <si>
    <t>Pol103</t>
  </si>
  <si>
    <t>Elektroinstalační trubka bezhalogenová (husí krk) typizovaných rozměrů</t>
  </si>
  <si>
    <t>Pol104</t>
  </si>
  <si>
    <t>Pomocný mont.materiál (chemické kotvy, zavitové tyče, elektroinstalační krabice, stahovací pásky, šrouby, apod.)</t>
  </si>
  <si>
    <t>Pol105</t>
  </si>
  <si>
    <t>Požární přpážky s certifikací</t>
  </si>
  <si>
    <t>D7</t>
  </si>
  <si>
    <t xml:space="preserve"> Řídicí systém</t>
  </si>
  <si>
    <t>Pol106</t>
  </si>
  <si>
    <t>Řídicí systém PLC 800MHz, 1024MB RAM/512MB Flash, ModBus-RTU, 2ks AI, 0ks AO, 41ks DI, 5ks DO</t>
  </si>
  <si>
    <t>Pol107</t>
  </si>
  <si>
    <t>Dotykový pnel 480 x 270</t>
  </si>
  <si>
    <t>Pol108</t>
  </si>
  <si>
    <t>Software PLC a dotykového panelu</t>
  </si>
  <si>
    <t>Pol109</t>
  </si>
  <si>
    <t>Implementace ovladačů na lince ModBus-RTU</t>
  </si>
  <si>
    <t>D8</t>
  </si>
  <si>
    <t xml:space="preserve"> Operátorská stanice</t>
  </si>
  <si>
    <t>Pol110</t>
  </si>
  <si>
    <t>Operátorská/pracovní stanice Midi Tower včetně klávesnice, myši, monitoru 24", SW, bez CD/DVD</t>
  </si>
  <si>
    <t>Pol111</t>
  </si>
  <si>
    <t>Software - vizualizace operátorské stanice (VZT, ÚT, CHLAZENÍ)</t>
  </si>
  <si>
    <t>D9</t>
  </si>
  <si>
    <t xml:space="preserve"> Uvedení do provozu</t>
  </si>
  <si>
    <t>Pol112</t>
  </si>
  <si>
    <t>Uvedení řídicího systému do provozu včetně zaregulování</t>
  </si>
  <si>
    <t>Pol113</t>
  </si>
  <si>
    <t>Zaškolení obsluhy v průběhu komplexních zkoušek</t>
  </si>
  <si>
    <t>Pol114</t>
  </si>
  <si>
    <t>Testování zařízení 1:1</t>
  </si>
  <si>
    <t>Pol115</t>
  </si>
  <si>
    <t>Komplexní zkoušky systému MaR vč. testování havarijních stavů</t>
  </si>
  <si>
    <t>Pol116</t>
  </si>
  <si>
    <t>Zkušební provoz 72 hod s kontrolou stability řídicího sytému, kontrolou oteplení zařízení a kabelů</t>
  </si>
  <si>
    <t>Pol118</t>
  </si>
  <si>
    <t>D10</t>
  </si>
  <si>
    <t xml:space="preserve"> Montážní práce</t>
  </si>
  <si>
    <t>Pol119</t>
  </si>
  <si>
    <t>Výroba a dodávka rozvaděče vč. silové části, příslušenství</t>
  </si>
  <si>
    <t>Pol120</t>
  </si>
  <si>
    <t>Vybudování nosných kabelových konstrukcí a tras, vč. položení a zapojení kabelů na obou koncích vč. značení</t>
  </si>
  <si>
    <t>Pol121</t>
  </si>
  <si>
    <t>Montáž periférií (čidla, servopohony, apod.)</t>
  </si>
  <si>
    <t>09 - VRN</t>
  </si>
  <si>
    <t>VRN - Vedlejší rozpočtové náklady</t>
  </si>
  <si>
    <t xml:space="preserve">    VRN1 - Průzkumné, geodetické a projektové práce</t>
  </si>
  <si>
    <t xml:space="preserve">    VRN3 - Zařízení staveniště</t>
  </si>
  <si>
    <t xml:space="preserve">    VRN5 - Finanční náklady</t>
  </si>
  <si>
    <t>VRN4 - Inženýrská činnost</t>
  </si>
  <si>
    <t>VRN7 - Provozní vlivy</t>
  </si>
  <si>
    <t>VRN9 - Ostatní náklady</t>
  </si>
  <si>
    <t>Vedlejší rozpočtové náklady</t>
  </si>
  <si>
    <t>VRN1</t>
  </si>
  <si>
    <t>Průzkumné, geodetické a projektové práce</t>
  </si>
  <si>
    <t>012203000</t>
  </si>
  <si>
    <t>Geodetické práce při provádění stavby</t>
  </si>
  <si>
    <t>1024</t>
  </si>
  <si>
    <t>85313198</t>
  </si>
  <si>
    <t>Geodetické práce při provádění stavby- dle bodu 2.5.10 smlouvy o dílo</t>
  </si>
  <si>
    <t>https://podminky.urs.cz/item/CS_URS_2021_02/012203000</t>
  </si>
  <si>
    <t>Poznámka k položce:
náklady pro objekt SENB</t>
  </si>
  <si>
    <t>0132030R</t>
  </si>
  <si>
    <t>Fotodokumentace provádění díla - dle bodu 2.5.9 smlouvy o dílo</t>
  </si>
  <si>
    <t>-960044388</t>
  </si>
  <si>
    <t>https://podminky.urs.cz/item/CS_URS_2021_02/0132030R</t>
  </si>
  <si>
    <t>013254000</t>
  </si>
  <si>
    <t>Dokumentace skutečného provedení stavby</t>
  </si>
  <si>
    <t>-1042992880</t>
  </si>
  <si>
    <t>Dokumentace skutečného provedení stavby dle SOD 2.5.1</t>
  </si>
  <si>
    <t>https://podminky.urs.cz/item/CS_URS_2021_02/013254000</t>
  </si>
  <si>
    <t>013294000</t>
  </si>
  <si>
    <t>Ostatní dokumentace</t>
  </si>
  <si>
    <t>-671153349</t>
  </si>
  <si>
    <t>https://podminky.urs.cz/item/CS_URS_2021_02/013294000</t>
  </si>
  <si>
    <t>Poznámka k položce:
Dodavatelská dokumentace jinde neuvedená: dokumentace pro pomocné práce a konstrukce,  - výrobně technická dokumentace, dokumentace výrobků dodaných na stavbu, atp. 
náklady pro objekt SENB</t>
  </si>
  <si>
    <t>VRN3</t>
  </si>
  <si>
    <t>Zařízení staveniště</t>
  </si>
  <si>
    <t>032903000</t>
  </si>
  <si>
    <t>Náklady na provoz a údržbu vybavení staveniště</t>
  </si>
  <si>
    <t>-596069426</t>
  </si>
  <si>
    <t>https://podminky.urs.cz/item/CS_URS_2021_02/032903000</t>
  </si>
  <si>
    <t>Poznámka k položce:
Zařízení staveniště bude vybudováno, provozováno, udržováno a likvidovádo - dle bodu 2.5.2 smlouvy o dílo
pokud není uvedeno jinak, je nutné do jednotkové ceny zahrnout: dopravu, montáž, - demontáž, nájem a průběžnou údržbu veškerých zařízení a materiálů. Délka využití jednotlivých / zařízení vychází z harmonogramu dodavatele stavby, tuto délku je nutné zohlednit do jednotkové ceny - jednotlivých zařízení 
náklady pro objekt SENB</t>
  </si>
  <si>
    <t>0341030R1</t>
  </si>
  <si>
    <t>Ochrana, zakrytí a odkrytí stávajících a nových konstrukcí před poškozením během realizace stavby</t>
  </si>
  <si>
    <t>1930483456</t>
  </si>
  <si>
    <t>https://podminky.urs.cz/item/CS_URS_2021_02/0341030R1</t>
  </si>
  <si>
    <t>0341030R2</t>
  </si>
  <si>
    <t>Ochrana stávajících konstrukcí a staveb sousedících s prostory staveniště - před poškozením dle bodu 2.5.7 smlouvy o dílo</t>
  </si>
  <si>
    <t>-1675597883</t>
  </si>
  <si>
    <t>https://podminky.urs.cz/item/CS_URS_2021_02/0341030R2</t>
  </si>
  <si>
    <t>0341030R3</t>
  </si>
  <si>
    <t>Ochrana stávajících inženýrských sítí - před poškozením dle bodu 2.5.10 smlouvy o dílo</t>
  </si>
  <si>
    <t>-280675519</t>
  </si>
  <si>
    <t>https://podminky.urs.cz/item/CS_URS_2021_02/0341030R3</t>
  </si>
  <si>
    <t>03420300R1</t>
  </si>
  <si>
    <t>Dohled statika na staveništi a při bouracích  prací</t>
  </si>
  <si>
    <t>1621717859</t>
  </si>
  <si>
    <t>Dohled statika na staveništi a při bouracích prací</t>
  </si>
  <si>
    <t>https://podminky.urs.cz/item/CS_URS_2021_02/03420300R1</t>
  </si>
  <si>
    <t>VRN5</t>
  </si>
  <si>
    <t>Finanční náklady</t>
  </si>
  <si>
    <t>051303000</t>
  </si>
  <si>
    <t>Pojištění stavby - dle bodu 2.5.6 smlouvy o dílo</t>
  </si>
  <si>
    <t>-303282388</t>
  </si>
  <si>
    <t>https://podminky.urs.cz/item/CS_URS_2021_02/051303000</t>
  </si>
  <si>
    <t>05220300R</t>
  </si>
  <si>
    <t>Garance skladových zásob</t>
  </si>
  <si>
    <t>-1504111411</t>
  </si>
  <si>
    <t>https://podminky.urs.cz/item/CS_URS_2021_02/05220300R</t>
  </si>
  <si>
    <t>Poznámka k položce:
dle SOD 2.5.12</t>
  </si>
  <si>
    <t>VRN4</t>
  </si>
  <si>
    <t>Inženýrská činnost</t>
  </si>
  <si>
    <t>042903000</t>
  </si>
  <si>
    <t>Ostatní posudky</t>
  </si>
  <si>
    <t>1822283343</t>
  </si>
  <si>
    <t>https://podminky.urs.cz/item/CS_URS_2021_02/042903000</t>
  </si>
  <si>
    <t>Poznámka k položce:
Zajištění všech ostatní nezbytných zkoušek, atestů a revizí podle ČSN jinde neuvedné - dle bodu 2.5.3 smlouvy o dílo
náklady pro objekt SENB</t>
  </si>
  <si>
    <t>0429030R1</t>
  </si>
  <si>
    <t>Doklady</t>
  </si>
  <si>
    <t>-1793360755</t>
  </si>
  <si>
    <t>https://podminky.urs.cz/item/CS_URS_2021_02/0429030R1</t>
  </si>
  <si>
    <t>Poznámka k položce:
Doklady potřebné k provedení bouracích prací a demolic jinde neuvedené - dle bodu 2.5.3 smlouvy o dílo
náklady pro objekt SENB</t>
  </si>
  <si>
    <t>0429030R2</t>
  </si>
  <si>
    <t>Atesty</t>
  </si>
  <si>
    <t>645732529</t>
  </si>
  <si>
    <t>https://podminky.urs.cz/item/CS_URS_2021_02/0429030R2</t>
  </si>
  <si>
    <t>Poznámka k položce:
Doklady a atesty o požadovaných vlastnostech výrobků ke kolaudaci - dle bodu 2.5.3 smlouvy o dílo
náklady pro objekt SENB</t>
  </si>
  <si>
    <t>045203000</t>
  </si>
  <si>
    <t>Kompletační činnost</t>
  </si>
  <si>
    <t>-2104989632</t>
  </si>
  <si>
    <t>https://podminky.urs.cz/item/CS_URS_2021_02/045203000</t>
  </si>
  <si>
    <t>Poznámka k položce:
Kompletační činnost - dle bodu 2.5.4 smlouvy o dílo
náklady pro objekt SENB</t>
  </si>
  <si>
    <t>045303000</t>
  </si>
  <si>
    <t>Koordinační činnost</t>
  </si>
  <si>
    <t>-743958265</t>
  </si>
  <si>
    <t>https://podminky.urs.cz/item/CS_URS_2021_02/045303000</t>
  </si>
  <si>
    <t>Poznámka k položce:
Koordinační činnost - dle bodu 2.5.5 smlouvy o dílo
náklady pro objekt SENB</t>
  </si>
  <si>
    <t>049303000</t>
  </si>
  <si>
    <t>Náklady vzniklé v souvislosti s předáním stavby</t>
  </si>
  <si>
    <t>1739953297</t>
  </si>
  <si>
    <t>Náklady vzniklé v souvislosti s předáním stavby - zajištění kolaudačního souhlasu dle SoD 2.5.13.</t>
  </si>
  <si>
    <t>https://podminky.urs.cz/item/CS_URS_2021_02/049303000</t>
  </si>
  <si>
    <t>VRN7</t>
  </si>
  <si>
    <t>Provozní vlivy</t>
  </si>
  <si>
    <t>071203000</t>
  </si>
  <si>
    <t>Provoz dalšího subjektu</t>
  </si>
  <si>
    <t>-1411235300</t>
  </si>
  <si>
    <t>https://podminky.urs.cz/item/CS_URS_2021_02/071203000</t>
  </si>
  <si>
    <t>Poznámka k položce:
dle SOD 2.5.8</t>
  </si>
  <si>
    <t>VRN9</t>
  </si>
  <si>
    <t>Ostatní náklady</t>
  </si>
  <si>
    <t>0910030R4</t>
  </si>
  <si>
    <t>Vzorkování jinde neuvedené</t>
  </si>
  <si>
    <t>1676700033</t>
  </si>
  <si>
    <t>https://podminky.urs.cz/item/CS_URS_2021_02/0910030R4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</si>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</sst>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A7DC68"/>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3" fillId="5" borderId="22" xfId="0" applyFont="1" applyFill="1" applyBorder="1" applyAlignment="1" applyProtection="1">
      <alignment horizontal="center" vertical="center"/>
      <protection/>
    </xf>
    <xf numFmtId="0" fontId="40" fillId="5" borderId="22" xfId="0" applyFont="1" applyFill="1" applyBorder="1" applyAlignment="1" applyProtection="1">
      <alignment horizontal="center" vertical="center"/>
      <protection/>
    </xf>
    <xf numFmtId="0" fontId="23" fillId="6" borderId="22" xfId="0" applyFont="1" applyFill="1" applyBorder="1" applyAlignment="1" applyProtection="1">
      <alignment horizontal="center" vertical="center"/>
      <protection/>
    </xf>
    <xf numFmtId="0" fontId="40" fillId="6" borderId="22" xfId="0"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012203000" TargetMode="External" /><Relationship Id="rId2" Type="http://schemas.openxmlformats.org/officeDocument/2006/relationships/hyperlink" Target="https://podminky.urs.cz/item/CS_URS_2021_02/0132030R" TargetMode="External" /><Relationship Id="rId3" Type="http://schemas.openxmlformats.org/officeDocument/2006/relationships/hyperlink" Target="https://podminky.urs.cz/item/CS_URS_2021_02/013254000" TargetMode="External" /><Relationship Id="rId4" Type="http://schemas.openxmlformats.org/officeDocument/2006/relationships/hyperlink" Target="https://podminky.urs.cz/item/CS_URS_2021_02/013294000" TargetMode="External" /><Relationship Id="rId5" Type="http://schemas.openxmlformats.org/officeDocument/2006/relationships/hyperlink" Target="https://podminky.urs.cz/item/CS_URS_2021_02/032903000" TargetMode="External" /><Relationship Id="rId6" Type="http://schemas.openxmlformats.org/officeDocument/2006/relationships/hyperlink" Target="https://podminky.urs.cz/item/CS_URS_2021_02/0341030R1" TargetMode="External" /><Relationship Id="rId7" Type="http://schemas.openxmlformats.org/officeDocument/2006/relationships/hyperlink" Target="https://podminky.urs.cz/item/CS_URS_2021_02/0341030R2" TargetMode="External" /><Relationship Id="rId8" Type="http://schemas.openxmlformats.org/officeDocument/2006/relationships/hyperlink" Target="https://podminky.urs.cz/item/CS_URS_2021_02/0341030R3" TargetMode="External" /><Relationship Id="rId9" Type="http://schemas.openxmlformats.org/officeDocument/2006/relationships/hyperlink" Target="https://podminky.urs.cz/item/CS_URS_2021_02/03420300R1" TargetMode="External" /><Relationship Id="rId10" Type="http://schemas.openxmlformats.org/officeDocument/2006/relationships/hyperlink" Target="https://podminky.urs.cz/item/CS_URS_2021_02/051303000" TargetMode="External" /><Relationship Id="rId11" Type="http://schemas.openxmlformats.org/officeDocument/2006/relationships/hyperlink" Target="https://podminky.urs.cz/item/CS_URS_2021_02/05220300R" TargetMode="External" /><Relationship Id="rId12" Type="http://schemas.openxmlformats.org/officeDocument/2006/relationships/hyperlink" Target="https://podminky.urs.cz/item/CS_URS_2021_02/042903000" TargetMode="External" /><Relationship Id="rId13" Type="http://schemas.openxmlformats.org/officeDocument/2006/relationships/hyperlink" Target="https://podminky.urs.cz/item/CS_URS_2021_02/0429030R1" TargetMode="External" /><Relationship Id="rId14" Type="http://schemas.openxmlformats.org/officeDocument/2006/relationships/hyperlink" Target="https://podminky.urs.cz/item/CS_URS_2021_02/0429030R2" TargetMode="External" /><Relationship Id="rId15" Type="http://schemas.openxmlformats.org/officeDocument/2006/relationships/hyperlink" Target="https://podminky.urs.cz/item/CS_URS_2021_02/045203000" TargetMode="External" /><Relationship Id="rId16" Type="http://schemas.openxmlformats.org/officeDocument/2006/relationships/hyperlink" Target="https://podminky.urs.cz/item/CS_URS_2021_02/045303000" TargetMode="External" /><Relationship Id="rId17" Type="http://schemas.openxmlformats.org/officeDocument/2006/relationships/hyperlink" Target="https://podminky.urs.cz/item/CS_URS_2021_02/049303000" TargetMode="External" /><Relationship Id="rId18" Type="http://schemas.openxmlformats.org/officeDocument/2006/relationships/hyperlink" Target="https://podminky.urs.cz/item/CS_URS_2021_02/071203000" TargetMode="External" /><Relationship Id="rId19" Type="http://schemas.openxmlformats.org/officeDocument/2006/relationships/hyperlink" Target="https://podminky.urs.cz/item/CS_URS_2021_02/0910030R4" TargetMode="External" /><Relationship Id="rId20"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32212111" TargetMode="External" /><Relationship Id="rId2" Type="http://schemas.openxmlformats.org/officeDocument/2006/relationships/hyperlink" Target="https://podminky.urs.cz/item/CS_URS_2021_01/317944321" TargetMode="External" /><Relationship Id="rId3" Type="http://schemas.openxmlformats.org/officeDocument/2006/relationships/hyperlink" Target="https://podminky.urs.cz/item/CS_URS_2021_01/346244381" TargetMode="External" /><Relationship Id="rId4" Type="http://schemas.openxmlformats.org/officeDocument/2006/relationships/hyperlink" Target="https://podminky.urs.cz/item/CS_URS_2021_01/941211112" TargetMode="External" /><Relationship Id="rId5" Type="http://schemas.openxmlformats.org/officeDocument/2006/relationships/hyperlink" Target="https://podminky.urs.cz/item/CS_URS_2021_01/941211211" TargetMode="External" /><Relationship Id="rId6" Type="http://schemas.openxmlformats.org/officeDocument/2006/relationships/hyperlink" Target="https://podminky.urs.cz/item/CS_URS_2021_01/941211812" TargetMode="External" /><Relationship Id="rId7" Type="http://schemas.openxmlformats.org/officeDocument/2006/relationships/hyperlink" Target="https://podminky.urs.cz/item/CS_URS_2021_01/944511111" TargetMode="External" /><Relationship Id="rId8" Type="http://schemas.openxmlformats.org/officeDocument/2006/relationships/hyperlink" Target="https://podminky.urs.cz/item/CS_URS_2021_01/944511211" TargetMode="External" /><Relationship Id="rId9" Type="http://schemas.openxmlformats.org/officeDocument/2006/relationships/hyperlink" Target="https://podminky.urs.cz/item/CS_URS_2021_01/944511811" TargetMode="External" /><Relationship Id="rId10" Type="http://schemas.openxmlformats.org/officeDocument/2006/relationships/hyperlink" Target="https://podminky.urs.cz/item/CS_URS_2021_01/944711114" TargetMode="External" /><Relationship Id="rId11" Type="http://schemas.openxmlformats.org/officeDocument/2006/relationships/hyperlink" Target="https://podminky.urs.cz/item/CS_URS_2021_01/944711214" TargetMode="External" /><Relationship Id="rId12" Type="http://schemas.openxmlformats.org/officeDocument/2006/relationships/hyperlink" Target="https://podminky.urs.cz/item/CS_URS_2021_01/944711814" TargetMode="External" /><Relationship Id="rId13" Type="http://schemas.openxmlformats.org/officeDocument/2006/relationships/hyperlink" Target="https://podminky.urs.cz/item/CS_URS_2021_01/949101111" TargetMode="External" /><Relationship Id="rId14" Type="http://schemas.openxmlformats.org/officeDocument/2006/relationships/hyperlink" Target="https://podminky.urs.cz/item/CS_URS_2021_01/962032240" TargetMode="External" /><Relationship Id="rId15" Type="http://schemas.openxmlformats.org/officeDocument/2006/relationships/hyperlink" Target="https://podminky.urs.cz/item/CS_URS_2021_01/962032631" TargetMode="External" /><Relationship Id="rId16" Type="http://schemas.openxmlformats.org/officeDocument/2006/relationships/hyperlink" Target="https://podminky.urs.cz/item/CS_URS_2021_01/962042320" TargetMode="External" /><Relationship Id="rId17" Type="http://schemas.openxmlformats.org/officeDocument/2006/relationships/hyperlink" Target="https://podminky.urs.cz/item/CS_URS_2021_01/974031664" TargetMode="External" /><Relationship Id="rId18" Type="http://schemas.openxmlformats.org/officeDocument/2006/relationships/hyperlink" Target="https://podminky.urs.cz/item/CS_URS_2021_01/997013214" TargetMode="External" /><Relationship Id="rId19" Type="http://schemas.openxmlformats.org/officeDocument/2006/relationships/hyperlink" Target="https://podminky.urs.cz/item/CS_URS_2021_01/997013501" TargetMode="External" /><Relationship Id="rId20" Type="http://schemas.openxmlformats.org/officeDocument/2006/relationships/hyperlink" Target="https://podminky.urs.cz/item/CS_URS_2021_01/997013509" TargetMode="External" /><Relationship Id="rId21" Type="http://schemas.openxmlformats.org/officeDocument/2006/relationships/hyperlink" Target="https://podminky.urs.cz/item/CS_URS_2021_01/997013811" TargetMode="External" /><Relationship Id="rId22" Type="http://schemas.openxmlformats.org/officeDocument/2006/relationships/hyperlink" Target="https://podminky.urs.cz/item/CS_URS_2021_01/997013814" TargetMode="External" /><Relationship Id="rId23" Type="http://schemas.openxmlformats.org/officeDocument/2006/relationships/hyperlink" Target="https://podminky.urs.cz/item/CS_URS_2021_01/997013863" TargetMode="External" /><Relationship Id="rId24" Type="http://schemas.openxmlformats.org/officeDocument/2006/relationships/hyperlink" Target="https://podminky.urs.cz/item/CS_URS_2021_01/997013875" TargetMode="External" /><Relationship Id="rId25" Type="http://schemas.openxmlformats.org/officeDocument/2006/relationships/hyperlink" Target="https://podminky.urs.cz/item/CS_URS_2021_01/712600831" TargetMode="External" /><Relationship Id="rId26" Type="http://schemas.openxmlformats.org/officeDocument/2006/relationships/hyperlink" Target="https://podminky.urs.cz/item/CS_URS_2021_01/712600832" TargetMode="External" /><Relationship Id="rId27" Type="http://schemas.openxmlformats.org/officeDocument/2006/relationships/hyperlink" Target="https://podminky.urs.cz/item/CS_URS_2021_01/713120813" TargetMode="External" /><Relationship Id="rId28" Type="http://schemas.openxmlformats.org/officeDocument/2006/relationships/hyperlink" Target="https://podminky.urs.cz/item/CS_URS_2021_01/713130811" TargetMode="External" /><Relationship Id="rId29" Type="http://schemas.openxmlformats.org/officeDocument/2006/relationships/hyperlink" Target="https://podminky.urs.cz/item/CS_URS_2021_01/713151813" TargetMode="External" /><Relationship Id="rId30" Type="http://schemas.openxmlformats.org/officeDocument/2006/relationships/hyperlink" Target="https://podminky.urs.cz/item/CS_URS_2021_01/731200829" TargetMode="External" /><Relationship Id="rId31" Type="http://schemas.openxmlformats.org/officeDocument/2006/relationships/hyperlink" Target="https://podminky.urs.cz/item/CS_URS_2021_01/732110813" TargetMode="External" /><Relationship Id="rId32" Type="http://schemas.openxmlformats.org/officeDocument/2006/relationships/hyperlink" Target="https://podminky.urs.cz/item/CS_URS_2021_01/732212821" TargetMode="External" /><Relationship Id="rId33" Type="http://schemas.openxmlformats.org/officeDocument/2006/relationships/hyperlink" Target="https://podminky.urs.cz/item/CS_URS_2021_01/733110810" TargetMode="External" /><Relationship Id="rId34" Type="http://schemas.openxmlformats.org/officeDocument/2006/relationships/hyperlink" Target="https://podminky.urs.cz/item/CS_URS_2021_01/741371841" TargetMode="External" /><Relationship Id="rId35" Type="http://schemas.openxmlformats.org/officeDocument/2006/relationships/hyperlink" Target="https://podminky.urs.cz/item/CS_URS_2021_01/751510862" TargetMode="External" /><Relationship Id="rId36" Type="http://schemas.openxmlformats.org/officeDocument/2006/relationships/hyperlink" Target="https://podminky.urs.cz/item/CS_URS_2021_01/751611816" TargetMode="External" /><Relationship Id="rId37" Type="http://schemas.openxmlformats.org/officeDocument/2006/relationships/hyperlink" Target="https://podminky.urs.cz/item/CS_URS_2021_01/751721821" TargetMode="External" /><Relationship Id="rId38" Type="http://schemas.openxmlformats.org/officeDocument/2006/relationships/hyperlink" Target="https://podminky.urs.cz/item/CS_URS_2021_01/762331811" TargetMode="External" /><Relationship Id="rId39" Type="http://schemas.openxmlformats.org/officeDocument/2006/relationships/hyperlink" Target="https://podminky.urs.cz/item/CS_URS_2021_01/762341811" TargetMode="External" /><Relationship Id="rId40" Type="http://schemas.openxmlformats.org/officeDocument/2006/relationships/hyperlink" Target="https://podminky.urs.cz/item/CS_URS_2021_01/764001821" TargetMode="External" /><Relationship Id="rId41" Type="http://schemas.openxmlformats.org/officeDocument/2006/relationships/hyperlink" Target="https://podminky.urs.cz/item/CS_URS_2021_01/764002841" TargetMode="External" /><Relationship Id="rId42" Type="http://schemas.openxmlformats.org/officeDocument/2006/relationships/hyperlink" Target="https://podminky.urs.cz/item/CS_URS_2021_01/764002861" TargetMode="External" /><Relationship Id="rId43" Type="http://schemas.openxmlformats.org/officeDocument/2006/relationships/hyperlink" Target="https://podminky.urs.cz/item/CS_URS_2021_01/764002871" TargetMode="External" /><Relationship Id="rId44" Type="http://schemas.openxmlformats.org/officeDocument/2006/relationships/hyperlink" Target="https://podminky.urs.cz/item/CS_URS_2021_01/764004831" TargetMode="External" /><Relationship Id="rId45" Type="http://schemas.openxmlformats.org/officeDocument/2006/relationships/hyperlink" Target="https://podminky.urs.cz/item/CS_URS_2021_01/764004861" TargetMode="External" /><Relationship Id="rId46" Type="http://schemas.openxmlformats.org/officeDocument/2006/relationships/hyperlink" Target="https://podminky.urs.cz/item/CS_URS_2021_01/765151801" TargetMode="External" /><Relationship Id="rId47" Type="http://schemas.openxmlformats.org/officeDocument/2006/relationships/hyperlink" Target="https://podminky.urs.cz/item/CS_URS_2021_01/765151811" TargetMode="External" /><Relationship Id="rId48" Type="http://schemas.openxmlformats.org/officeDocument/2006/relationships/hyperlink" Target="https://podminky.urs.cz/item/CS_URS_2021_01/767141800" TargetMode="External" /><Relationship Id="rId49" Type="http://schemas.openxmlformats.org/officeDocument/2006/relationships/hyperlink" Target="https://podminky.urs.cz/item/CS_URS_2021_01/767162811" TargetMode="External" /><Relationship Id="rId50" Type="http://schemas.openxmlformats.org/officeDocument/2006/relationships/hyperlink" Target="https://podminky.urs.cz/item/CS_URS_2021_01/767311850" TargetMode="External" /><Relationship Id="rId51" Type="http://schemas.openxmlformats.org/officeDocument/2006/relationships/hyperlink" Target="https://podminky.urs.cz/item/CS_URS_2021_01/767631800" TargetMode="External" /><Relationship Id="rId52" Type="http://schemas.openxmlformats.org/officeDocument/2006/relationships/hyperlink" Target="https://podminky.urs.cz/item/CS_URS_2021_01/767641800" TargetMode="External" /><Relationship Id="rId53" Type="http://schemas.openxmlformats.org/officeDocument/2006/relationships/hyperlink" Target="https://podminky.urs.cz/item/CS_URS_2021_01/767651812" TargetMode="External" /><Relationship Id="rId54" Type="http://schemas.openxmlformats.org/officeDocument/2006/relationships/hyperlink" Target="https://podminky.urs.cz/item/CS_URS_2021_01/767812852" TargetMode="External" /><Relationship Id="rId55" Type="http://schemas.openxmlformats.org/officeDocument/2006/relationships/hyperlink" Target="https://podminky.urs.cz/item/CS_URS_2021_01/767812853" TargetMode="External" /><Relationship Id="rId56" Type="http://schemas.openxmlformats.org/officeDocument/2006/relationships/hyperlink" Target="https://podminky.urs.cz/item/CS_URS_2021_01/767996701" TargetMode="External" /><Relationship Id="rId57" Type="http://schemas.openxmlformats.org/officeDocument/2006/relationships/hyperlink" Target="https://podminky.urs.cz/item/CS_URS_2021_01/767996801" TargetMode="External" /><Relationship Id="rId58" Type="http://schemas.openxmlformats.org/officeDocument/2006/relationships/hyperlink" Target="https://podminky.urs.cz/item/CS_URS_2021_01/781471810" TargetMode="External" /><Relationship Id="rId5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1113132" TargetMode="External" /><Relationship Id="rId2" Type="http://schemas.openxmlformats.org/officeDocument/2006/relationships/hyperlink" Target="https://podminky.urs.cz/item/CS_URS_2021_02/311234111" TargetMode="External" /><Relationship Id="rId3" Type="http://schemas.openxmlformats.org/officeDocument/2006/relationships/hyperlink" Target="https://podminky.urs.cz/item/CS_URS_2021_02/311361821" TargetMode="External" /><Relationship Id="rId4" Type="http://schemas.openxmlformats.org/officeDocument/2006/relationships/hyperlink" Target="https://podminky.urs.cz/item/CS_URS_2021_02/340231021" TargetMode="External" /><Relationship Id="rId5" Type="http://schemas.openxmlformats.org/officeDocument/2006/relationships/hyperlink" Target="https://podminky.urs.cz/item/CS_URS_2021_02/612311131" TargetMode="External" /><Relationship Id="rId6" Type="http://schemas.openxmlformats.org/officeDocument/2006/relationships/hyperlink" Target="https://podminky.urs.cz/item/CS_URS_2021_02/621221111" TargetMode="External" /><Relationship Id="rId7" Type="http://schemas.openxmlformats.org/officeDocument/2006/relationships/hyperlink" Target="https://podminky.urs.cz/item/CS_URS_2021_02/63151550" TargetMode="External" /><Relationship Id="rId8" Type="http://schemas.openxmlformats.org/officeDocument/2006/relationships/hyperlink" Target="https://podminky.urs.cz/item/CS_URS_2021_01/621541011" TargetMode="External" /><Relationship Id="rId9" Type="http://schemas.openxmlformats.org/officeDocument/2006/relationships/hyperlink" Target="https://podminky.urs.cz/item/CS_URS_2021_02/622131101" TargetMode="External" /><Relationship Id="rId10" Type="http://schemas.openxmlformats.org/officeDocument/2006/relationships/hyperlink" Target="https://podminky.urs.cz/item/CS_URS_2021_02/622221011" TargetMode="External" /><Relationship Id="rId11" Type="http://schemas.openxmlformats.org/officeDocument/2006/relationships/hyperlink" Target="https://podminky.urs.cz/item/CS_URS_2021_02/63151520" TargetMode="External" /><Relationship Id="rId12" Type="http://schemas.openxmlformats.org/officeDocument/2006/relationships/hyperlink" Target="https://podminky.urs.cz/item/CS_URS_2021_02/622221021" TargetMode="External" /><Relationship Id="rId13" Type="http://schemas.openxmlformats.org/officeDocument/2006/relationships/hyperlink" Target="https://podminky.urs.cz/item/CS_URS_2021_02/63151529" TargetMode="External" /><Relationship Id="rId14" Type="http://schemas.openxmlformats.org/officeDocument/2006/relationships/hyperlink" Target="https://podminky.urs.cz/item/CS_URS_2021_02/622221041" TargetMode="External" /><Relationship Id="rId15" Type="http://schemas.openxmlformats.org/officeDocument/2006/relationships/hyperlink" Target="https://podminky.urs.cz/item/CS_URS_2021_02/63151539" TargetMode="External" /><Relationship Id="rId16" Type="http://schemas.openxmlformats.org/officeDocument/2006/relationships/hyperlink" Target="https://podminky.urs.cz/item/CS_URS_2021_02/622252002" TargetMode="External" /><Relationship Id="rId17" Type="http://schemas.openxmlformats.org/officeDocument/2006/relationships/hyperlink" Target="https://podminky.urs.cz/item/CS_URS_2021_02/63127464" TargetMode="External" /><Relationship Id="rId18" Type="http://schemas.openxmlformats.org/officeDocument/2006/relationships/hyperlink" Target="https://podminky.urs.cz/item/CS_URS_2021_02/59051476" TargetMode="External" /><Relationship Id="rId19" Type="http://schemas.openxmlformats.org/officeDocument/2006/relationships/hyperlink" Target="https://podminky.urs.cz/item/CS_URS_2021_02/622273071" TargetMode="External" /><Relationship Id="rId20" Type="http://schemas.openxmlformats.org/officeDocument/2006/relationships/hyperlink" Target="https://podminky.urs.cz/item/CS_URS_2021_02/63140380" TargetMode="External" /><Relationship Id="rId21" Type="http://schemas.openxmlformats.org/officeDocument/2006/relationships/hyperlink" Target="https://podminky.urs.cz/item/CS_URS_2021_02/622321111" TargetMode="External" /><Relationship Id="rId22" Type="http://schemas.openxmlformats.org/officeDocument/2006/relationships/hyperlink" Target="https://podminky.urs.cz/item/CS_URS_2021_02/622321121" TargetMode="External" /><Relationship Id="rId23" Type="http://schemas.openxmlformats.org/officeDocument/2006/relationships/hyperlink" Target="https://podminky.urs.cz/item/CS_URS_2021_02/622321131" TargetMode="External" /><Relationship Id="rId24" Type="http://schemas.openxmlformats.org/officeDocument/2006/relationships/hyperlink" Target="https://podminky.urs.cz/item/CS_URS_2021_02/622325103" TargetMode="External" /><Relationship Id="rId25" Type="http://schemas.openxmlformats.org/officeDocument/2006/relationships/hyperlink" Target="https://podminky.urs.cz/item/CS_URS_2021_01/622511111" TargetMode="External" /><Relationship Id="rId26" Type="http://schemas.openxmlformats.org/officeDocument/2006/relationships/hyperlink" Target="https://podminky.urs.cz/item/CS_URS_2021_01/622541011" TargetMode="External" /><Relationship Id="rId27" Type="http://schemas.openxmlformats.org/officeDocument/2006/relationships/hyperlink" Target="https://podminky.urs.cz/item/CS_URS_2021_02/632451024" TargetMode="External" /><Relationship Id="rId28" Type="http://schemas.openxmlformats.org/officeDocument/2006/relationships/hyperlink" Target="https://podminky.urs.cz/item/CS_URS_2021_02/941211112" TargetMode="External" /><Relationship Id="rId29" Type="http://schemas.openxmlformats.org/officeDocument/2006/relationships/hyperlink" Target="https://podminky.urs.cz/item/CS_URS_2021_02/941211211" TargetMode="External" /><Relationship Id="rId30" Type="http://schemas.openxmlformats.org/officeDocument/2006/relationships/hyperlink" Target="https://podminky.urs.cz/item/CS_URS_2021_02/941211812" TargetMode="External" /><Relationship Id="rId31" Type="http://schemas.openxmlformats.org/officeDocument/2006/relationships/hyperlink" Target="https://podminky.urs.cz/item/CS_URS_2021_02/944511111" TargetMode="External" /><Relationship Id="rId32" Type="http://schemas.openxmlformats.org/officeDocument/2006/relationships/hyperlink" Target="https://podminky.urs.cz/item/CS_URS_2021_02/944511211" TargetMode="External" /><Relationship Id="rId33" Type="http://schemas.openxmlformats.org/officeDocument/2006/relationships/hyperlink" Target="https://podminky.urs.cz/item/CS_URS_2021_02/944511811" TargetMode="External" /><Relationship Id="rId34" Type="http://schemas.openxmlformats.org/officeDocument/2006/relationships/hyperlink" Target="https://podminky.urs.cz/item/CS_URS_2021_02/985131111" TargetMode="External" /><Relationship Id="rId35" Type="http://schemas.openxmlformats.org/officeDocument/2006/relationships/hyperlink" Target="https://podminky.urs.cz/item/CS_URS_2021_02/985131311" TargetMode="External" /><Relationship Id="rId36" Type="http://schemas.openxmlformats.org/officeDocument/2006/relationships/hyperlink" Target="https://podminky.urs.cz/item/CS_URS_2021_02/985331213" TargetMode="External" /><Relationship Id="rId37" Type="http://schemas.openxmlformats.org/officeDocument/2006/relationships/hyperlink" Target="https://podminky.urs.cz/item/CS_URS_2021_02/998011003" TargetMode="External" /><Relationship Id="rId38" Type="http://schemas.openxmlformats.org/officeDocument/2006/relationships/hyperlink" Target="https://podminky.urs.cz/item/CS_URS_2021_02/711112001" TargetMode="External" /><Relationship Id="rId39" Type="http://schemas.openxmlformats.org/officeDocument/2006/relationships/hyperlink" Target="https://podminky.urs.cz/item/CS_URS_2021_02/11163150" TargetMode="External" /><Relationship Id="rId40" Type="http://schemas.openxmlformats.org/officeDocument/2006/relationships/hyperlink" Target="https://podminky.urs.cz/item/CS_URS_2021_02/711142559" TargetMode="External" /><Relationship Id="rId41" Type="http://schemas.openxmlformats.org/officeDocument/2006/relationships/hyperlink" Target="https://podminky.urs.cz/item/CS_URS_2021_02/62855001" TargetMode="External" /><Relationship Id="rId42" Type="http://schemas.openxmlformats.org/officeDocument/2006/relationships/hyperlink" Target="https://podminky.urs.cz/item/CS_URS_2021_02/711161212" TargetMode="External" /><Relationship Id="rId43" Type="http://schemas.openxmlformats.org/officeDocument/2006/relationships/hyperlink" Target="https://podminky.urs.cz/item/CS_URS_2021_02/711161383" TargetMode="External" /><Relationship Id="rId44" Type="http://schemas.openxmlformats.org/officeDocument/2006/relationships/hyperlink" Target="https://podminky.urs.cz/item/CS_URS_2021_02/998711103" TargetMode="External" /><Relationship Id="rId45" Type="http://schemas.openxmlformats.org/officeDocument/2006/relationships/hyperlink" Target="https://podminky.urs.cz/item/CS_URS_2021_02/712311101" TargetMode="External" /><Relationship Id="rId46" Type="http://schemas.openxmlformats.org/officeDocument/2006/relationships/hyperlink" Target="https://podminky.urs.cz/item/CS_URS_2021_02/11163150" TargetMode="External" /><Relationship Id="rId47" Type="http://schemas.openxmlformats.org/officeDocument/2006/relationships/hyperlink" Target="https://podminky.urs.cz/item/CS_URS_2021_02/712331111" TargetMode="External" /><Relationship Id="rId48" Type="http://schemas.openxmlformats.org/officeDocument/2006/relationships/hyperlink" Target="https://podminky.urs.cz/item/CS_URS_2021_02/62866281" TargetMode="External" /><Relationship Id="rId49" Type="http://schemas.openxmlformats.org/officeDocument/2006/relationships/hyperlink" Target="https://podminky.urs.cz/item/CS_URS_2021_02/712341559" TargetMode="External" /><Relationship Id="rId50" Type="http://schemas.openxmlformats.org/officeDocument/2006/relationships/hyperlink" Target="https://podminky.urs.cz/item/CS_URS_2021_02/62853004" TargetMode="External" /><Relationship Id="rId51" Type="http://schemas.openxmlformats.org/officeDocument/2006/relationships/hyperlink" Target="https://podminky.urs.cz/item/CS_URS_2021_02/712363352" TargetMode="External" /><Relationship Id="rId52" Type="http://schemas.openxmlformats.org/officeDocument/2006/relationships/hyperlink" Target="https://podminky.urs.cz/item/CS_URS_2021_02/712363353" TargetMode="External" /><Relationship Id="rId53" Type="http://schemas.openxmlformats.org/officeDocument/2006/relationships/hyperlink" Target="https://podminky.urs.cz/item/CS_URS_2021_02/712363354" TargetMode="External" /><Relationship Id="rId54" Type="http://schemas.openxmlformats.org/officeDocument/2006/relationships/hyperlink" Target="https://podminky.urs.cz/item/CS_URS_2021_02/712363357" TargetMode="External" /><Relationship Id="rId55" Type="http://schemas.openxmlformats.org/officeDocument/2006/relationships/hyperlink" Target="https://podminky.urs.cz/item/CS_URS_2021_02/712363358" TargetMode="External" /><Relationship Id="rId56" Type="http://schemas.openxmlformats.org/officeDocument/2006/relationships/hyperlink" Target="https://podminky.urs.cz/item/CS_URS_2021_02/712363505" TargetMode="External" /><Relationship Id="rId57" Type="http://schemas.openxmlformats.org/officeDocument/2006/relationships/hyperlink" Target="https://podminky.urs.cz/item/CS_URS_2021_02/28322013" TargetMode="External" /><Relationship Id="rId58" Type="http://schemas.openxmlformats.org/officeDocument/2006/relationships/hyperlink" Target="https://podminky.urs.cz/item/CS_URS_2021_02/28322058" TargetMode="External" /><Relationship Id="rId59" Type="http://schemas.openxmlformats.org/officeDocument/2006/relationships/hyperlink" Target="https://podminky.urs.cz/item/CS_URS_2021_02/712363512" TargetMode="External" /><Relationship Id="rId60" Type="http://schemas.openxmlformats.org/officeDocument/2006/relationships/hyperlink" Target="https://podminky.urs.cz/item/CS_URS_2021_02/712391171" TargetMode="External" /><Relationship Id="rId61" Type="http://schemas.openxmlformats.org/officeDocument/2006/relationships/hyperlink" Target="https://podminky.urs.cz/item/CS_URS_2021_02/69311081" TargetMode="External" /><Relationship Id="rId62" Type="http://schemas.openxmlformats.org/officeDocument/2006/relationships/hyperlink" Target="https://podminky.urs.cz/item/CS_URS_2021_02/712811101" TargetMode="External" /><Relationship Id="rId63" Type="http://schemas.openxmlformats.org/officeDocument/2006/relationships/hyperlink" Target="https://podminky.urs.cz/item/CS_URS_2021_02/11163150" TargetMode="External" /><Relationship Id="rId64" Type="http://schemas.openxmlformats.org/officeDocument/2006/relationships/hyperlink" Target="https://podminky.urs.cz/item/CS_URS_2021_02/712841559" TargetMode="External" /><Relationship Id="rId65" Type="http://schemas.openxmlformats.org/officeDocument/2006/relationships/hyperlink" Target="https://podminky.urs.cz/item/CS_URS_2021_02/62853004" TargetMode="External" /><Relationship Id="rId66" Type="http://schemas.openxmlformats.org/officeDocument/2006/relationships/hyperlink" Target="https://podminky.urs.cz/item/CS_URS_2021_02/998712103" TargetMode="External" /><Relationship Id="rId67" Type="http://schemas.openxmlformats.org/officeDocument/2006/relationships/hyperlink" Target="https://podminky.urs.cz/item/CS_URS_2021_02/713111111" TargetMode="External" /><Relationship Id="rId68" Type="http://schemas.openxmlformats.org/officeDocument/2006/relationships/hyperlink" Target="https://podminky.urs.cz/item/CS_URS_2021_02/713131141" TargetMode="External" /><Relationship Id="rId69" Type="http://schemas.openxmlformats.org/officeDocument/2006/relationships/hyperlink" Target="https://podminky.urs.cz/item/CS_URS_2021_02/28376442" TargetMode="External" /><Relationship Id="rId70" Type="http://schemas.openxmlformats.org/officeDocument/2006/relationships/hyperlink" Target="https://podminky.urs.cz/item/CS_URS_2021_02/713141151" TargetMode="External" /><Relationship Id="rId71" Type="http://schemas.openxmlformats.org/officeDocument/2006/relationships/hyperlink" Target="https://podminky.urs.cz/item/CS_URS_2021_02/28376519" TargetMode="External" /><Relationship Id="rId72" Type="http://schemas.openxmlformats.org/officeDocument/2006/relationships/hyperlink" Target="https://podminky.urs.cz/item/CS_URS_2021_02/713141152" TargetMode="External" /><Relationship Id="rId73" Type="http://schemas.openxmlformats.org/officeDocument/2006/relationships/hyperlink" Target="https://podminky.urs.cz/item/CS_URS_2021_02/28376141" TargetMode="External" /><Relationship Id="rId74" Type="http://schemas.openxmlformats.org/officeDocument/2006/relationships/hyperlink" Target="https://podminky.urs.cz/item/CS_URS_2021_02/28372316" TargetMode="External" /><Relationship Id="rId75" Type="http://schemas.openxmlformats.org/officeDocument/2006/relationships/hyperlink" Target="https://podminky.urs.cz/item/CS_URS_2021_02/28372319" TargetMode="External" /><Relationship Id="rId76" Type="http://schemas.openxmlformats.org/officeDocument/2006/relationships/hyperlink" Target="https://podminky.urs.cz/item/CS_URS_2021_02/28376518" TargetMode="External" /><Relationship Id="rId77" Type="http://schemas.openxmlformats.org/officeDocument/2006/relationships/hyperlink" Target="https://podminky.urs.cz/item/CS_URS_2021_02/713141396" TargetMode="External" /><Relationship Id="rId78" Type="http://schemas.openxmlformats.org/officeDocument/2006/relationships/hyperlink" Target="https://podminky.urs.cz/item/CS_URS_2021_02/28376441" TargetMode="External" /><Relationship Id="rId79" Type="http://schemas.openxmlformats.org/officeDocument/2006/relationships/hyperlink" Target="https://podminky.urs.cz/item/CS_URS_2021_02/28376442" TargetMode="External" /><Relationship Id="rId80" Type="http://schemas.openxmlformats.org/officeDocument/2006/relationships/hyperlink" Target="https://podminky.urs.cz/item/CS_URS_2021_02/28376444" TargetMode="External" /><Relationship Id="rId81" Type="http://schemas.openxmlformats.org/officeDocument/2006/relationships/hyperlink" Target="https://podminky.urs.cz/item/CS_URS_2021_02/713191132" TargetMode="External" /><Relationship Id="rId82" Type="http://schemas.openxmlformats.org/officeDocument/2006/relationships/hyperlink" Target="https://podminky.urs.cz/item/CS_URS_2021_02/69311080" TargetMode="External" /><Relationship Id="rId83" Type="http://schemas.openxmlformats.org/officeDocument/2006/relationships/hyperlink" Target="https://podminky.urs.cz/item/CS_URS_2021_02/713191133" TargetMode="External" /><Relationship Id="rId84" Type="http://schemas.openxmlformats.org/officeDocument/2006/relationships/hyperlink" Target="https://podminky.urs.cz/item/CS_URS_2021_02/28329012" TargetMode="External" /><Relationship Id="rId85" Type="http://schemas.openxmlformats.org/officeDocument/2006/relationships/hyperlink" Target="https://podminky.urs.cz/item/CS_URS_2021_02/998713103" TargetMode="External" /><Relationship Id="rId86" Type="http://schemas.openxmlformats.org/officeDocument/2006/relationships/hyperlink" Target="https://podminky.urs.cz/item/CS_URS_2021_02/721239114" TargetMode="External" /><Relationship Id="rId87" Type="http://schemas.openxmlformats.org/officeDocument/2006/relationships/hyperlink" Target="https://podminky.urs.cz/item/CS_URS_2021_02/56231108" TargetMode="External" /><Relationship Id="rId88" Type="http://schemas.openxmlformats.org/officeDocument/2006/relationships/hyperlink" Target="https://podminky.urs.cz/item/CS_URS_2021_02/998721103" TargetMode="External" /><Relationship Id="rId89" Type="http://schemas.openxmlformats.org/officeDocument/2006/relationships/hyperlink" Target="https://podminky.urs.cz/item/CS_URS_2021_02/762332131" TargetMode="External" /><Relationship Id="rId90" Type="http://schemas.openxmlformats.org/officeDocument/2006/relationships/hyperlink" Target="https://podminky.urs.cz/item/CS_URS_2021_02/60512125" TargetMode="External" /><Relationship Id="rId91" Type="http://schemas.openxmlformats.org/officeDocument/2006/relationships/hyperlink" Target="https://podminky.urs.cz/item/CS_URS_2021_02/762341026" TargetMode="External" /><Relationship Id="rId92" Type="http://schemas.openxmlformats.org/officeDocument/2006/relationships/hyperlink" Target="https://podminky.urs.cz/item/CS_URS_2021_02/762341027" TargetMode="External" /><Relationship Id="rId93" Type="http://schemas.openxmlformats.org/officeDocument/2006/relationships/hyperlink" Target="https://podminky.urs.cz/item/CS_URS_2021_02/762342441" TargetMode="External" /><Relationship Id="rId94" Type="http://schemas.openxmlformats.org/officeDocument/2006/relationships/hyperlink" Target="https://podminky.urs.cz/item/CS_URS_2021_02/60514114" TargetMode="External" /><Relationship Id="rId95" Type="http://schemas.openxmlformats.org/officeDocument/2006/relationships/hyperlink" Target="https://podminky.urs.cz/item/CS_URS_2021_02/762521104" TargetMode="External" /><Relationship Id="rId96" Type="http://schemas.openxmlformats.org/officeDocument/2006/relationships/hyperlink" Target="https://podminky.urs.cz/item/CS_URS_2021_02/60515111" TargetMode="External" /><Relationship Id="rId97" Type="http://schemas.openxmlformats.org/officeDocument/2006/relationships/hyperlink" Target="https://podminky.urs.cz/item/CS_URS_2021_02/998762103" TargetMode="External" /><Relationship Id="rId98" Type="http://schemas.openxmlformats.org/officeDocument/2006/relationships/hyperlink" Target="https://podminky.urs.cz/item/CS_URS_2021_02/763131532" TargetMode="External" /><Relationship Id="rId99" Type="http://schemas.openxmlformats.org/officeDocument/2006/relationships/hyperlink" Target="https://podminky.urs.cz/item/CS_URS_2021_02/763732113" TargetMode="External" /><Relationship Id="rId100" Type="http://schemas.openxmlformats.org/officeDocument/2006/relationships/hyperlink" Target="https://podminky.urs.cz/item/CS_URS_2021_02/60512200" TargetMode="External" /><Relationship Id="rId101" Type="http://schemas.openxmlformats.org/officeDocument/2006/relationships/hyperlink" Target="https://podminky.urs.cz/item/CS_URS_2021_02/998763102" TargetMode="External" /><Relationship Id="rId102" Type="http://schemas.openxmlformats.org/officeDocument/2006/relationships/hyperlink" Target="https://podminky.urs.cz/item/CS_URS_2021_02/764042419" TargetMode="External" /><Relationship Id="rId103" Type="http://schemas.openxmlformats.org/officeDocument/2006/relationships/hyperlink" Target="https://podminky.urs.cz/item/CS_URS_2021_02/764121405" TargetMode="External" /><Relationship Id="rId104" Type="http://schemas.openxmlformats.org/officeDocument/2006/relationships/hyperlink" Target="https://podminky.urs.cz/item/CS_URS_2021_02/764221406" TargetMode="External" /><Relationship Id="rId105" Type="http://schemas.openxmlformats.org/officeDocument/2006/relationships/hyperlink" Target="https://podminky.urs.cz/item/CS_URS_2021_02/764221436" TargetMode="External" /><Relationship Id="rId106" Type="http://schemas.openxmlformats.org/officeDocument/2006/relationships/hyperlink" Target="https://podminky.urs.cz/item/CS_URS_2021_02/764221466" TargetMode="External" /><Relationship Id="rId107" Type="http://schemas.openxmlformats.org/officeDocument/2006/relationships/hyperlink" Target="https://podminky.urs.cz/item/CS_URS_2021_02/764222435" TargetMode="External" /><Relationship Id="rId108" Type="http://schemas.openxmlformats.org/officeDocument/2006/relationships/hyperlink" Target="https://podminky.urs.cz/item/CS_URS_2021_02/764225408" TargetMode="External" /><Relationship Id="rId109" Type="http://schemas.openxmlformats.org/officeDocument/2006/relationships/hyperlink" Target="https://podminky.urs.cz/item/CS_URS_2021_02/764226443" TargetMode="External" /><Relationship Id="rId110" Type="http://schemas.openxmlformats.org/officeDocument/2006/relationships/hyperlink" Target="https://podminky.urs.cz/item/CS_URS_2021_02/764226444" TargetMode="External" /><Relationship Id="rId111" Type="http://schemas.openxmlformats.org/officeDocument/2006/relationships/hyperlink" Target="https://podminky.urs.cz/item/CS_URS_2021_02/764226445" TargetMode="External" /><Relationship Id="rId112" Type="http://schemas.openxmlformats.org/officeDocument/2006/relationships/hyperlink" Target="https://podminky.urs.cz/item/CS_URS_2021_02/764521414" TargetMode="External" /><Relationship Id="rId113" Type="http://schemas.openxmlformats.org/officeDocument/2006/relationships/hyperlink" Target="https://podminky.urs.cz/item/CS_URS_2021_02/764528402" TargetMode="External" /><Relationship Id="rId114" Type="http://schemas.openxmlformats.org/officeDocument/2006/relationships/hyperlink" Target="https://podminky.urs.cz/item/CS_URS_2021_02/998764103" TargetMode="External" /><Relationship Id="rId115" Type="http://schemas.openxmlformats.org/officeDocument/2006/relationships/hyperlink" Target="https://podminky.urs.cz/item/CS_URS_2021_02/766622132" TargetMode="External" /><Relationship Id="rId116" Type="http://schemas.openxmlformats.org/officeDocument/2006/relationships/hyperlink" Target="https://podminky.urs.cz/item/CS_URS_2021_02/766681114" TargetMode="External" /><Relationship Id="rId117" Type="http://schemas.openxmlformats.org/officeDocument/2006/relationships/hyperlink" Target="https://podminky.urs.cz/item/CS_URS_2021_02/998766103" TargetMode="External" /><Relationship Id="rId118" Type="http://schemas.openxmlformats.org/officeDocument/2006/relationships/hyperlink" Target="https://podminky.urs.cz/item/CS_URS_2021_02/767113110" TargetMode="External" /><Relationship Id="rId119" Type="http://schemas.openxmlformats.org/officeDocument/2006/relationships/hyperlink" Target="https://podminky.urs.cz/item/CS_URS_2021_02/767391112" TargetMode="External" /><Relationship Id="rId120" Type="http://schemas.openxmlformats.org/officeDocument/2006/relationships/hyperlink" Target="https://podminky.urs.cz/item/CS_URS_2021_02/15484142" TargetMode="External" /><Relationship Id="rId121" Type="http://schemas.openxmlformats.org/officeDocument/2006/relationships/hyperlink" Target="https://podminky.urs.cz/item/CS_URS_2021_02/767610124" TargetMode="External" /><Relationship Id="rId122" Type="http://schemas.openxmlformats.org/officeDocument/2006/relationships/hyperlink" Target="https://podminky.urs.cz/item/CS_URS_2021_02/767610128" TargetMode="External" /><Relationship Id="rId123" Type="http://schemas.openxmlformats.org/officeDocument/2006/relationships/hyperlink" Target="https://podminky.urs.cz/item/CS_URS_2021_02/767641711" TargetMode="External" /><Relationship Id="rId124" Type="http://schemas.openxmlformats.org/officeDocument/2006/relationships/hyperlink" Target="https://podminky.urs.cz/item/CS_URS_2021_02/767651113" TargetMode="External" /><Relationship Id="rId125" Type="http://schemas.openxmlformats.org/officeDocument/2006/relationships/hyperlink" Target="https://podminky.urs.cz/item/CS_URS_2021_02/767881112" TargetMode="External" /><Relationship Id="rId126" Type="http://schemas.openxmlformats.org/officeDocument/2006/relationships/hyperlink" Target="https://podminky.urs.cz/item/CS_URS_2021_02/767995115" TargetMode="External" /><Relationship Id="rId127" Type="http://schemas.openxmlformats.org/officeDocument/2006/relationships/hyperlink" Target="https://podminky.urs.cz/item/CS_URS_2021_02/998767103" TargetMode="External" /><Relationship Id="rId128" Type="http://schemas.openxmlformats.org/officeDocument/2006/relationships/hyperlink" Target="https://podminky.urs.cz/item/CS_URS_2021_02/783315101" TargetMode="External" /><Relationship Id="rId129" Type="http://schemas.openxmlformats.org/officeDocument/2006/relationships/hyperlink" Target="https://podminky.urs.cz/item/CS_URS_2021_02/783317101" TargetMode="External" /><Relationship Id="rId130" Type="http://schemas.openxmlformats.org/officeDocument/2006/relationships/hyperlink" Target="https://podminky.urs.cz/item/CS_URS_2021_02/783823133" TargetMode="External" /><Relationship Id="rId131" Type="http://schemas.openxmlformats.org/officeDocument/2006/relationships/hyperlink" Target="https://podminky.urs.cz/item/CS_URS_2021_02/783827123" TargetMode="External" /><Relationship Id="rId132" Type="http://schemas.openxmlformats.org/officeDocument/2006/relationships/hyperlink" Target="https://podminky.urs.cz/item/CS_URS_2021_02/786623011" TargetMode="External" /><Relationship Id="rId133" Type="http://schemas.openxmlformats.org/officeDocument/2006/relationships/hyperlink" Target="https://podminky.urs.cz/item/CS_URS_2021_02/55342525" TargetMode="External" /><Relationship Id="rId13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20210202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SENB obj. 2983 U Synagogy Č. Lípa rev.5</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Č. Lípa</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20. 10. 2021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Č. Lípa</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KIP</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 Nešněra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ROUND(SUM(AG55:AG63),2)</f>
        <v>0</v>
      </c>
      <c r="AH54" s="102"/>
      <c r="AI54" s="102"/>
      <c r="AJ54" s="102"/>
      <c r="AK54" s="102"/>
      <c r="AL54" s="102"/>
      <c r="AM54" s="102"/>
      <c r="AN54" s="103">
        <f>SUM(AG54,AT54)</f>
        <v>0</v>
      </c>
      <c r="AO54" s="103"/>
      <c r="AP54" s="103"/>
      <c r="AQ54" s="104" t="s">
        <v>19</v>
      </c>
      <c r="AR54" s="105"/>
      <c r="AS54" s="106">
        <f>ROUND(SUM(AS55:AS63),2)</f>
        <v>0</v>
      </c>
      <c r="AT54" s="107">
        <f>ROUND(SUM(AV54:AW54),2)</f>
        <v>0</v>
      </c>
      <c r="AU54" s="108">
        <f>ROUND(SUM(AU55:AU63),5)</f>
        <v>0</v>
      </c>
      <c r="AV54" s="107">
        <f>ROUND(AZ54*L29,2)</f>
        <v>0</v>
      </c>
      <c r="AW54" s="107">
        <f>ROUND(BA54*L30,2)</f>
        <v>0</v>
      </c>
      <c r="AX54" s="107">
        <f>ROUND(BB54*L29,2)</f>
        <v>0</v>
      </c>
      <c r="AY54" s="107">
        <f>ROUND(BC54*L30,2)</f>
        <v>0</v>
      </c>
      <c r="AZ54" s="107">
        <f>ROUND(SUM(AZ55:AZ63),2)</f>
        <v>0</v>
      </c>
      <c r="BA54" s="107">
        <f>ROUND(SUM(BA55:BA63),2)</f>
        <v>0</v>
      </c>
      <c r="BB54" s="107">
        <f>ROUND(SUM(BB55:BB63),2)</f>
        <v>0</v>
      </c>
      <c r="BC54" s="107">
        <f>ROUND(SUM(BC55:BC63),2)</f>
        <v>0</v>
      </c>
      <c r="BD54" s="109">
        <f>ROUND(SUM(BD55:BD63),2)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bourací práce'!J30</f>
        <v>0</v>
      </c>
      <c r="AH55" s="116"/>
      <c r="AI55" s="116"/>
      <c r="AJ55" s="116"/>
      <c r="AK55" s="116"/>
      <c r="AL55" s="116"/>
      <c r="AM55" s="116"/>
      <c r="AN55" s="117">
        <f>SUM(AG55,AT55)</f>
        <v>0</v>
      </c>
      <c r="AO55" s="116"/>
      <c r="AP55" s="116"/>
      <c r="AQ55" s="118" t="s">
        <v>79</v>
      </c>
      <c r="AR55" s="119"/>
      <c r="AS55" s="120">
        <v>0</v>
      </c>
      <c r="AT55" s="121">
        <f>ROUND(SUM(AV55:AW55),2)</f>
        <v>0</v>
      </c>
      <c r="AU55" s="122">
        <f>'01 - bourací práce'!P98</f>
        <v>0</v>
      </c>
      <c r="AV55" s="121">
        <f>'01 - bourací práce'!J33</f>
        <v>0</v>
      </c>
      <c r="AW55" s="121">
        <f>'01 - bourací práce'!J34</f>
        <v>0</v>
      </c>
      <c r="AX55" s="121">
        <f>'01 - bourací práce'!J35</f>
        <v>0</v>
      </c>
      <c r="AY55" s="121">
        <f>'01 - bourací práce'!J36</f>
        <v>0</v>
      </c>
      <c r="AZ55" s="121">
        <f>'01 - bourací práce'!F33</f>
        <v>0</v>
      </c>
      <c r="BA55" s="121">
        <f>'01 - bourací práce'!F34</f>
        <v>0</v>
      </c>
      <c r="BB55" s="121">
        <f>'01 - bourací práce'!F35</f>
        <v>0</v>
      </c>
      <c r="BC55" s="121">
        <f>'01 - bourací práce'!F36</f>
        <v>0</v>
      </c>
      <c r="BD55" s="123">
        <f>'01 - bourací práce'!F37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zateplení objektu'!J30</f>
        <v>0</v>
      </c>
      <c r="AH56" s="116"/>
      <c r="AI56" s="116"/>
      <c r="AJ56" s="116"/>
      <c r="AK56" s="116"/>
      <c r="AL56" s="116"/>
      <c r="AM56" s="116"/>
      <c r="AN56" s="117">
        <f>SUM(AG56,AT56)</f>
        <v>0</v>
      </c>
      <c r="AO56" s="116"/>
      <c r="AP56" s="116"/>
      <c r="AQ56" s="118" t="s">
        <v>79</v>
      </c>
      <c r="AR56" s="119"/>
      <c r="AS56" s="120">
        <v>0</v>
      </c>
      <c r="AT56" s="121">
        <f>ROUND(SUM(AV56:AW56),2)</f>
        <v>0</v>
      </c>
      <c r="AU56" s="122">
        <f>'02 - zateplení objektu'!P96</f>
        <v>0</v>
      </c>
      <c r="AV56" s="121">
        <f>'02 - zateplení objektu'!J33</f>
        <v>0</v>
      </c>
      <c r="AW56" s="121">
        <f>'02 - zateplení objektu'!J34</f>
        <v>0</v>
      </c>
      <c r="AX56" s="121">
        <f>'02 - zateplení objektu'!J35</f>
        <v>0</v>
      </c>
      <c r="AY56" s="121">
        <f>'02 - zateplení objektu'!J36</f>
        <v>0</v>
      </c>
      <c r="AZ56" s="121">
        <f>'02 - zateplení objektu'!F33</f>
        <v>0</v>
      </c>
      <c r="BA56" s="121">
        <f>'02 - zateplení objektu'!F34</f>
        <v>0</v>
      </c>
      <c r="BB56" s="121">
        <f>'02 - zateplení objektu'!F35</f>
        <v>0</v>
      </c>
      <c r="BC56" s="121">
        <f>'02 - zateplení objektu'!F36</f>
        <v>0</v>
      </c>
      <c r="BD56" s="123">
        <f>'02 - zateplení objektu'!F37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FVE'!J30</f>
        <v>0</v>
      </c>
      <c r="AH57" s="116"/>
      <c r="AI57" s="116"/>
      <c r="AJ57" s="116"/>
      <c r="AK57" s="116"/>
      <c r="AL57" s="116"/>
      <c r="AM57" s="116"/>
      <c r="AN57" s="117">
        <f>SUM(AG57,AT57)</f>
        <v>0</v>
      </c>
      <c r="AO57" s="116"/>
      <c r="AP57" s="116"/>
      <c r="AQ57" s="118" t="s">
        <v>79</v>
      </c>
      <c r="AR57" s="119"/>
      <c r="AS57" s="120">
        <v>0</v>
      </c>
      <c r="AT57" s="121">
        <f>ROUND(SUM(AV57:AW57),2)</f>
        <v>0</v>
      </c>
      <c r="AU57" s="122">
        <f>'03 - FVE'!P82</f>
        <v>0</v>
      </c>
      <c r="AV57" s="121">
        <f>'03 - FVE'!J33</f>
        <v>0</v>
      </c>
      <c r="AW57" s="121">
        <f>'03 - FVE'!J34</f>
        <v>0</v>
      </c>
      <c r="AX57" s="121">
        <f>'03 - FVE'!J35</f>
        <v>0</v>
      </c>
      <c r="AY57" s="121">
        <f>'03 - FVE'!J36</f>
        <v>0</v>
      </c>
      <c r="AZ57" s="121">
        <f>'03 - FVE'!F33</f>
        <v>0</v>
      </c>
      <c r="BA57" s="121">
        <f>'03 - FVE'!F34</f>
        <v>0</v>
      </c>
      <c r="BB57" s="121">
        <f>'03 - FVE'!F35</f>
        <v>0</v>
      </c>
      <c r="BC57" s="121">
        <f>'03 - FVE'!F36</f>
        <v>0</v>
      </c>
      <c r="BD57" s="123">
        <f>'03 - FVE'!F37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Chlazení'!J30</f>
        <v>0</v>
      </c>
      <c r="AH58" s="116"/>
      <c r="AI58" s="116"/>
      <c r="AJ58" s="116"/>
      <c r="AK58" s="116"/>
      <c r="AL58" s="116"/>
      <c r="AM58" s="116"/>
      <c r="AN58" s="117">
        <f>SUM(AG58,AT58)</f>
        <v>0</v>
      </c>
      <c r="AO58" s="116"/>
      <c r="AP58" s="116"/>
      <c r="AQ58" s="118" t="s">
        <v>79</v>
      </c>
      <c r="AR58" s="119"/>
      <c r="AS58" s="120">
        <v>0</v>
      </c>
      <c r="AT58" s="121">
        <f>ROUND(SUM(AV58:AW58),2)</f>
        <v>0</v>
      </c>
      <c r="AU58" s="122">
        <f>'04 - Chlazení'!P79</f>
        <v>0</v>
      </c>
      <c r="AV58" s="121">
        <f>'04 - Chlazení'!J33</f>
        <v>0</v>
      </c>
      <c r="AW58" s="121">
        <f>'04 - Chlazení'!J34</f>
        <v>0</v>
      </c>
      <c r="AX58" s="121">
        <f>'04 - Chlazení'!J35</f>
        <v>0</v>
      </c>
      <c r="AY58" s="121">
        <f>'04 - Chlazení'!J36</f>
        <v>0</v>
      </c>
      <c r="AZ58" s="121">
        <f>'04 - Chlazení'!F33</f>
        <v>0</v>
      </c>
      <c r="BA58" s="121">
        <f>'04 - Chlazení'!F34</f>
        <v>0</v>
      </c>
      <c r="BB58" s="121">
        <f>'04 - Chlazení'!F35</f>
        <v>0</v>
      </c>
      <c r="BC58" s="121">
        <f>'04 - Chlazení'!F36</f>
        <v>0</v>
      </c>
      <c r="BD58" s="123">
        <f>'04 - Chlazení'!F37</f>
        <v>0</v>
      </c>
      <c r="BE58" s="7"/>
      <c r="BT58" s="124" t="s">
        <v>80</v>
      </c>
      <c r="BV58" s="124" t="s">
        <v>74</v>
      </c>
      <c r="BW58" s="124" t="s">
        <v>91</v>
      </c>
      <c r="BX58" s="124" t="s">
        <v>5</v>
      </c>
      <c r="CL58" s="124" t="s">
        <v>19</v>
      </c>
      <c r="CM58" s="124" t="s">
        <v>82</v>
      </c>
    </row>
    <row r="59" spans="1:91" s="7" customFormat="1" ht="16.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VZT'!J30</f>
        <v>0</v>
      </c>
      <c r="AH59" s="116"/>
      <c r="AI59" s="116"/>
      <c r="AJ59" s="116"/>
      <c r="AK59" s="116"/>
      <c r="AL59" s="116"/>
      <c r="AM59" s="116"/>
      <c r="AN59" s="117">
        <f>SUM(AG59,AT59)</f>
        <v>0</v>
      </c>
      <c r="AO59" s="116"/>
      <c r="AP59" s="116"/>
      <c r="AQ59" s="118" t="s">
        <v>79</v>
      </c>
      <c r="AR59" s="119"/>
      <c r="AS59" s="120">
        <v>0</v>
      </c>
      <c r="AT59" s="121">
        <f>ROUND(SUM(AV59:AW59),2)</f>
        <v>0</v>
      </c>
      <c r="AU59" s="122">
        <f>'05 - VZT'!P79</f>
        <v>0</v>
      </c>
      <c r="AV59" s="121">
        <f>'05 - VZT'!J33</f>
        <v>0</v>
      </c>
      <c r="AW59" s="121">
        <f>'05 - VZT'!J34</f>
        <v>0</v>
      </c>
      <c r="AX59" s="121">
        <f>'05 - VZT'!J35</f>
        <v>0</v>
      </c>
      <c r="AY59" s="121">
        <f>'05 - VZT'!J36</f>
        <v>0</v>
      </c>
      <c r="AZ59" s="121">
        <f>'05 - VZT'!F33</f>
        <v>0</v>
      </c>
      <c r="BA59" s="121">
        <f>'05 - VZT'!F34</f>
        <v>0</v>
      </c>
      <c r="BB59" s="121">
        <f>'05 - VZT'!F35</f>
        <v>0</v>
      </c>
      <c r="BC59" s="121">
        <f>'05 - VZT'!F36</f>
        <v>0</v>
      </c>
      <c r="BD59" s="123">
        <f>'05 - VZT'!F37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'06 - osvětlení'!J30</f>
        <v>0</v>
      </c>
      <c r="AH60" s="116"/>
      <c r="AI60" s="116"/>
      <c r="AJ60" s="116"/>
      <c r="AK60" s="116"/>
      <c r="AL60" s="116"/>
      <c r="AM60" s="116"/>
      <c r="AN60" s="117">
        <f>SUM(AG60,AT60)</f>
        <v>0</v>
      </c>
      <c r="AO60" s="116"/>
      <c r="AP60" s="116"/>
      <c r="AQ60" s="118" t="s">
        <v>79</v>
      </c>
      <c r="AR60" s="119"/>
      <c r="AS60" s="120">
        <v>0</v>
      </c>
      <c r="AT60" s="121">
        <f>ROUND(SUM(AV60:AW60),2)</f>
        <v>0</v>
      </c>
      <c r="AU60" s="122">
        <f>'06 - osvětlení'!P79</f>
        <v>0</v>
      </c>
      <c r="AV60" s="121">
        <f>'06 - osvětlení'!J33</f>
        <v>0</v>
      </c>
      <c r="AW60" s="121">
        <f>'06 - osvětlení'!J34</f>
        <v>0</v>
      </c>
      <c r="AX60" s="121">
        <f>'06 - osvětlení'!J35</f>
        <v>0</v>
      </c>
      <c r="AY60" s="121">
        <f>'06 - osvětlení'!J36</f>
        <v>0</v>
      </c>
      <c r="AZ60" s="121">
        <f>'06 - osvětlení'!F33</f>
        <v>0</v>
      </c>
      <c r="BA60" s="121">
        <f>'06 - osvětlení'!F34</f>
        <v>0</v>
      </c>
      <c r="BB60" s="121">
        <f>'06 - osvětlení'!F35</f>
        <v>0</v>
      </c>
      <c r="BC60" s="121">
        <f>'06 - osvětlení'!F36</f>
        <v>0</v>
      </c>
      <c r="BD60" s="123">
        <f>'06 - osvětlení'!F37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'07 - UT'!J30</f>
        <v>0</v>
      </c>
      <c r="AH61" s="116"/>
      <c r="AI61" s="116"/>
      <c r="AJ61" s="116"/>
      <c r="AK61" s="116"/>
      <c r="AL61" s="116"/>
      <c r="AM61" s="116"/>
      <c r="AN61" s="117">
        <f>SUM(AG61,AT61)</f>
        <v>0</v>
      </c>
      <c r="AO61" s="116"/>
      <c r="AP61" s="116"/>
      <c r="AQ61" s="118" t="s">
        <v>79</v>
      </c>
      <c r="AR61" s="119"/>
      <c r="AS61" s="120">
        <v>0</v>
      </c>
      <c r="AT61" s="121">
        <f>ROUND(SUM(AV61:AW61),2)</f>
        <v>0</v>
      </c>
      <c r="AU61" s="122">
        <f>'07 - UT'!P79</f>
        <v>0</v>
      </c>
      <c r="AV61" s="121">
        <f>'07 - UT'!J33</f>
        <v>0</v>
      </c>
      <c r="AW61" s="121">
        <f>'07 - UT'!J34</f>
        <v>0</v>
      </c>
      <c r="AX61" s="121">
        <f>'07 - UT'!J35</f>
        <v>0</v>
      </c>
      <c r="AY61" s="121">
        <f>'07 - UT'!J36</f>
        <v>0</v>
      </c>
      <c r="AZ61" s="121">
        <f>'07 - UT'!F33</f>
        <v>0</v>
      </c>
      <c r="BA61" s="121">
        <f>'07 - UT'!F34</f>
        <v>0</v>
      </c>
      <c r="BB61" s="121">
        <f>'07 - UT'!F35</f>
        <v>0</v>
      </c>
      <c r="BC61" s="121">
        <f>'07 - UT'!F36</f>
        <v>0</v>
      </c>
      <c r="BD61" s="123">
        <f>'07 - UT'!F37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'08 - MaR'!J30</f>
        <v>0</v>
      </c>
      <c r="AH62" s="116"/>
      <c r="AI62" s="116"/>
      <c r="AJ62" s="116"/>
      <c r="AK62" s="116"/>
      <c r="AL62" s="116"/>
      <c r="AM62" s="116"/>
      <c r="AN62" s="117">
        <f>SUM(AG62,AT62)</f>
        <v>0</v>
      </c>
      <c r="AO62" s="116"/>
      <c r="AP62" s="116"/>
      <c r="AQ62" s="118" t="s">
        <v>79</v>
      </c>
      <c r="AR62" s="119"/>
      <c r="AS62" s="120">
        <v>0</v>
      </c>
      <c r="AT62" s="121">
        <f>ROUND(SUM(AV62:AW62),2)</f>
        <v>0</v>
      </c>
      <c r="AU62" s="122">
        <f>'08 - MaR'!P89</f>
        <v>0</v>
      </c>
      <c r="AV62" s="121">
        <f>'08 - MaR'!J33</f>
        <v>0</v>
      </c>
      <c r="AW62" s="121">
        <f>'08 - MaR'!J34</f>
        <v>0</v>
      </c>
      <c r="AX62" s="121">
        <f>'08 - MaR'!J35</f>
        <v>0</v>
      </c>
      <c r="AY62" s="121">
        <f>'08 - MaR'!J36</f>
        <v>0</v>
      </c>
      <c r="AZ62" s="121">
        <f>'08 - MaR'!F33</f>
        <v>0</v>
      </c>
      <c r="BA62" s="121">
        <f>'08 - MaR'!F34</f>
        <v>0</v>
      </c>
      <c r="BB62" s="121">
        <f>'08 - MaR'!F35</f>
        <v>0</v>
      </c>
      <c r="BC62" s="121">
        <f>'08 - MaR'!F36</f>
        <v>0</v>
      </c>
      <c r="BD62" s="123">
        <f>'08 - MaR'!F37</f>
        <v>0</v>
      </c>
      <c r="BE62" s="7"/>
      <c r="BT62" s="124" t="s">
        <v>80</v>
      </c>
      <c r="BV62" s="124" t="s">
        <v>74</v>
      </c>
      <c r="BW62" s="124" t="s">
        <v>103</v>
      </c>
      <c r="BX62" s="124" t="s">
        <v>5</v>
      </c>
      <c r="CL62" s="124" t="s">
        <v>19</v>
      </c>
      <c r="CM62" s="124" t="s">
        <v>82</v>
      </c>
    </row>
    <row r="63" spans="1:91" s="7" customFormat="1" ht="16.5" customHeight="1">
      <c r="A63" s="112" t="s">
        <v>76</v>
      </c>
      <c r="B63" s="113"/>
      <c r="C63" s="114"/>
      <c r="D63" s="115" t="s">
        <v>104</v>
      </c>
      <c r="E63" s="115"/>
      <c r="F63" s="115"/>
      <c r="G63" s="115"/>
      <c r="H63" s="115"/>
      <c r="I63" s="116"/>
      <c r="J63" s="115" t="s">
        <v>105</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'09 - VRN'!J30</f>
        <v>0</v>
      </c>
      <c r="AH63" s="116"/>
      <c r="AI63" s="116"/>
      <c r="AJ63" s="116"/>
      <c r="AK63" s="116"/>
      <c r="AL63" s="116"/>
      <c r="AM63" s="116"/>
      <c r="AN63" s="117">
        <f>SUM(AG63,AT63)</f>
        <v>0</v>
      </c>
      <c r="AO63" s="116"/>
      <c r="AP63" s="116"/>
      <c r="AQ63" s="118" t="s">
        <v>79</v>
      </c>
      <c r="AR63" s="119"/>
      <c r="AS63" s="125">
        <v>0</v>
      </c>
      <c r="AT63" s="126">
        <f>ROUND(SUM(AV63:AW63),2)</f>
        <v>0</v>
      </c>
      <c r="AU63" s="127">
        <f>'09 - VRN'!P86</f>
        <v>0</v>
      </c>
      <c r="AV63" s="126">
        <f>'09 - VRN'!J33</f>
        <v>0</v>
      </c>
      <c r="AW63" s="126">
        <f>'09 - VRN'!J34</f>
        <v>0</v>
      </c>
      <c r="AX63" s="126">
        <f>'09 - VRN'!J35</f>
        <v>0</v>
      </c>
      <c r="AY63" s="126">
        <f>'09 - VRN'!J36</f>
        <v>0</v>
      </c>
      <c r="AZ63" s="126">
        <f>'09 - VRN'!F33</f>
        <v>0</v>
      </c>
      <c r="BA63" s="126">
        <f>'09 - VRN'!F34</f>
        <v>0</v>
      </c>
      <c r="BB63" s="126">
        <f>'09 - VRN'!F35</f>
        <v>0</v>
      </c>
      <c r="BC63" s="126">
        <f>'09 - VRN'!F36</f>
        <v>0</v>
      </c>
      <c r="BD63" s="128">
        <f>'09 - VRN'!F37</f>
        <v>0</v>
      </c>
      <c r="BE63" s="7"/>
      <c r="BT63" s="124" t="s">
        <v>80</v>
      </c>
      <c r="BV63" s="124" t="s">
        <v>74</v>
      </c>
      <c r="BW63" s="124" t="s">
        <v>106</v>
      </c>
      <c r="BX63" s="124" t="s">
        <v>5</v>
      </c>
      <c r="CL63" s="124" t="s">
        <v>19</v>
      </c>
      <c r="CM63" s="124" t="s">
        <v>82</v>
      </c>
    </row>
    <row r="64" spans="1:57" s="2" customFormat="1" ht="30" customHeight="1">
      <c r="A64" s="39"/>
      <c r="B64" s="40"/>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5"/>
      <c r="AS64" s="39"/>
      <c r="AT64" s="39"/>
      <c r="AU64" s="39"/>
      <c r="AV64" s="39"/>
      <c r="AW64" s="39"/>
      <c r="AX64" s="39"/>
      <c r="AY64" s="39"/>
      <c r="AZ64" s="39"/>
      <c r="BA64" s="39"/>
      <c r="BB64" s="39"/>
      <c r="BC64" s="39"/>
      <c r="BD64" s="39"/>
      <c r="BE64" s="39"/>
    </row>
    <row r="65" spans="1:57" s="2" customFormat="1" ht="6.95" customHeight="1">
      <c r="A65" s="39"/>
      <c r="B65" s="60"/>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45"/>
      <c r="AS65" s="39"/>
      <c r="AT65" s="39"/>
      <c r="AU65" s="39"/>
      <c r="AV65" s="39"/>
      <c r="AW65" s="39"/>
      <c r="AX65" s="39"/>
      <c r="AY65" s="39"/>
      <c r="AZ65" s="39"/>
      <c r="BA65" s="39"/>
      <c r="BB65" s="39"/>
      <c r="BC65" s="39"/>
      <c r="BD65" s="39"/>
      <c r="BE65" s="39"/>
    </row>
  </sheetData>
  <sheetProtection password="CC35" sheet="1" objects="1" scenarios="1" formatColumns="0" formatRows="0"/>
  <mergeCells count="7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bourací práce'!C2" display="/"/>
    <hyperlink ref="A56" location="'02 - zateplení objektu'!C2" display="/"/>
    <hyperlink ref="A57" location="'03 - FVE'!C2" display="/"/>
    <hyperlink ref="A58" location="'04 - Chlazení'!C2" display="/"/>
    <hyperlink ref="A59" location="'05 - VZT'!C2" display="/"/>
    <hyperlink ref="A60" location="'06 - osvětlení'!C2" display="/"/>
    <hyperlink ref="A61" location="'07 - UT'!C2" display="/"/>
    <hyperlink ref="A62" location="'08 - MaR'!C2" display="/"/>
    <hyperlink ref="A63" location="'09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2991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ROUND((SUM(BE86:BE164)),2)</f>
        <v>0</v>
      </c>
      <c r="G33" s="39"/>
      <c r="H33" s="39"/>
      <c r="I33" s="149">
        <v>0.21</v>
      </c>
      <c r="J33" s="148">
        <f>ROUND(((SUM(BE86:BE164))*I33),2)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ROUND((SUM(BF86:BF164)),2)</f>
        <v>0</v>
      </c>
      <c r="G34" s="39"/>
      <c r="H34" s="39"/>
      <c r="I34" s="149">
        <v>0.15</v>
      </c>
      <c r="J34" s="148">
        <f>ROUND(((SUM(BF86:BF164))*I34),2)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ROUND((SUM(BG86:BG164)),2)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ROUND((SUM(BH86:BH164)),2)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ROUND((SUM(BI86:BI164)),2)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09 -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2992</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2993</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2994</v>
      </c>
      <c r="E62" s="175"/>
      <c r="F62" s="175"/>
      <c r="G62" s="175"/>
      <c r="H62" s="175"/>
      <c r="I62" s="175"/>
      <c r="J62" s="176">
        <f>J105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2995</v>
      </c>
      <c r="E63" s="175"/>
      <c r="F63" s="175"/>
      <c r="G63" s="175"/>
      <c r="H63" s="175"/>
      <c r="I63" s="175"/>
      <c r="J63" s="176">
        <f>J123</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2996</v>
      </c>
      <c r="E64" s="169"/>
      <c r="F64" s="169"/>
      <c r="G64" s="169"/>
      <c r="H64" s="169"/>
      <c r="I64" s="169"/>
      <c r="J64" s="170">
        <f>J132</f>
        <v>0</v>
      </c>
      <c r="K64" s="167"/>
      <c r="L64" s="171"/>
      <c r="S64" s="9"/>
      <c r="T64" s="9"/>
      <c r="U64" s="9"/>
      <c r="V64" s="9"/>
      <c r="W64" s="9"/>
      <c r="X64" s="9"/>
      <c r="Y64" s="9"/>
      <c r="Z64" s="9"/>
      <c r="AA64" s="9"/>
      <c r="AB64" s="9"/>
      <c r="AC64" s="9"/>
      <c r="AD64" s="9"/>
      <c r="AE64" s="9"/>
    </row>
    <row r="65" spans="1:31" s="9" customFormat="1" ht="24.95" customHeight="1">
      <c r="A65" s="9"/>
      <c r="B65" s="166"/>
      <c r="C65" s="167"/>
      <c r="D65" s="168" t="s">
        <v>2997</v>
      </c>
      <c r="E65" s="169"/>
      <c r="F65" s="169"/>
      <c r="G65" s="169"/>
      <c r="H65" s="169"/>
      <c r="I65" s="169"/>
      <c r="J65" s="170">
        <f>J156</f>
        <v>0</v>
      </c>
      <c r="K65" s="167"/>
      <c r="L65" s="171"/>
      <c r="S65" s="9"/>
      <c r="T65" s="9"/>
      <c r="U65" s="9"/>
      <c r="V65" s="9"/>
      <c r="W65" s="9"/>
      <c r="X65" s="9"/>
      <c r="Y65" s="9"/>
      <c r="Z65" s="9"/>
      <c r="AA65" s="9"/>
      <c r="AB65" s="9"/>
      <c r="AC65" s="9"/>
      <c r="AD65" s="9"/>
      <c r="AE65" s="9"/>
    </row>
    <row r="66" spans="1:31" s="9" customFormat="1" ht="24.95" customHeight="1">
      <c r="A66" s="9"/>
      <c r="B66" s="166"/>
      <c r="C66" s="167"/>
      <c r="D66" s="168" t="s">
        <v>2998</v>
      </c>
      <c r="E66" s="169"/>
      <c r="F66" s="169"/>
      <c r="G66" s="169"/>
      <c r="H66" s="169"/>
      <c r="I66" s="169"/>
      <c r="J66" s="170">
        <f>J161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133</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SENB obj. 2983 U Synagogy Č. Lípa rev.5</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108</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09 - VRN</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Č. Lípa</v>
      </c>
      <c r="G80" s="41"/>
      <c r="H80" s="41"/>
      <c r="I80" s="33" t="s">
        <v>23</v>
      </c>
      <c r="J80" s="73" t="str">
        <f>IF(J12="","",J12)</f>
        <v>20. 10. 2021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Město Č. Lípa</v>
      </c>
      <c r="G82" s="41"/>
      <c r="H82" s="41"/>
      <c r="I82" s="33" t="s">
        <v>31</v>
      </c>
      <c r="J82" s="37" t="str">
        <f>E21</f>
        <v>KIP</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J. Nešněra</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134</v>
      </c>
      <c r="D85" s="181" t="s">
        <v>57</v>
      </c>
      <c r="E85" s="181" t="s">
        <v>53</v>
      </c>
      <c r="F85" s="181" t="s">
        <v>54</v>
      </c>
      <c r="G85" s="181" t="s">
        <v>135</v>
      </c>
      <c r="H85" s="181" t="s">
        <v>136</v>
      </c>
      <c r="I85" s="181" t="s">
        <v>137</v>
      </c>
      <c r="J85" s="181" t="s">
        <v>112</v>
      </c>
      <c r="K85" s="182" t="s">
        <v>138</v>
      </c>
      <c r="L85" s="183"/>
      <c r="M85" s="93" t="s">
        <v>19</v>
      </c>
      <c r="N85" s="94" t="s">
        <v>42</v>
      </c>
      <c r="O85" s="94" t="s">
        <v>139</v>
      </c>
      <c r="P85" s="94" t="s">
        <v>140</v>
      </c>
      <c r="Q85" s="94" t="s">
        <v>141</v>
      </c>
      <c r="R85" s="94" t="s">
        <v>142</v>
      </c>
      <c r="S85" s="94" t="s">
        <v>143</v>
      </c>
      <c r="T85" s="95" t="s">
        <v>144</v>
      </c>
      <c r="U85" s="178"/>
      <c r="V85" s="178"/>
      <c r="W85" s="178"/>
      <c r="X85" s="178"/>
      <c r="Y85" s="178"/>
      <c r="Z85" s="178"/>
      <c r="AA85" s="178"/>
      <c r="AB85" s="178"/>
      <c r="AC85" s="178"/>
      <c r="AD85" s="178"/>
      <c r="AE85" s="178"/>
    </row>
    <row r="86" spans="1:63" s="2" customFormat="1" ht="22.8" customHeight="1">
      <c r="A86" s="39"/>
      <c r="B86" s="40"/>
      <c r="C86" s="100" t="s">
        <v>145</v>
      </c>
      <c r="D86" s="41"/>
      <c r="E86" s="41"/>
      <c r="F86" s="41"/>
      <c r="G86" s="41"/>
      <c r="H86" s="41"/>
      <c r="I86" s="41"/>
      <c r="J86" s="184">
        <f>BK86</f>
        <v>0</v>
      </c>
      <c r="K86" s="41"/>
      <c r="L86" s="45"/>
      <c r="M86" s="96"/>
      <c r="N86" s="185"/>
      <c r="O86" s="97"/>
      <c r="P86" s="186">
        <f>P87+P132+P156+P161</f>
        <v>0</v>
      </c>
      <c r="Q86" s="97"/>
      <c r="R86" s="186">
        <f>R87+R132+R156+R161</f>
        <v>0</v>
      </c>
      <c r="S86" s="97"/>
      <c r="T86" s="187">
        <f>T87+T132+T156+T161</f>
        <v>0</v>
      </c>
      <c r="U86" s="39"/>
      <c r="V86" s="39"/>
      <c r="W86" s="39"/>
      <c r="X86" s="39"/>
      <c r="Y86" s="39"/>
      <c r="Z86" s="39"/>
      <c r="AA86" s="39"/>
      <c r="AB86" s="39"/>
      <c r="AC86" s="39"/>
      <c r="AD86" s="39"/>
      <c r="AE86" s="39"/>
      <c r="AT86" s="18" t="s">
        <v>71</v>
      </c>
      <c r="AU86" s="18" t="s">
        <v>113</v>
      </c>
      <c r="BK86" s="188">
        <f>BK87+BK132+BK156+BK161</f>
        <v>0</v>
      </c>
    </row>
    <row r="87" spans="1:63" s="12" customFormat="1" ht="25.9" customHeight="1">
      <c r="A87" s="12"/>
      <c r="B87" s="189"/>
      <c r="C87" s="190"/>
      <c r="D87" s="191" t="s">
        <v>71</v>
      </c>
      <c r="E87" s="192" t="s">
        <v>105</v>
      </c>
      <c r="F87" s="192" t="s">
        <v>2999</v>
      </c>
      <c r="G87" s="190"/>
      <c r="H87" s="190"/>
      <c r="I87" s="193"/>
      <c r="J87" s="194">
        <f>BK87</f>
        <v>0</v>
      </c>
      <c r="K87" s="190"/>
      <c r="L87" s="195"/>
      <c r="M87" s="196"/>
      <c r="N87" s="197"/>
      <c r="O87" s="197"/>
      <c r="P87" s="198">
        <f>P88+P105+P123</f>
        <v>0</v>
      </c>
      <c r="Q87" s="197"/>
      <c r="R87" s="198">
        <f>R88+R105+R123</f>
        <v>0</v>
      </c>
      <c r="S87" s="197"/>
      <c r="T87" s="199">
        <f>T88+T105+T123</f>
        <v>0</v>
      </c>
      <c r="U87" s="12"/>
      <c r="V87" s="12"/>
      <c r="W87" s="12"/>
      <c r="X87" s="12"/>
      <c r="Y87" s="12"/>
      <c r="Z87" s="12"/>
      <c r="AA87" s="12"/>
      <c r="AB87" s="12"/>
      <c r="AC87" s="12"/>
      <c r="AD87" s="12"/>
      <c r="AE87" s="12"/>
      <c r="AR87" s="200" t="s">
        <v>186</v>
      </c>
      <c r="AT87" s="201" t="s">
        <v>71</v>
      </c>
      <c r="AU87" s="201" t="s">
        <v>72</v>
      </c>
      <c r="AY87" s="200" t="s">
        <v>148</v>
      </c>
      <c r="BK87" s="202">
        <f>BK88+BK105+BK123</f>
        <v>0</v>
      </c>
    </row>
    <row r="88" spans="1:63" s="12" customFormat="1" ht="22.8" customHeight="1">
      <c r="A88" s="12"/>
      <c r="B88" s="189"/>
      <c r="C88" s="190"/>
      <c r="D88" s="191" t="s">
        <v>71</v>
      </c>
      <c r="E88" s="203" t="s">
        <v>3000</v>
      </c>
      <c r="F88" s="203" t="s">
        <v>3001</v>
      </c>
      <c r="G88" s="190"/>
      <c r="H88" s="190"/>
      <c r="I88" s="193"/>
      <c r="J88" s="204">
        <f>BK88</f>
        <v>0</v>
      </c>
      <c r="K88" s="190"/>
      <c r="L88" s="195"/>
      <c r="M88" s="196"/>
      <c r="N88" s="197"/>
      <c r="O88" s="197"/>
      <c r="P88" s="198">
        <f>SUM(P89:P104)</f>
        <v>0</v>
      </c>
      <c r="Q88" s="197"/>
      <c r="R88" s="198">
        <f>SUM(R89:R104)</f>
        <v>0</v>
      </c>
      <c r="S88" s="197"/>
      <c r="T88" s="199">
        <f>SUM(T89:T104)</f>
        <v>0</v>
      </c>
      <c r="U88" s="12"/>
      <c r="V88" s="12"/>
      <c r="W88" s="12"/>
      <c r="X88" s="12"/>
      <c r="Y88" s="12"/>
      <c r="Z88" s="12"/>
      <c r="AA88" s="12"/>
      <c r="AB88" s="12"/>
      <c r="AC88" s="12"/>
      <c r="AD88" s="12"/>
      <c r="AE88" s="12"/>
      <c r="AR88" s="200" t="s">
        <v>186</v>
      </c>
      <c r="AT88" s="201" t="s">
        <v>71</v>
      </c>
      <c r="AU88" s="201" t="s">
        <v>80</v>
      </c>
      <c r="AY88" s="200" t="s">
        <v>148</v>
      </c>
      <c r="BK88" s="202">
        <f>SUM(BK89:BK104)</f>
        <v>0</v>
      </c>
    </row>
    <row r="89" spans="1:65" s="2" customFormat="1" ht="16.5" customHeight="1">
      <c r="A89" s="39"/>
      <c r="B89" s="40"/>
      <c r="C89" s="205" t="s">
        <v>80</v>
      </c>
      <c r="D89" s="205" t="s">
        <v>150</v>
      </c>
      <c r="E89" s="206" t="s">
        <v>3002</v>
      </c>
      <c r="F89" s="207" t="s">
        <v>3003</v>
      </c>
      <c r="G89" s="208" t="s">
        <v>402</v>
      </c>
      <c r="H89" s="209">
        <v>1</v>
      </c>
      <c r="I89" s="210"/>
      <c r="J89" s="211">
        <f>ROUND(I89*H89,2)</f>
        <v>0</v>
      </c>
      <c r="K89" s="207" t="s">
        <v>662</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3004</v>
      </c>
      <c r="AT89" s="216" t="s">
        <v>150</v>
      </c>
      <c r="AU89" s="216" t="s">
        <v>82</v>
      </c>
      <c r="AY89" s="18" t="s">
        <v>148</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3004</v>
      </c>
      <c r="BM89" s="216" t="s">
        <v>3005</v>
      </c>
    </row>
    <row r="90" spans="1:47" s="2" customFormat="1" ht="12">
      <c r="A90" s="39"/>
      <c r="B90" s="40"/>
      <c r="C90" s="41"/>
      <c r="D90" s="218" t="s">
        <v>157</v>
      </c>
      <c r="E90" s="41"/>
      <c r="F90" s="219" t="s">
        <v>3006</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157</v>
      </c>
      <c r="AU90" s="18" t="s">
        <v>82</v>
      </c>
    </row>
    <row r="91" spans="1:47" s="2" customFormat="1" ht="12">
      <c r="A91" s="39"/>
      <c r="B91" s="40"/>
      <c r="C91" s="41"/>
      <c r="D91" s="223" t="s">
        <v>159</v>
      </c>
      <c r="E91" s="41"/>
      <c r="F91" s="224" t="s">
        <v>3007</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159</v>
      </c>
      <c r="AU91" s="18" t="s">
        <v>82</v>
      </c>
    </row>
    <row r="92" spans="1:47" s="2" customFormat="1" ht="12">
      <c r="A92" s="39"/>
      <c r="B92" s="40"/>
      <c r="C92" s="41"/>
      <c r="D92" s="218" t="s">
        <v>300</v>
      </c>
      <c r="E92" s="41"/>
      <c r="F92" s="247" t="s">
        <v>3008</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300</v>
      </c>
      <c r="AU92" s="18" t="s">
        <v>82</v>
      </c>
    </row>
    <row r="93" spans="1:65" s="2" customFormat="1" ht="24.15" customHeight="1">
      <c r="A93" s="39"/>
      <c r="B93" s="40"/>
      <c r="C93" s="205" t="s">
        <v>82</v>
      </c>
      <c r="D93" s="205" t="s">
        <v>150</v>
      </c>
      <c r="E93" s="206" t="s">
        <v>3009</v>
      </c>
      <c r="F93" s="207" t="s">
        <v>3010</v>
      </c>
      <c r="G93" s="208" t="s">
        <v>402</v>
      </c>
      <c r="H93" s="209">
        <v>1</v>
      </c>
      <c r="I93" s="210"/>
      <c r="J93" s="211">
        <f>ROUND(I93*H93,2)</f>
        <v>0</v>
      </c>
      <c r="K93" s="207" t="s">
        <v>662</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3004</v>
      </c>
      <c r="AT93" s="216" t="s">
        <v>150</v>
      </c>
      <c r="AU93" s="216" t="s">
        <v>82</v>
      </c>
      <c r="AY93" s="18" t="s">
        <v>148</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3004</v>
      </c>
      <c r="BM93" s="216" t="s">
        <v>3011</v>
      </c>
    </row>
    <row r="94" spans="1:47" s="2" customFormat="1" ht="12">
      <c r="A94" s="39"/>
      <c r="B94" s="40"/>
      <c r="C94" s="41"/>
      <c r="D94" s="218" t="s">
        <v>157</v>
      </c>
      <c r="E94" s="41"/>
      <c r="F94" s="219" t="s">
        <v>3010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157</v>
      </c>
      <c r="AU94" s="18" t="s">
        <v>82</v>
      </c>
    </row>
    <row r="95" spans="1:47" s="2" customFormat="1" ht="12">
      <c r="A95" s="39"/>
      <c r="B95" s="40"/>
      <c r="C95" s="41"/>
      <c r="D95" s="223" t="s">
        <v>159</v>
      </c>
      <c r="E95" s="41"/>
      <c r="F95" s="224" t="s">
        <v>3012</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159</v>
      </c>
      <c r="AU95" s="18" t="s">
        <v>82</v>
      </c>
    </row>
    <row r="96" spans="1:47" s="2" customFormat="1" ht="12">
      <c r="A96" s="39"/>
      <c r="B96" s="40"/>
      <c r="C96" s="41"/>
      <c r="D96" s="218" t="s">
        <v>300</v>
      </c>
      <c r="E96" s="41"/>
      <c r="F96" s="247" t="s">
        <v>3008</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300</v>
      </c>
      <c r="AU96" s="18" t="s">
        <v>82</v>
      </c>
    </row>
    <row r="97" spans="1:65" s="2" customFormat="1" ht="16.5" customHeight="1">
      <c r="A97" s="39"/>
      <c r="B97" s="40"/>
      <c r="C97" s="205" t="s">
        <v>163</v>
      </c>
      <c r="D97" s="205" t="s">
        <v>150</v>
      </c>
      <c r="E97" s="206" t="s">
        <v>3013</v>
      </c>
      <c r="F97" s="207" t="s">
        <v>3014</v>
      </c>
      <c r="G97" s="208" t="s">
        <v>402</v>
      </c>
      <c r="H97" s="209">
        <v>1</v>
      </c>
      <c r="I97" s="210"/>
      <c r="J97" s="211">
        <f>ROUND(I97*H97,2)</f>
        <v>0</v>
      </c>
      <c r="K97" s="207" t="s">
        <v>662</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3004</v>
      </c>
      <c r="AT97" s="216" t="s">
        <v>150</v>
      </c>
      <c r="AU97" s="216" t="s">
        <v>82</v>
      </c>
      <c r="AY97" s="18" t="s">
        <v>148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3004</v>
      </c>
      <c r="BM97" s="216" t="s">
        <v>3015</v>
      </c>
    </row>
    <row r="98" spans="1:47" s="2" customFormat="1" ht="12">
      <c r="A98" s="39"/>
      <c r="B98" s="40"/>
      <c r="C98" s="41"/>
      <c r="D98" s="218" t="s">
        <v>157</v>
      </c>
      <c r="E98" s="41"/>
      <c r="F98" s="219" t="s">
        <v>3016</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157</v>
      </c>
      <c r="AU98" s="18" t="s">
        <v>82</v>
      </c>
    </row>
    <row r="99" spans="1:47" s="2" customFormat="1" ht="12">
      <c r="A99" s="39"/>
      <c r="B99" s="40"/>
      <c r="C99" s="41"/>
      <c r="D99" s="223" t="s">
        <v>159</v>
      </c>
      <c r="E99" s="41"/>
      <c r="F99" s="224" t="s">
        <v>3017</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159</v>
      </c>
      <c r="AU99" s="18" t="s">
        <v>82</v>
      </c>
    </row>
    <row r="100" spans="1:47" s="2" customFormat="1" ht="12">
      <c r="A100" s="39"/>
      <c r="B100" s="40"/>
      <c r="C100" s="41"/>
      <c r="D100" s="218" t="s">
        <v>300</v>
      </c>
      <c r="E100" s="41"/>
      <c r="F100" s="247" t="s">
        <v>3008</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300</v>
      </c>
      <c r="AU100" s="18" t="s">
        <v>82</v>
      </c>
    </row>
    <row r="101" spans="1:65" s="2" customFormat="1" ht="16.5" customHeight="1">
      <c r="A101" s="39"/>
      <c r="B101" s="40"/>
      <c r="C101" s="205" t="s">
        <v>155</v>
      </c>
      <c r="D101" s="205" t="s">
        <v>150</v>
      </c>
      <c r="E101" s="206" t="s">
        <v>3018</v>
      </c>
      <c r="F101" s="207" t="s">
        <v>3019</v>
      </c>
      <c r="G101" s="208" t="s">
        <v>402</v>
      </c>
      <c r="H101" s="209">
        <v>1</v>
      </c>
      <c r="I101" s="210"/>
      <c r="J101" s="211">
        <f>ROUND(I101*H101,2)</f>
        <v>0</v>
      </c>
      <c r="K101" s="207" t="s">
        <v>662</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3004</v>
      </c>
      <c r="AT101" s="216" t="s">
        <v>150</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3004</v>
      </c>
      <c r="BM101" s="216" t="s">
        <v>3020</v>
      </c>
    </row>
    <row r="102" spans="1:47" s="2" customFormat="1" ht="12">
      <c r="A102" s="39"/>
      <c r="B102" s="40"/>
      <c r="C102" s="41"/>
      <c r="D102" s="218" t="s">
        <v>157</v>
      </c>
      <c r="E102" s="41"/>
      <c r="F102" s="219" t="s">
        <v>3019</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157</v>
      </c>
      <c r="AU102" s="18" t="s">
        <v>82</v>
      </c>
    </row>
    <row r="103" spans="1:47" s="2" customFormat="1" ht="12">
      <c r="A103" s="39"/>
      <c r="B103" s="40"/>
      <c r="C103" s="41"/>
      <c r="D103" s="223" t="s">
        <v>159</v>
      </c>
      <c r="E103" s="41"/>
      <c r="F103" s="224" t="s">
        <v>3021</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159</v>
      </c>
      <c r="AU103" s="18" t="s">
        <v>82</v>
      </c>
    </row>
    <row r="104" spans="1:47" s="2" customFormat="1" ht="12">
      <c r="A104" s="39"/>
      <c r="B104" s="40"/>
      <c r="C104" s="41"/>
      <c r="D104" s="218" t="s">
        <v>300</v>
      </c>
      <c r="E104" s="41"/>
      <c r="F104" s="247" t="s">
        <v>3022</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300</v>
      </c>
      <c r="AU104" s="18" t="s">
        <v>82</v>
      </c>
    </row>
    <row r="105" spans="1:63" s="12" customFormat="1" ht="22.8" customHeight="1">
      <c r="A105" s="12"/>
      <c r="B105" s="189"/>
      <c r="C105" s="190"/>
      <c r="D105" s="191" t="s">
        <v>71</v>
      </c>
      <c r="E105" s="203" t="s">
        <v>3023</v>
      </c>
      <c r="F105" s="203" t="s">
        <v>3024</v>
      </c>
      <c r="G105" s="190"/>
      <c r="H105" s="190"/>
      <c r="I105" s="193"/>
      <c r="J105" s="204">
        <f>BK105</f>
        <v>0</v>
      </c>
      <c r="K105" s="190"/>
      <c r="L105" s="195"/>
      <c r="M105" s="196"/>
      <c r="N105" s="197"/>
      <c r="O105" s="197"/>
      <c r="P105" s="198">
        <f>SUM(P106:P122)</f>
        <v>0</v>
      </c>
      <c r="Q105" s="197"/>
      <c r="R105" s="198">
        <f>SUM(R106:R122)</f>
        <v>0</v>
      </c>
      <c r="S105" s="197"/>
      <c r="T105" s="199">
        <f>SUM(T106:T122)</f>
        <v>0</v>
      </c>
      <c r="U105" s="12"/>
      <c r="V105" s="12"/>
      <c r="W105" s="12"/>
      <c r="X105" s="12"/>
      <c r="Y105" s="12"/>
      <c r="Z105" s="12"/>
      <c r="AA105" s="12"/>
      <c r="AB105" s="12"/>
      <c r="AC105" s="12"/>
      <c r="AD105" s="12"/>
      <c r="AE105" s="12"/>
      <c r="AR105" s="200" t="s">
        <v>186</v>
      </c>
      <c r="AT105" s="201" t="s">
        <v>71</v>
      </c>
      <c r="AU105" s="201" t="s">
        <v>80</v>
      </c>
      <c r="AY105" s="200" t="s">
        <v>148</v>
      </c>
      <c r="BK105" s="202">
        <f>SUM(BK106:BK122)</f>
        <v>0</v>
      </c>
    </row>
    <row r="106" spans="1:65" s="2" customFormat="1" ht="16.5" customHeight="1">
      <c r="A106" s="39"/>
      <c r="B106" s="40"/>
      <c r="C106" s="205" t="s">
        <v>186</v>
      </c>
      <c r="D106" s="205" t="s">
        <v>150</v>
      </c>
      <c r="E106" s="206" t="s">
        <v>3025</v>
      </c>
      <c r="F106" s="207" t="s">
        <v>3026</v>
      </c>
      <c r="G106" s="208" t="s">
        <v>402</v>
      </c>
      <c r="H106" s="209">
        <v>1</v>
      </c>
      <c r="I106" s="210"/>
      <c r="J106" s="211">
        <f>ROUND(I106*H106,2)</f>
        <v>0</v>
      </c>
      <c r="K106" s="207" t="s">
        <v>662</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3004</v>
      </c>
      <c r="AT106" s="216" t="s">
        <v>150</v>
      </c>
      <c r="AU106" s="216" t="s">
        <v>82</v>
      </c>
      <c r="AY106" s="18" t="s">
        <v>148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3004</v>
      </c>
      <c r="BM106" s="216" t="s">
        <v>3027</v>
      </c>
    </row>
    <row r="107" spans="1:47" s="2" customFormat="1" ht="12">
      <c r="A107" s="39"/>
      <c r="B107" s="40"/>
      <c r="C107" s="41"/>
      <c r="D107" s="218" t="s">
        <v>157</v>
      </c>
      <c r="E107" s="41"/>
      <c r="F107" s="219" t="s">
        <v>3026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157</v>
      </c>
      <c r="AU107" s="18" t="s">
        <v>82</v>
      </c>
    </row>
    <row r="108" spans="1:47" s="2" customFormat="1" ht="12">
      <c r="A108" s="39"/>
      <c r="B108" s="40"/>
      <c r="C108" s="41"/>
      <c r="D108" s="223" t="s">
        <v>159</v>
      </c>
      <c r="E108" s="41"/>
      <c r="F108" s="224" t="s">
        <v>3028</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159</v>
      </c>
      <c r="AU108" s="18" t="s">
        <v>82</v>
      </c>
    </row>
    <row r="109" spans="1:47" s="2" customFormat="1" ht="12">
      <c r="A109" s="39"/>
      <c r="B109" s="40"/>
      <c r="C109" s="41"/>
      <c r="D109" s="218" t="s">
        <v>300</v>
      </c>
      <c r="E109" s="41"/>
      <c r="F109" s="247" t="s">
        <v>3029</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300</v>
      </c>
      <c r="AU109" s="18" t="s">
        <v>82</v>
      </c>
    </row>
    <row r="110" spans="1:65" s="2" customFormat="1" ht="33" customHeight="1">
      <c r="A110" s="39"/>
      <c r="B110" s="40"/>
      <c r="C110" s="205" t="s">
        <v>193</v>
      </c>
      <c r="D110" s="205" t="s">
        <v>150</v>
      </c>
      <c r="E110" s="206" t="s">
        <v>3030</v>
      </c>
      <c r="F110" s="207" t="s">
        <v>3031</v>
      </c>
      <c r="G110" s="208" t="s">
        <v>402</v>
      </c>
      <c r="H110" s="209">
        <v>1</v>
      </c>
      <c r="I110" s="210"/>
      <c r="J110" s="211">
        <f>ROUND(I110*H110,2)</f>
        <v>0</v>
      </c>
      <c r="K110" s="207" t="s">
        <v>662</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3004</v>
      </c>
      <c r="AT110" s="216" t="s">
        <v>150</v>
      </c>
      <c r="AU110" s="216" t="s">
        <v>82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3004</v>
      </c>
      <c r="BM110" s="216" t="s">
        <v>3032</v>
      </c>
    </row>
    <row r="111" spans="1:47" s="2" customFormat="1" ht="12">
      <c r="A111" s="39"/>
      <c r="B111" s="40"/>
      <c r="C111" s="41"/>
      <c r="D111" s="218" t="s">
        <v>157</v>
      </c>
      <c r="E111" s="41"/>
      <c r="F111" s="219" t="s">
        <v>3031</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82</v>
      </c>
    </row>
    <row r="112" spans="1:47" s="2" customFormat="1" ht="12">
      <c r="A112" s="39"/>
      <c r="B112" s="40"/>
      <c r="C112" s="41"/>
      <c r="D112" s="223" t="s">
        <v>159</v>
      </c>
      <c r="E112" s="41"/>
      <c r="F112" s="224" t="s">
        <v>3033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159</v>
      </c>
      <c r="AU112" s="18" t="s">
        <v>82</v>
      </c>
    </row>
    <row r="113" spans="1:65" s="2" customFormat="1" ht="37.8" customHeight="1">
      <c r="A113" s="39"/>
      <c r="B113" s="40"/>
      <c r="C113" s="205" t="s">
        <v>199</v>
      </c>
      <c r="D113" s="205" t="s">
        <v>150</v>
      </c>
      <c r="E113" s="206" t="s">
        <v>3034</v>
      </c>
      <c r="F113" s="207" t="s">
        <v>3035</v>
      </c>
      <c r="G113" s="208" t="s">
        <v>402</v>
      </c>
      <c r="H113" s="209">
        <v>1</v>
      </c>
      <c r="I113" s="210"/>
      <c r="J113" s="211">
        <f>ROUND(I113*H113,2)</f>
        <v>0</v>
      </c>
      <c r="K113" s="207" t="s">
        <v>662</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3004</v>
      </c>
      <c r="AT113" s="216" t="s">
        <v>150</v>
      </c>
      <c r="AU113" s="216" t="s">
        <v>82</v>
      </c>
      <c r="AY113" s="18" t="s">
        <v>148</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3004</v>
      </c>
      <c r="BM113" s="216" t="s">
        <v>3036</v>
      </c>
    </row>
    <row r="114" spans="1:47" s="2" customFormat="1" ht="12">
      <c r="A114" s="39"/>
      <c r="B114" s="40"/>
      <c r="C114" s="41"/>
      <c r="D114" s="218" t="s">
        <v>157</v>
      </c>
      <c r="E114" s="41"/>
      <c r="F114" s="219" t="s">
        <v>3035</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157</v>
      </c>
      <c r="AU114" s="18" t="s">
        <v>82</v>
      </c>
    </row>
    <row r="115" spans="1:47" s="2" customFormat="1" ht="12">
      <c r="A115" s="39"/>
      <c r="B115" s="40"/>
      <c r="C115" s="41"/>
      <c r="D115" s="223" t="s">
        <v>159</v>
      </c>
      <c r="E115" s="41"/>
      <c r="F115" s="224" t="s">
        <v>3037</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159</v>
      </c>
      <c r="AU115" s="18" t="s">
        <v>82</v>
      </c>
    </row>
    <row r="116" spans="1:65" s="2" customFormat="1" ht="24.15" customHeight="1">
      <c r="A116" s="39"/>
      <c r="B116" s="40"/>
      <c r="C116" s="205" t="s">
        <v>205</v>
      </c>
      <c r="D116" s="205" t="s">
        <v>150</v>
      </c>
      <c r="E116" s="206" t="s">
        <v>3038</v>
      </c>
      <c r="F116" s="207" t="s">
        <v>3039</v>
      </c>
      <c r="G116" s="208" t="s">
        <v>402</v>
      </c>
      <c r="H116" s="209">
        <v>1</v>
      </c>
      <c r="I116" s="210"/>
      <c r="J116" s="211">
        <f>ROUND(I116*H116,2)</f>
        <v>0</v>
      </c>
      <c r="K116" s="207" t="s">
        <v>662</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3004</v>
      </c>
      <c r="AT116" s="216" t="s">
        <v>150</v>
      </c>
      <c r="AU116" s="216" t="s">
        <v>82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3004</v>
      </c>
      <c r="BM116" s="216" t="s">
        <v>3040</v>
      </c>
    </row>
    <row r="117" spans="1:47" s="2" customFormat="1" ht="12">
      <c r="A117" s="39"/>
      <c r="B117" s="40"/>
      <c r="C117" s="41"/>
      <c r="D117" s="218" t="s">
        <v>157</v>
      </c>
      <c r="E117" s="41"/>
      <c r="F117" s="219" t="s">
        <v>3039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82</v>
      </c>
    </row>
    <row r="118" spans="1:47" s="2" customFormat="1" ht="12">
      <c r="A118" s="39"/>
      <c r="B118" s="40"/>
      <c r="C118" s="41"/>
      <c r="D118" s="223" t="s">
        <v>159</v>
      </c>
      <c r="E118" s="41"/>
      <c r="F118" s="224" t="s">
        <v>3041</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159</v>
      </c>
      <c r="AU118" s="18" t="s">
        <v>82</v>
      </c>
    </row>
    <row r="119" spans="1:47" s="2" customFormat="1" ht="12">
      <c r="A119" s="39"/>
      <c r="B119" s="40"/>
      <c r="C119" s="41"/>
      <c r="D119" s="218" t="s">
        <v>300</v>
      </c>
      <c r="E119" s="41"/>
      <c r="F119" s="247" t="s">
        <v>3008</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300</v>
      </c>
      <c r="AU119" s="18" t="s">
        <v>82</v>
      </c>
    </row>
    <row r="120" spans="1:65" s="2" customFormat="1" ht="21.75" customHeight="1">
      <c r="A120" s="39"/>
      <c r="B120" s="40"/>
      <c r="C120" s="205" t="s">
        <v>179</v>
      </c>
      <c r="D120" s="205" t="s">
        <v>150</v>
      </c>
      <c r="E120" s="206" t="s">
        <v>3042</v>
      </c>
      <c r="F120" s="207" t="s">
        <v>3043</v>
      </c>
      <c r="G120" s="208" t="s">
        <v>402</v>
      </c>
      <c r="H120" s="209">
        <v>1</v>
      </c>
      <c r="I120" s="210"/>
      <c r="J120" s="211">
        <f>ROUND(I120*H120,2)</f>
        <v>0</v>
      </c>
      <c r="K120" s="207" t="s">
        <v>662</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3004</v>
      </c>
      <c r="AT120" s="216" t="s">
        <v>150</v>
      </c>
      <c r="AU120" s="216" t="s">
        <v>82</v>
      </c>
      <c r="AY120" s="18" t="s">
        <v>148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3004</v>
      </c>
      <c r="BM120" s="216" t="s">
        <v>3044</v>
      </c>
    </row>
    <row r="121" spans="1:47" s="2" customFormat="1" ht="12">
      <c r="A121" s="39"/>
      <c r="B121" s="40"/>
      <c r="C121" s="41"/>
      <c r="D121" s="218" t="s">
        <v>157</v>
      </c>
      <c r="E121" s="41"/>
      <c r="F121" s="219" t="s">
        <v>3045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157</v>
      </c>
      <c r="AU121" s="18" t="s">
        <v>82</v>
      </c>
    </row>
    <row r="122" spans="1:47" s="2" customFormat="1" ht="12">
      <c r="A122" s="39"/>
      <c r="B122" s="40"/>
      <c r="C122" s="41"/>
      <c r="D122" s="223" t="s">
        <v>159</v>
      </c>
      <c r="E122" s="41"/>
      <c r="F122" s="224" t="s">
        <v>3046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159</v>
      </c>
      <c r="AU122" s="18" t="s">
        <v>82</v>
      </c>
    </row>
    <row r="123" spans="1:63" s="12" customFormat="1" ht="22.8" customHeight="1">
      <c r="A123" s="12"/>
      <c r="B123" s="189"/>
      <c r="C123" s="190"/>
      <c r="D123" s="191" t="s">
        <v>71</v>
      </c>
      <c r="E123" s="203" t="s">
        <v>3047</v>
      </c>
      <c r="F123" s="203" t="s">
        <v>3048</v>
      </c>
      <c r="G123" s="190"/>
      <c r="H123" s="190"/>
      <c r="I123" s="193"/>
      <c r="J123" s="204">
        <f>BK123</f>
        <v>0</v>
      </c>
      <c r="K123" s="190"/>
      <c r="L123" s="195"/>
      <c r="M123" s="196"/>
      <c r="N123" s="197"/>
      <c r="O123" s="197"/>
      <c r="P123" s="198">
        <f>SUM(P124:P131)</f>
        <v>0</v>
      </c>
      <c r="Q123" s="197"/>
      <c r="R123" s="198">
        <f>SUM(R124:R131)</f>
        <v>0</v>
      </c>
      <c r="S123" s="197"/>
      <c r="T123" s="199">
        <f>SUM(T124:T131)</f>
        <v>0</v>
      </c>
      <c r="U123" s="12"/>
      <c r="V123" s="12"/>
      <c r="W123" s="12"/>
      <c r="X123" s="12"/>
      <c r="Y123" s="12"/>
      <c r="Z123" s="12"/>
      <c r="AA123" s="12"/>
      <c r="AB123" s="12"/>
      <c r="AC123" s="12"/>
      <c r="AD123" s="12"/>
      <c r="AE123" s="12"/>
      <c r="AR123" s="200" t="s">
        <v>186</v>
      </c>
      <c r="AT123" s="201" t="s">
        <v>71</v>
      </c>
      <c r="AU123" s="201" t="s">
        <v>80</v>
      </c>
      <c r="AY123" s="200" t="s">
        <v>148</v>
      </c>
      <c r="BK123" s="202">
        <f>SUM(BK124:BK131)</f>
        <v>0</v>
      </c>
    </row>
    <row r="124" spans="1:65" s="2" customFormat="1" ht="16.5" customHeight="1">
      <c r="A124" s="39"/>
      <c r="B124" s="40"/>
      <c r="C124" s="205" t="s">
        <v>217</v>
      </c>
      <c r="D124" s="205" t="s">
        <v>150</v>
      </c>
      <c r="E124" s="206" t="s">
        <v>3049</v>
      </c>
      <c r="F124" s="207" t="s">
        <v>3050</v>
      </c>
      <c r="G124" s="208" t="s">
        <v>402</v>
      </c>
      <c r="H124" s="209">
        <v>1</v>
      </c>
      <c r="I124" s="210"/>
      <c r="J124" s="211">
        <f>ROUND(I124*H124,2)</f>
        <v>0</v>
      </c>
      <c r="K124" s="207" t="s">
        <v>662</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3004</v>
      </c>
      <c r="AT124" s="216" t="s">
        <v>150</v>
      </c>
      <c r="AU124" s="216" t="s">
        <v>82</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3004</v>
      </c>
      <c r="BM124" s="216" t="s">
        <v>3051</v>
      </c>
    </row>
    <row r="125" spans="1:47" s="2" customFormat="1" ht="12">
      <c r="A125" s="39"/>
      <c r="B125" s="40"/>
      <c r="C125" s="41"/>
      <c r="D125" s="218" t="s">
        <v>157</v>
      </c>
      <c r="E125" s="41"/>
      <c r="F125" s="219" t="s">
        <v>3050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82</v>
      </c>
    </row>
    <row r="126" spans="1:47" s="2" customFormat="1" ht="12">
      <c r="A126" s="39"/>
      <c r="B126" s="40"/>
      <c r="C126" s="41"/>
      <c r="D126" s="223" t="s">
        <v>159</v>
      </c>
      <c r="E126" s="41"/>
      <c r="F126" s="224" t="s">
        <v>3052</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159</v>
      </c>
      <c r="AU126" s="18" t="s">
        <v>82</v>
      </c>
    </row>
    <row r="127" spans="1:47" s="2" customFormat="1" ht="12">
      <c r="A127" s="39"/>
      <c r="B127" s="40"/>
      <c r="C127" s="41"/>
      <c r="D127" s="218" t="s">
        <v>300</v>
      </c>
      <c r="E127" s="41"/>
      <c r="F127" s="247" t="s">
        <v>3008</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300</v>
      </c>
      <c r="AU127" s="18" t="s">
        <v>82</v>
      </c>
    </row>
    <row r="128" spans="1:65" s="2" customFormat="1" ht="16.5" customHeight="1">
      <c r="A128" s="39"/>
      <c r="B128" s="40"/>
      <c r="C128" s="205" t="s">
        <v>224</v>
      </c>
      <c r="D128" s="205" t="s">
        <v>150</v>
      </c>
      <c r="E128" s="206" t="s">
        <v>3053</v>
      </c>
      <c r="F128" s="207" t="s">
        <v>3054</v>
      </c>
      <c r="G128" s="208" t="s">
        <v>402</v>
      </c>
      <c r="H128" s="209">
        <v>1</v>
      </c>
      <c r="I128" s="210"/>
      <c r="J128" s="211">
        <f>ROUND(I128*H128,2)</f>
        <v>0</v>
      </c>
      <c r="K128" s="207" t="s">
        <v>662</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3004</v>
      </c>
      <c r="AT128" s="216" t="s">
        <v>150</v>
      </c>
      <c r="AU128" s="216" t="s">
        <v>82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3004</v>
      </c>
      <c r="BM128" s="216" t="s">
        <v>3055</v>
      </c>
    </row>
    <row r="129" spans="1:47" s="2" customFormat="1" ht="12">
      <c r="A129" s="39"/>
      <c r="B129" s="40"/>
      <c r="C129" s="41"/>
      <c r="D129" s="218" t="s">
        <v>157</v>
      </c>
      <c r="E129" s="41"/>
      <c r="F129" s="219" t="s">
        <v>3054</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82</v>
      </c>
    </row>
    <row r="130" spans="1:47" s="2" customFormat="1" ht="12">
      <c r="A130" s="39"/>
      <c r="B130" s="40"/>
      <c r="C130" s="41"/>
      <c r="D130" s="223" t="s">
        <v>159</v>
      </c>
      <c r="E130" s="41"/>
      <c r="F130" s="224" t="s">
        <v>3056</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159</v>
      </c>
      <c r="AU130" s="18" t="s">
        <v>82</v>
      </c>
    </row>
    <row r="131" spans="1:47" s="2" customFormat="1" ht="12">
      <c r="A131" s="39"/>
      <c r="B131" s="40"/>
      <c r="C131" s="41"/>
      <c r="D131" s="218" t="s">
        <v>300</v>
      </c>
      <c r="E131" s="41"/>
      <c r="F131" s="247" t="s">
        <v>3057</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300</v>
      </c>
      <c r="AU131" s="18" t="s">
        <v>82</v>
      </c>
    </row>
    <row r="132" spans="1:63" s="12" customFormat="1" ht="25.9" customHeight="1">
      <c r="A132" s="12"/>
      <c r="B132" s="189"/>
      <c r="C132" s="190"/>
      <c r="D132" s="191" t="s">
        <v>71</v>
      </c>
      <c r="E132" s="192" t="s">
        <v>3058</v>
      </c>
      <c r="F132" s="192" t="s">
        <v>3059</v>
      </c>
      <c r="G132" s="190"/>
      <c r="H132" s="190"/>
      <c r="I132" s="193"/>
      <c r="J132" s="194">
        <f>BK132</f>
        <v>0</v>
      </c>
      <c r="K132" s="190"/>
      <c r="L132" s="195"/>
      <c r="M132" s="196"/>
      <c r="N132" s="197"/>
      <c r="O132" s="197"/>
      <c r="P132" s="198">
        <f>SUM(P133:P155)</f>
        <v>0</v>
      </c>
      <c r="Q132" s="197"/>
      <c r="R132" s="198">
        <f>SUM(R133:R155)</f>
        <v>0</v>
      </c>
      <c r="S132" s="197"/>
      <c r="T132" s="199">
        <f>SUM(T133:T155)</f>
        <v>0</v>
      </c>
      <c r="U132" s="12"/>
      <c r="V132" s="12"/>
      <c r="W132" s="12"/>
      <c r="X132" s="12"/>
      <c r="Y132" s="12"/>
      <c r="Z132" s="12"/>
      <c r="AA132" s="12"/>
      <c r="AB132" s="12"/>
      <c r="AC132" s="12"/>
      <c r="AD132" s="12"/>
      <c r="AE132" s="12"/>
      <c r="AR132" s="200" t="s">
        <v>186</v>
      </c>
      <c r="AT132" s="201" t="s">
        <v>71</v>
      </c>
      <c r="AU132" s="201" t="s">
        <v>72</v>
      </c>
      <c r="AY132" s="200" t="s">
        <v>148</v>
      </c>
      <c r="BK132" s="202">
        <f>SUM(BK133:BK155)</f>
        <v>0</v>
      </c>
    </row>
    <row r="133" spans="1:65" s="2" customFormat="1" ht="16.5" customHeight="1">
      <c r="A133" s="39"/>
      <c r="B133" s="40"/>
      <c r="C133" s="205" t="s">
        <v>231</v>
      </c>
      <c r="D133" s="205" t="s">
        <v>150</v>
      </c>
      <c r="E133" s="206" t="s">
        <v>3060</v>
      </c>
      <c r="F133" s="207" t="s">
        <v>3061</v>
      </c>
      <c r="G133" s="208" t="s">
        <v>402</v>
      </c>
      <c r="H133" s="209">
        <v>1</v>
      </c>
      <c r="I133" s="210"/>
      <c r="J133" s="211">
        <f>ROUND(I133*H133,2)</f>
        <v>0</v>
      </c>
      <c r="K133" s="207" t="s">
        <v>662</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3004</v>
      </c>
      <c r="AT133" s="216" t="s">
        <v>150</v>
      </c>
      <c r="AU133" s="216" t="s">
        <v>80</v>
      </c>
      <c r="AY133" s="18" t="s">
        <v>148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3004</v>
      </c>
      <c r="BM133" s="216" t="s">
        <v>3062</v>
      </c>
    </row>
    <row r="134" spans="1:47" s="2" customFormat="1" ht="12">
      <c r="A134" s="39"/>
      <c r="B134" s="40"/>
      <c r="C134" s="41"/>
      <c r="D134" s="218" t="s">
        <v>157</v>
      </c>
      <c r="E134" s="41"/>
      <c r="F134" s="219" t="s">
        <v>3061</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157</v>
      </c>
      <c r="AU134" s="18" t="s">
        <v>80</v>
      </c>
    </row>
    <row r="135" spans="1:47" s="2" customFormat="1" ht="12">
      <c r="A135" s="39"/>
      <c r="B135" s="40"/>
      <c r="C135" s="41"/>
      <c r="D135" s="223" t="s">
        <v>159</v>
      </c>
      <c r="E135" s="41"/>
      <c r="F135" s="224" t="s">
        <v>3063</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159</v>
      </c>
      <c r="AU135" s="18" t="s">
        <v>80</v>
      </c>
    </row>
    <row r="136" spans="1:47" s="2" customFormat="1" ht="12">
      <c r="A136" s="39"/>
      <c r="B136" s="40"/>
      <c r="C136" s="41"/>
      <c r="D136" s="218" t="s">
        <v>300</v>
      </c>
      <c r="E136" s="41"/>
      <c r="F136" s="247" t="s">
        <v>3064</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300</v>
      </c>
      <c r="AU136" s="18" t="s">
        <v>80</v>
      </c>
    </row>
    <row r="137" spans="1:65" s="2" customFormat="1" ht="16.5" customHeight="1">
      <c r="A137" s="39"/>
      <c r="B137" s="40"/>
      <c r="C137" s="205" t="s">
        <v>237</v>
      </c>
      <c r="D137" s="205" t="s">
        <v>150</v>
      </c>
      <c r="E137" s="206" t="s">
        <v>3065</v>
      </c>
      <c r="F137" s="207" t="s">
        <v>3066</v>
      </c>
      <c r="G137" s="208" t="s">
        <v>402</v>
      </c>
      <c r="H137" s="209">
        <v>1</v>
      </c>
      <c r="I137" s="210"/>
      <c r="J137" s="211">
        <f>ROUND(I137*H137,2)</f>
        <v>0</v>
      </c>
      <c r="K137" s="207" t="s">
        <v>662</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3004</v>
      </c>
      <c r="AT137" s="216" t="s">
        <v>150</v>
      </c>
      <c r="AU137" s="216" t="s">
        <v>80</v>
      </c>
      <c r="AY137" s="18" t="s">
        <v>148</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3004</v>
      </c>
      <c r="BM137" s="216" t="s">
        <v>3067</v>
      </c>
    </row>
    <row r="138" spans="1:47" s="2" customFormat="1" ht="12">
      <c r="A138" s="39"/>
      <c r="B138" s="40"/>
      <c r="C138" s="41"/>
      <c r="D138" s="218" t="s">
        <v>157</v>
      </c>
      <c r="E138" s="41"/>
      <c r="F138" s="219" t="s">
        <v>3066</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157</v>
      </c>
      <c r="AU138" s="18" t="s">
        <v>80</v>
      </c>
    </row>
    <row r="139" spans="1:47" s="2" customFormat="1" ht="12">
      <c r="A139" s="39"/>
      <c r="B139" s="40"/>
      <c r="C139" s="41"/>
      <c r="D139" s="223" t="s">
        <v>159</v>
      </c>
      <c r="E139" s="41"/>
      <c r="F139" s="224" t="s">
        <v>3068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159</v>
      </c>
      <c r="AU139" s="18" t="s">
        <v>80</v>
      </c>
    </row>
    <row r="140" spans="1:47" s="2" customFormat="1" ht="12">
      <c r="A140" s="39"/>
      <c r="B140" s="40"/>
      <c r="C140" s="41"/>
      <c r="D140" s="218" t="s">
        <v>300</v>
      </c>
      <c r="E140" s="41"/>
      <c r="F140" s="247" t="s">
        <v>3069</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300</v>
      </c>
      <c r="AU140" s="18" t="s">
        <v>80</v>
      </c>
    </row>
    <row r="141" spans="1:65" s="2" customFormat="1" ht="16.5" customHeight="1">
      <c r="A141" s="39"/>
      <c r="B141" s="40"/>
      <c r="C141" s="205" t="s">
        <v>243</v>
      </c>
      <c r="D141" s="205" t="s">
        <v>150</v>
      </c>
      <c r="E141" s="206" t="s">
        <v>3070</v>
      </c>
      <c r="F141" s="207" t="s">
        <v>3071</v>
      </c>
      <c r="G141" s="208" t="s">
        <v>402</v>
      </c>
      <c r="H141" s="209">
        <v>1</v>
      </c>
      <c r="I141" s="210"/>
      <c r="J141" s="211">
        <f>ROUND(I141*H141,2)</f>
        <v>0</v>
      </c>
      <c r="K141" s="207" t="s">
        <v>662</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3004</v>
      </c>
      <c r="AT141" s="216" t="s">
        <v>150</v>
      </c>
      <c r="AU141" s="216" t="s">
        <v>80</v>
      </c>
      <c r="AY141" s="18" t="s">
        <v>148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3004</v>
      </c>
      <c r="BM141" s="216" t="s">
        <v>3072</v>
      </c>
    </row>
    <row r="142" spans="1:47" s="2" customFormat="1" ht="12">
      <c r="A142" s="39"/>
      <c r="B142" s="40"/>
      <c r="C142" s="41"/>
      <c r="D142" s="218" t="s">
        <v>157</v>
      </c>
      <c r="E142" s="41"/>
      <c r="F142" s="219" t="s">
        <v>3071</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157</v>
      </c>
      <c r="AU142" s="18" t="s">
        <v>80</v>
      </c>
    </row>
    <row r="143" spans="1:47" s="2" customFormat="1" ht="12">
      <c r="A143" s="39"/>
      <c r="B143" s="40"/>
      <c r="C143" s="41"/>
      <c r="D143" s="223" t="s">
        <v>159</v>
      </c>
      <c r="E143" s="41"/>
      <c r="F143" s="224" t="s">
        <v>3073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159</v>
      </c>
      <c r="AU143" s="18" t="s">
        <v>80</v>
      </c>
    </row>
    <row r="144" spans="1:47" s="2" customFormat="1" ht="12">
      <c r="A144" s="39"/>
      <c r="B144" s="40"/>
      <c r="C144" s="41"/>
      <c r="D144" s="218" t="s">
        <v>300</v>
      </c>
      <c r="E144" s="41"/>
      <c r="F144" s="247" t="s">
        <v>3074</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300</v>
      </c>
      <c r="AU144" s="18" t="s">
        <v>80</v>
      </c>
    </row>
    <row r="145" spans="1:65" s="2" customFormat="1" ht="16.5" customHeight="1">
      <c r="A145" s="39"/>
      <c r="B145" s="40"/>
      <c r="C145" s="205" t="s">
        <v>8</v>
      </c>
      <c r="D145" s="205" t="s">
        <v>150</v>
      </c>
      <c r="E145" s="206" t="s">
        <v>3075</v>
      </c>
      <c r="F145" s="207" t="s">
        <v>3076</v>
      </c>
      <c r="G145" s="208" t="s">
        <v>402</v>
      </c>
      <c r="H145" s="209">
        <v>1</v>
      </c>
      <c r="I145" s="210"/>
      <c r="J145" s="211">
        <f>ROUND(I145*H145,2)</f>
        <v>0</v>
      </c>
      <c r="K145" s="207" t="s">
        <v>662</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3004</v>
      </c>
      <c r="AT145" s="216" t="s">
        <v>150</v>
      </c>
      <c r="AU145" s="216" t="s">
        <v>80</v>
      </c>
      <c r="AY145" s="18" t="s">
        <v>148</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3004</v>
      </c>
      <c r="BM145" s="216" t="s">
        <v>3077</v>
      </c>
    </row>
    <row r="146" spans="1:47" s="2" customFormat="1" ht="12">
      <c r="A146" s="39"/>
      <c r="B146" s="40"/>
      <c r="C146" s="41"/>
      <c r="D146" s="218" t="s">
        <v>157</v>
      </c>
      <c r="E146" s="41"/>
      <c r="F146" s="219" t="s">
        <v>3076</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157</v>
      </c>
      <c r="AU146" s="18" t="s">
        <v>80</v>
      </c>
    </row>
    <row r="147" spans="1:47" s="2" customFormat="1" ht="12">
      <c r="A147" s="39"/>
      <c r="B147" s="40"/>
      <c r="C147" s="41"/>
      <c r="D147" s="223" t="s">
        <v>159</v>
      </c>
      <c r="E147" s="41"/>
      <c r="F147" s="224" t="s">
        <v>3078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159</v>
      </c>
      <c r="AU147" s="18" t="s">
        <v>80</v>
      </c>
    </row>
    <row r="148" spans="1:47" s="2" customFormat="1" ht="12">
      <c r="A148" s="39"/>
      <c r="B148" s="40"/>
      <c r="C148" s="41"/>
      <c r="D148" s="218" t="s">
        <v>300</v>
      </c>
      <c r="E148" s="41"/>
      <c r="F148" s="247" t="s">
        <v>3079</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300</v>
      </c>
      <c r="AU148" s="18" t="s">
        <v>80</v>
      </c>
    </row>
    <row r="149" spans="1:65" s="2" customFormat="1" ht="16.5" customHeight="1">
      <c r="A149" s="39"/>
      <c r="B149" s="40"/>
      <c r="C149" s="205" t="s">
        <v>261</v>
      </c>
      <c r="D149" s="205" t="s">
        <v>150</v>
      </c>
      <c r="E149" s="206" t="s">
        <v>3080</v>
      </c>
      <c r="F149" s="207" t="s">
        <v>3081</v>
      </c>
      <c r="G149" s="208" t="s">
        <v>402</v>
      </c>
      <c r="H149" s="209">
        <v>1</v>
      </c>
      <c r="I149" s="210"/>
      <c r="J149" s="211">
        <f>ROUND(I149*H149,2)</f>
        <v>0</v>
      </c>
      <c r="K149" s="207" t="s">
        <v>662</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3004</v>
      </c>
      <c r="AT149" s="216" t="s">
        <v>150</v>
      </c>
      <c r="AU149" s="216" t="s">
        <v>80</v>
      </c>
      <c r="AY149" s="18" t="s">
        <v>148</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3004</v>
      </c>
      <c r="BM149" s="216" t="s">
        <v>3082</v>
      </c>
    </row>
    <row r="150" spans="1:47" s="2" customFormat="1" ht="12">
      <c r="A150" s="39"/>
      <c r="B150" s="40"/>
      <c r="C150" s="41"/>
      <c r="D150" s="218" t="s">
        <v>157</v>
      </c>
      <c r="E150" s="41"/>
      <c r="F150" s="219" t="s">
        <v>3081</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157</v>
      </c>
      <c r="AU150" s="18" t="s">
        <v>80</v>
      </c>
    </row>
    <row r="151" spans="1:47" s="2" customFormat="1" ht="12">
      <c r="A151" s="39"/>
      <c r="B151" s="40"/>
      <c r="C151" s="41"/>
      <c r="D151" s="223" t="s">
        <v>159</v>
      </c>
      <c r="E151" s="41"/>
      <c r="F151" s="224" t="s">
        <v>3083</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159</v>
      </c>
      <c r="AU151" s="18" t="s">
        <v>80</v>
      </c>
    </row>
    <row r="152" spans="1:47" s="2" customFormat="1" ht="12">
      <c r="A152" s="39"/>
      <c r="B152" s="40"/>
      <c r="C152" s="41"/>
      <c r="D152" s="218" t="s">
        <v>300</v>
      </c>
      <c r="E152" s="41"/>
      <c r="F152" s="247" t="s">
        <v>3084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300</v>
      </c>
      <c r="AU152" s="18" t="s">
        <v>80</v>
      </c>
    </row>
    <row r="153" spans="1:65" s="2" customFormat="1" ht="16.5" customHeight="1">
      <c r="A153" s="39"/>
      <c r="B153" s="40"/>
      <c r="C153" s="205" t="s">
        <v>283</v>
      </c>
      <c r="D153" s="205" t="s">
        <v>150</v>
      </c>
      <c r="E153" s="206" t="s">
        <v>3085</v>
      </c>
      <c r="F153" s="207" t="s">
        <v>3086</v>
      </c>
      <c r="G153" s="208" t="s">
        <v>402</v>
      </c>
      <c r="H153" s="209">
        <v>1</v>
      </c>
      <c r="I153" s="210"/>
      <c r="J153" s="211">
        <f>ROUND(I153*H153,2)</f>
        <v>0</v>
      </c>
      <c r="K153" s="207" t="s">
        <v>662</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3004</v>
      </c>
      <c r="AT153" s="216" t="s">
        <v>150</v>
      </c>
      <c r="AU153" s="216" t="s">
        <v>80</v>
      </c>
      <c r="AY153" s="18" t="s">
        <v>148</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3004</v>
      </c>
      <c r="BM153" s="216" t="s">
        <v>3087</v>
      </c>
    </row>
    <row r="154" spans="1:47" s="2" customFormat="1" ht="12">
      <c r="A154" s="39"/>
      <c r="B154" s="40"/>
      <c r="C154" s="41"/>
      <c r="D154" s="218" t="s">
        <v>157</v>
      </c>
      <c r="E154" s="41"/>
      <c r="F154" s="219" t="s">
        <v>3088</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157</v>
      </c>
      <c r="AU154" s="18" t="s">
        <v>80</v>
      </c>
    </row>
    <row r="155" spans="1:47" s="2" customFormat="1" ht="12">
      <c r="A155" s="39"/>
      <c r="B155" s="40"/>
      <c r="C155" s="41"/>
      <c r="D155" s="223" t="s">
        <v>159</v>
      </c>
      <c r="E155" s="41"/>
      <c r="F155" s="224" t="s">
        <v>3089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159</v>
      </c>
      <c r="AU155" s="18" t="s">
        <v>80</v>
      </c>
    </row>
    <row r="156" spans="1:63" s="12" customFormat="1" ht="25.9" customHeight="1">
      <c r="A156" s="12"/>
      <c r="B156" s="189"/>
      <c r="C156" s="190"/>
      <c r="D156" s="191" t="s">
        <v>71</v>
      </c>
      <c r="E156" s="192" t="s">
        <v>3090</v>
      </c>
      <c r="F156" s="192" t="s">
        <v>3091</v>
      </c>
      <c r="G156" s="190"/>
      <c r="H156" s="190"/>
      <c r="I156" s="193"/>
      <c r="J156" s="194">
        <f>BK156</f>
        <v>0</v>
      </c>
      <c r="K156" s="190"/>
      <c r="L156" s="195"/>
      <c r="M156" s="196"/>
      <c r="N156" s="197"/>
      <c r="O156" s="197"/>
      <c r="P156" s="198">
        <f>SUM(P157:P160)</f>
        <v>0</v>
      </c>
      <c r="Q156" s="197"/>
      <c r="R156" s="198">
        <f>SUM(R157:R160)</f>
        <v>0</v>
      </c>
      <c r="S156" s="197"/>
      <c r="T156" s="199">
        <f>SUM(T157:T160)</f>
        <v>0</v>
      </c>
      <c r="U156" s="12"/>
      <c r="V156" s="12"/>
      <c r="W156" s="12"/>
      <c r="X156" s="12"/>
      <c r="Y156" s="12"/>
      <c r="Z156" s="12"/>
      <c r="AA156" s="12"/>
      <c r="AB156" s="12"/>
      <c r="AC156" s="12"/>
      <c r="AD156" s="12"/>
      <c r="AE156" s="12"/>
      <c r="AR156" s="200" t="s">
        <v>186</v>
      </c>
      <c r="AT156" s="201" t="s">
        <v>71</v>
      </c>
      <c r="AU156" s="201" t="s">
        <v>72</v>
      </c>
      <c r="AY156" s="200" t="s">
        <v>148</v>
      </c>
      <c r="BK156" s="202">
        <f>SUM(BK157:BK160)</f>
        <v>0</v>
      </c>
    </row>
    <row r="157" spans="1:65" s="2" customFormat="1" ht="16.5" customHeight="1">
      <c r="A157" s="39"/>
      <c r="B157" s="40"/>
      <c r="C157" s="205" t="s">
        <v>268</v>
      </c>
      <c r="D157" s="205" t="s">
        <v>150</v>
      </c>
      <c r="E157" s="206" t="s">
        <v>3092</v>
      </c>
      <c r="F157" s="207" t="s">
        <v>3093</v>
      </c>
      <c r="G157" s="208" t="s">
        <v>402</v>
      </c>
      <c r="H157" s="209">
        <v>1</v>
      </c>
      <c r="I157" s="210"/>
      <c r="J157" s="211">
        <f>ROUND(I157*H157,2)</f>
        <v>0</v>
      </c>
      <c r="K157" s="207" t="s">
        <v>662</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3004</v>
      </c>
      <c r="AT157" s="216" t="s">
        <v>150</v>
      </c>
      <c r="AU157" s="216" t="s">
        <v>80</v>
      </c>
      <c r="AY157" s="18" t="s">
        <v>148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3004</v>
      </c>
      <c r="BM157" s="216" t="s">
        <v>3094</v>
      </c>
    </row>
    <row r="158" spans="1:47" s="2" customFormat="1" ht="12">
      <c r="A158" s="39"/>
      <c r="B158" s="40"/>
      <c r="C158" s="41"/>
      <c r="D158" s="218" t="s">
        <v>157</v>
      </c>
      <c r="E158" s="41"/>
      <c r="F158" s="219" t="s">
        <v>3093</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157</v>
      </c>
      <c r="AU158" s="18" t="s">
        <v>80</v>
      </c>
    </row>
    <row r="159" spans="1:47" s="2" customFormat="1" ht="12">
      <c r="A159" s="39"/>
      <c r="B159" s="40"/>
      <c r="C159" s="41"/>
      <c r="D159" s="223" t="s">
        <v>159</v>
      </c>
      <c r="E159" s="41"/>
      <c r="F159" s="224" t="s">
        <v>3095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159</v>
      </c>
      <c r="AU159" s="18" t="s">
        <v>80</v>
      </c>
    </row>
    <row r="160" spans="1:47" s="2" customFormat="1" ht="12">
      <c r="A160" s="39"/>
      <c r="B160" s="40"/>
      <c r="C160" s="41"/>
      <c r="D160" s="218" t="s">
        <v>300</v>
      </c>
      <c r="E160" s="41"/>
      <c r="F160" s="247" t="s">
        <v>3096</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300</v>
      </c>
      <c r="AU160" s="18" t="s">
        <v>80</v>
      </c>
    </row>
    <row r="161" spans="1:63" s="12" customFormat="1" ht="25.9" customHeight="1">
      <c r="A161" s="12"/>
      <c r="B161" s="189"/>
      <c r="C161" s="190"/>
      <c r="D161" s="191" t="s">
        <v>71</v>
      </c>
      <c r="E161" s="192" t="s">
        <v>3097</v>
      </c>
      <c r="F161" s="192" t="s">
        <v>3098</v>
      </c>
      <c r="G161" s="190"/>
      <c r="H161" s="190"/>
      <c r="I161" s="193"/>
      <c r="J161" s="194">
        <f>BK161</f>
        <v>0</v>
      </c>
      <c r="K161" s="190"/>
      <c r="L161" s="195"/>
      <c r="M161" s="196"/>
      <c r="N161" s="197"/>
      <c r="O161" s="197"/>
      <c r="P161" s="198">
        <f>SUM(P162:P164)</f>
        <v>0</v>
      </c>
      <c r="Q161" s="197"/>
      <c r="R161" s="198">
        <f>SUM(R162:R164)</f>
        <v>0</v>
      </c>
      <c r="S161" s="197"/>
      <c r="T161" s="199">
        <f>SUM(T162:T164)</f>
        <v>0</v>
      </c>
      <c r="U161" s="12"/>
      <c r="V161" s="12"/>
      <c r="W161" s="12"/>
      <c r="X161" s="12"/>
      <c r="Y161" s="12"/>
      <c r="Z161" s="12"/>
      <c r="AA161" s="12"/>
      <c r="AB161" s="12"/>
      <c r="AC161" s="12"/>
      <c r="AD161" s="12"/>
      <c r="AE161" s="12"/>
      <c r="AR161" s="200" t="s">
        <v>186</v>
      </c>
      <c r="AT161" s="201" t="s">
        <v>71</v>
      </c>
      <c r="AU161" s="201" t="s">
        <v>72</v>
      </c>
      <c r="AY161" s="200" t="s">
        <v>148</v>
      </c>
      <c r="BK161" s="202">
        <f>SUM(BK162:BK164)</f>
        <v>0</v>
      </c>
    </row>
    <row r="162" spans="1:65" s="2" customFormat="1" ht="16.5" customHeight="1">
      <c r="A162" s="39"/>
      <c r="B162" s="40"/>
      <c r="C162" s="205" t="s">
        <v>277</v>
      </c>
      <c r="D162" s="205" t="s">
        <v>150</v>
      </c>
      <c r="E162" s="206" t="s">
        <v>3099</v>
      </c>
      <c r="F162" s="207" t="s">
        <v>3100</v>
      </c>
      <c r="G162" s="208" t="s">
        <v>402</v>
      </c>
      <c r="H162" s="209">
        <v>1</v>
      </c>
      <c r="I162" s="210"/>
      <c r="J162" s="211">
        <f>ROUND(I162*H162,2)</f>
        <v>0</v>
      </c>
      <c r="K162" s="207" t="s">
        <v>662</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3004</v>
      </c>
      <c r="AT162" s="216" t="s">
        <v>150</v>
      </c>
      <c r="AU162" s="216" t="s">
        <v>80</v>
      </c>
      <c r="AY162" s="18" t="s">
        <v>148</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3004</v>
      </c>
      <c r="BM162" s="216" t="s">
        <v>3101</v>
      </c>
    </row>
    <row r="163" spans="1:47" s="2" customFormat="1" ht="12">
      <c r="A163" s="39"/>
      <c r="B163" s="40"/>
      <c r="C163" s="41"/>
      <c r="D163" s="218" t="s">
        <v>157</v>
      </c>
      <c r="E163" s="41"/>
      <c r="F163" s="219" t="s">
        <v>3100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157</v>
      </c>
      <c r="AU163" s="18" t="s">
        <v>80</v>
      </c>
    </row>
    <row r="164" spans="1:47" s="2" customFormat="1" ht="12">
      <c r="A164" s="39"/>
      <c r="B164" s="40"/>
      <c r="C164" s="41"/>
      <c r="D164" s="223" t="s">
        <v>159</v>
      </c>
      <c r="E164" s="41"/>
      <c r="F164" s="224" t="s">
        <v>3102</v>
      </c>
      <c r="G164" s="41"/>
      <c r="H164" s="41"/>
      <c r="I164" s="220"/>
      <c r="J164" s="41"/>
      <c r="K164" s="41"/>
      <c r="L164" s="45"/>
      <c r="M164" s="276"/>
      <c r="N164" s="277"/>
      <c r="O164" s="278"/>
      <c r="P164" s="278"/>
      <c r="Q164" s="278"/>
      <c r="R164" s="278"/>
      <c r="S164" s="278"/>
      <c r="T164" s="279"/>
      <c r="U164" s="39"/>
      <c r="V164" s="39"/>
      <c r="W164" s="39"/>
      <c r="X164" s="39"/>
      <c r="Y164" s="39"/>
      <c r="Z164" s="39"/>
      <c r="AA164" s="39"/>
      <c r="AB164" s="39"/>
      <c r="AC164" s="39"/>
      <c r="AD164" s="39"/>
      <c r="AE164" s="39"/>
      <c r="AT164" s="18" t="s">
        <v>159</v>
      </c>
      <c r="AU164" s="18" t="s">
        <v>80</v>
      </c>
    </row>
    <row r="165" spans="1:31" s="2" customFormat="1" ht="6.95" customHeight="1">
      <c r="A165" s="39"/>
      <c r="B165" s="60"/>
      <c r="C165" s="61"/>
      <c r="D165" s="61"/>
      <c r="E165" s="61"/>
      <c r="F165" s="61"/>
      <c r="G165" s="61"/>
      <c r="H165" s="61"/>
      <c r="I165" s="61"/>
      <c r="J165" s="61"/>
      <c r="K165" s="61"/>
      <c r="L165" s="45"/>
      <c r="M165" s="39"/>
      <c r="O165" s="39"/>
      <c r="P165" s="39"/>
      <c r="Q165" s="39"/>
      <c r="R165" s="39"/>
      <c r="S165" s="39"/>
      <c r="T165" s="39"/>
      <c r="U165" s="39"/>
      <c r="V165" s="39"/>
      <c r="W165" s="39"/>
      <c r="X165" s="39"/>
      <c r="Y165" s="39"/>
      <c r="Z165" s="39"/>
      <c r="AA165" s="39"/>
      <c r="AB165" s="39"/>
      <c r="AC165" s="39"/>
      <c r="AD165" s="39"/>
      <c r="AE165" s="39"/>
    </row>
  </sheetData>
  <sheetProtection password="CC35" sheet="1" objects="1" scenarios="1" formatColumns="0" formatRows="0" autoFilter="0"/>
  <autoFilter ref="C85:K164"/>
  <mergeCells count="9">
    <mergeCell ref="E7:H7"/>
    <mergeCell ref="E9:H9"/>
    <mergeCell ref="E18:H18"/>
    <mergeCell ref="E27:H27"/>
    <mergeCell ref="E48:H48"/>
    <mergeCell ref="E50:H50"/>
    <mergeCell ref="E76:H76"/>
    <mergeCell ref="E78:H78"/>
    <mergeCell ref="L2:V2"/>
  </mergeCells>
  <hyperlinks>
    <hyperlink ref="F91" r:id="rId1" display="https://podminky.urs.cz/item/CS_URS_2021_02/012203000"/>
    <hyperlink ref="F95" r:id="rId2" display="https://podminky.urs.cz/item/CS_URS_2021_02/0132030R"/>
    <hyperlink ref="F99" r:id="rId3" display="https://podminky.urs.cz/item/CS_URS_2021_02/013254000"/>
    <hyperlink ref="F103" r:id="rId4" display="https://podminky.urs.cz/item/CS_URS_2021_02/013294000"/>
    <hyperlink ref="F108" r:id="rId5" display="https://podminky.urs.cz/item/CS_URS_2021_02/032903000"/>
    <hyperlink ref="F112" r:id="rId6" display="https://podminky.urs.cz/item/CS_URS_2021_02/0341030R1"/>
    <hyperlink ref="F115" r:id="rId7" display="https://podminky.urs.cz/item/CS_URS_2021_02/0341030R2"/>
    <hyperlink ref="F118" r:id="rId8" display="https://podminky.urs.cz/item/CS_URS_2021_02/0341030R3"/>
    <hyperlink ref="F122" r:id="rId9" display="https://podminky.urs.cz/item/CS_URS_2021_02/03420300R1"/>
    <hyperlink ref="F126" r:id="rId10" display="https://podminky.urs.cz/item/CS_URS_2021_02/051303000"/>
    <hyperlink ref="F130" r:id="rId11" display="https://podminky.urs.cz/item/CS_URS_2021_02/05220300R"/>
    <hyperlink ref="F135" r:id="rId12" display="https://podminky.urs.cz/item/CS_URS_2021_02/042903000"/>
    <hyperlink ref="F139" r:id="rId13" display="https://podminky.urs.cz/item/CS_URS_2021_02/0429030R1"/>
    <hyperlink ref="F143" r:id="rId14" display="https://podminky.urs.cz/item/CS_URS_2021_02/0429030R2"/>
    <hyperlink ref="F147" r:id="rId15" display="https://podminky.urs.cz/item/CS_URS_2021_02/045203000"/>
    <hyperlink ref="F151" r:id="rId16" display="https://podminky.urs.cz/item/CS_URS_2021_02/045303000"/>
    <hyperlink ref="F155" r:id="rId17" display="https://podminky.urs.cz/item/CS_URS_2021_02/049303000"/>
    <hyperlink ref="F159" r:id="rId18" display="https://podminky.urs.cz/item/CS_URS_2021_02/071203000"/>
    <hyperlink ref="F164" r:id="rId19" display="https://podminky.urs.cz/item/CS_URS_2021_02/0910030R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0"/>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s="1" customFormat="1" ht="37.5" customHeight="1"/>
    <row r="2" spans="2:11" s="1" customFormat="1" ht="7.5" customHeight="1">
      <c r="B2" s="282"/>
      <c r="C2" s="283"/>
      <c r="D2" s="283"/>
      <c r="E2" s="283"/>
      <c r="F2" s="283"/>
      <c r="G2" s="283"/>
      <c r="H2" s="283"/>
      <c r="I2" s="283"/>
      <c r="J2" s="283"/>
      <c r="K2" s="284"/>
    </row>
    <row r="3" spans="2:11" s="16" customFormat="1" ht="45" customHeight="1">
      <c r="B3" s="285"/>
      <c r="C3" s="286" t="s">
        <v>3103</v>
      </c>
      <c r="D3" s="286"/>
      <c r="E3" s="286"/>
      <c r="F3" s="286"/>
      <c r="G3" s="286"/>
      <c r="H3" s="286"/>
      <c r="I3" s="286"/>
      <c r="J3" s="286"/>
      <c r="K3" s="287"/>
    </row>
    <row r="4" spans="2:11" s="1" customFormat="1" ht="25.5" customHeight="1">
      <c r="B4" s="288"/>
      <c r="C4" s="289" t="s">
        <v>3104</v>
      </c>
      <c r="D4" s="289"/>
      <c r="E4" s="289"/>
      <c r="F4" s="289"/>
      <c r="G4" s="289"/>
      <c r="H4" s="289"/>
      <c r="I4" s="289"/>
      <c r="J4" s="289"/>
      <c r="K4" s="290"/>
    </row>
    <row r="5" spans="2:11" s="1" customFormat="1" ht="5.25" customHeight="1">
      <c r="B5" s="288"/>
      <c r="C5" s="291"/>
      <c r="D5" s="291"/>
      <c r="E5" s="291"/>
      <c r="F5" s="291"/>
      <c r="G5" s="291"/>
      <c r="H5" s="291"/>
      <c r="I5" s="291"/>
      <c r="J5" s="291"/>
      <c r="K5" s="290"/>
    </row>
    <row r="6" spans="2:11" s="1" customFormat="1" ht="15" customHeight="1">
      <c r="B6" s="288"/>
      <c r="C6" s="292" t="s">
        <v>3105</v>
      </c>
      <c r="D6" s="292"/>
      <c r="E6" s="292"/>
      <c r="F6" s="292"/>
      <c r="G6" s="292"/>
      <c r="H6" s="292"/>
      <c r="I6" s="292"/>
      <c r="J6" s="292"/>
      <c r="K6" s="290"/>
    </row>
    <row r="7" spans="2:11" s="1" customFormat="1" ht="15" customHeight="1">
      <c r="B7" s="293"/>
      <c r="C7" s="292" t="s">
        <v>3106</v>
      </c>
      <c r="D7" s="292"/>
      <c r="E7" s="292"/>
      <c r="F7" s="292"/>
      <c r="G7" s="292"/>
      <c r="H7" s="292"/>
      <c r="I7" s="292"/>
      <c r="J7" s="292"/>
      <c r="K7" s="290"/>
    </row>
    <row r="8" spans="2:11" s="1" customFormat="1" ht="12.75" customHeight="1">
      <c r="B8" s="293"/>
      <c r="C8" s="292"/>
      <c r="D8" s="292"/>
      <c r="E8" s="292"/>
      <c r="F8" s="292"/>
      <c r="G8" s="292"/>
      <c r="H8" s="292"/>
      <c r="I8" s="292"/>
      <c r="J8" s="292"/>
      <c r="K8" s="290"/>
    </row>
    <row r="9" spans="2:11" s="1" customFormat="1" ht="15" customHeight="1">
      <c r="B9" s="293"/>
      <c r="C9" s="292" t="s">
        <v>3107</v>
      </c>
      <c r="D9" s="292"/>
      <c r="E9" s="292"/>
      <c r="F9" s="292"/>
      <c r="G9" s="292"/>
      <c r="H9" s="292"/>
      <c r="I9" s="292"/>
      <c r="J9" s="292"/>
      <c r="K9" s="290"/>
    </row>
    <row r="10" spans="2:11" s="1" customFormat="1" ht="15" customHeight="1">
      <c r="B10" s="293"/>
      <c r="C10" s="292"/>
      <c r="D10" s="292" t="s">
        <v>3108</v>
      </c>
      <c r="E10" s="292"/>
      <c r="F10" s="292"/>
      <c r="G10" s="292"/>
      <c r="H10" s="292"/>
      <c r="I10" s="292"/>
      <c r="J10" s="292"/>
      <c r="K10" s="290"/>
    </row>
    <row r="11" spans="2:11" s="1" customFormat="1" ht="15" customHeight="1">
      <c r="B11" s="293"/>
      <c r="C11" s="294"/>
      <c r="D11" s="292" t="s">
        <v>3109</v>
      </c>
      <c r="E11" s="292"/>
      <c r="F11" s="292"/>
      <c r="G11" s="292"/>
      <c r="H11" s="292"/>
      <c r="I11" s="292"/>
      <c r="J11" s="292"/>
      <c r="K11" s="290"/>
    </row>
    <row r="12" spans="2:11" s="1" customFormat="1" ht="15" customHeight="1">
      <c r="B12" s="293"/>
      <c r="C12" s="294"/>
      <c r="D12" s="292"/>
      <c r="E12" s="292"/>
      <c r="F12" s="292"/>
      <c r="G12" s="292"/>
      <c r="H12" s="292"/>
      <c r="I12" s="292"/>
      <c r="J12" s="292"/>
      <c r="K12" s="290"/>
    </row>
    <row r="13" spans="2:11" s="1" customFormat="1" ht="15" customHeight="1">
      <c r="B13" s="293"/>
      <c r="C13" s="294"/>
      <c r="D13" s="295" t="s">
        <v>3110</v>
      </c>
      <c r="E13" s="292"/>
      <c r="F13" s="292"/>
      <c r="G13" s="292"/>
      <c r="H13" s="292"/>
      <c r="I13" s="292"/>
      <c r="J13" s="292"/>
      <c r="K13" s="290"/>
    </row>
    <row r="14" spans="2:11" s="1" customFormat="1" ht="12.75" customHeight="1">
      <c r="B14" s="293"/>
      <c r="C14" s="294"/>
      <c r="D14" s="294"/>
      <c r="E14" s="294"/>
      <c r="F14" s="294"/>
      <c r="G14" s="294"/>
      <c r="H14" s="294"/>
      <c r="I14" s="294"/>
      <c r="J14" s="294"/>
      <c r="K14" s="290"/>
    </row>
    <row r="15" spans="2:11" s="1" customFormat="1" ht="15" customHeight="1">
      <c r="B15" s="293"/>
      <c r="C15" s="294"/>
      <c r="D15" s="292" t="s">
        <v>3111</v>
      </c>
      <c r="E15" s="292"/>
      <c r="F15" s="292"/>
      <c r="G15" s="292"/>
      <c r="H15" s="292"/>
      <c r="I15" s="292"/>
      <c r="J15" s="292"/>
      <c r="K15" s="290"/>
    </row>
    <row r="16" spans="2:11" s="1" customFormat="1" ht="15" customHeight="1">
      <c r="B16" s="293"/>
      <c r="C16" s="294"/>
      <c r="D16" s="292" t="s">
        <v>3112</v>
      </c>
      <c r="E16" s="292"/>
      <c r="F16" s="292"/>
      <c r="G16" s="292"/>
      <c r="H16" s="292"/>
      <c r="I16" s="292"/>
      <c r="J16" s="292"/>
      <c r="K16" s="290"/>
    </row>
    <row r="17" spans="2:11" s="1" customFormat="1" ht="15" customHeight="1">
      <c r="B17" s="293"/>
      <c r="C17" s="294"/>
      <c r="D17" s="292" t="s">
        <v>3113</v>
      </c>
      <c r="E17" s="292"/>
      <c r="F17" s="292"/>
      <c r="G17" s="292"/>
      <c r="H17" s="292"/>
      <c r="I17" s="292"/>
      <c r="J17" s="292"/>
      <c r="K17" s="290"/>
    </row>
    <row r="18" spans="2:11" s="1" customFormat="1" ht="15" customHeight="1">
      <c r="B18" s="293"/>
      <c r="C18" s="294"/>
      <c r="D18" s="294"/>
      <c r="E18" s="296" t="s">
        <v>79</v>
      </c>
      <c r="F18" s="292" t="s">
        <v>3114</v>
      </c>
      <c r="G18" s="292"/>
      <c r="H18" s="292"/>
      <c r="I18" s="292"/>
      <c r="J18" s="292"/>
      <c r="K18" s="290"/>
    </row>
    <row r="19" spans="2:11" s="1" customFormat="1" ht="15" customHeight="1">
      <c r="B19" s="293"/>
      <c r="C19" s="294"/>
      <c r="D19" s="294"/>
      <c r="E19" s="296" t="s">
        <v>3115</v>
      </c>
      <c r="F19" s="292" t="s">
        <v>3116</v>
      </c>
      <c r="G19" s="292"/>
      <c r="H19" s="292"/>
      <c r="I19" s="292"/>
      <c r="J19" s="292"/>
      <c r="K19" s="290"/>
    </row>
    <row r="20" spans="2:11" s="1" customFormat="1" ht="15" customHeight="1">
      <c r="B20" s="293"/>
      <c r="C20" s="294"/>
      <c r="D20" s="294"/>
      <c r="E20" s="296" t="s">
        <v>3117</v>
      </c>
      <c r="F20" s="292" t="s">
        <v>3118</v>
      </c>
      <c r="G20" s="292"/>
      <c r="H20" s="292"/>
      <c r="I20" s="292"/>
      <c r="J20" s="292"/>
      <c r="K20" s="290"/>
    </row>
    <row r="21" spans="2:11" s="1" customFormat="1" ht="15" customHeight="1">
      <c r="B21" s="293"/>
      <c r="C21" s="294"/>
      <c r="D21" s="294"/>
      <c r="E21" s="296" t="s">
        <v>3119</v>
      </c>
      <c r="F21" s="292" t="s">
        <v>3120</v>
      </c>
      <c r="G21" s="292"/>
      <c r="H21" s="292"/>
      <c r="I21" s="292"/>
      <c r="J21" s="292"/>
      <c r="K21" s="290"/>
    </row>
    <row r="22" spans="2:11" s="1" customFormat="1" ht="15" customHeight="1">
      <c r="B22" s="293"/>
      <c r="C22" s="294"/>
      <c r="D22" s="294"/>
      <c r="E22" s="296" t="s">
        <v>3121</v>
      </c>
      <c r="F22" s="292" t="s">
        <v>1871</v>
      </c>
      <c r="G22" s="292"/>
      <c r="H22" s="292"/>
      <c r="I22" s="292"/>
      <c r="J22" s="292"/>
      <c r="K22" s="290"/>
    </row>
    <row r="23" spans="2:11" s="1" customFormat="1" ht="15" customHeight="1">
      <c r="B23" s="293"/>
      <c r="C23" s="294"/>
      <c r="D23" s="294"/>
      <c r="E23" s="296" t="s">
        <v>3122</v>
      </c>
      <c r="F23" s="292" t="s">
        <v>3123</v>
      </c>
      <c r="G23" s="292"/>
      <c r="H23" s="292"/>
      <c r="I23" s="292"/>
      <c r="J23" s="292"/>
      <c r="K23" s="290"/>
    </row>
    <row r="24" spans="2:11" s="1" customFormat="1" ht="12.75" customHeight="1">
      <c r="B24" s="293"/>
      <c r="C24" s="294"/>
      <c r="D24" s="294"/>
      <c r="E24" s="294"/>
      <c r="F24" s="294"/>
      <c r="G24" s="294"/>
      <c r="H24" s="294"/>
      <c r="I24" s="294"/>
      <c r="J24" s="294"/>
      <c r="K24" s="290"/>
    </row>
    <row r="25" spans="2:11" s="1" customFormat="1" ht="15" customHeight="1">
      <c r="B25" s="293"/>
      <c r="C25" s="292" t="s">
        <v>3124</v>
      </c>
      <c r="D25" s="292"/>
      <c r="E25" s="292"/>
      <c r="F25" s="292"/>
      <c r="G25" s="292"/>
      <c r="H25" s="292"/>
      <c r="I25" s="292"/>
      <c r="J25" s="292"/>
      <c r="K25" s="290"/>
    </row>
    <row r="26" spans="2:11" s="1" customFormat="1" ht="15" customHeight="1">
      <c r="B26" s="293"/>
      <c r="C26" s="292" t="s">
        <v>3125</v>
      </c>
      <c r="D26" s="292"/>
      <c r="E26" s="292"/>
      <c r="F26" s="292"/>
      <c r="G26" s="292"/>
      <c r="H26" s="292"/>
      <c r="I26" s="292"/>
      <c r="J26" s="292"/>
      <c r="K26" s="290"/>
    </row>
    <row r="27" spans="2:11" s="1" customFormat="1" ht="15" customHeight="1">
      <c r="B27" s="293"/>
      <c r="C27" s="292"/>
      <c r="D27" s="292" t="s">
        <v>3126</v>
      </c>
      <c r="E27" s="292"/>
      <c r="F27" s="292"/>
      <c r="G27" s="292"/>
      <c r="H27" s="292"/>
      <c r="I27" s="292"/>
      <c r="J27" s="292"/>
      <c r="K27" s="290"/>
    </row>
    <row r="28" spans="2:11" s="1" customFormat="1" ht="15" customHeight="1">
      <c r="B28" s="293"/>
      <c r="C28" s="294"/>
      <c r="D28" s="292" t="s">
        <v>3127</v>
      </c>
      <c r="E28" s="292"/>
      <c r="F28" s="292"/>
      <c r="G28" s="292"/>
      <c r="H28" s="292"/>
      <c r="I28" s="292"/>
      <c r="J28" s="292"/>
      <c r="K28" s="290"/>
    </row>
    <row r="29" spans="2:11" s="1" customFormat="1" ht="12.75" customHeight="1">
      <c r="B29" s="293"/>
      <c r="C29" s="294"/>
      <c r="D29" s="294"/>
      <c r="E29" s="294"/>
      <c r="F29" s="294"/>
      <c r="G29" s="294"/>
      <c r="H29" s="294"/>
      <c r="I29" s="294"/>
      <c r="J29" s="294"/>
      <c r="K29" s="290"/>
    </row>
    <row r="30" spans="2:11" s="1" customFormat="1" ht="15" customHeight="1">
      <c r="B30" s="293"/>
      <c r="C30" s="294"/>
      <c r="D30" s="292" t="s">
        <v>3128</v>
      </c>
      <c r="E30" s="292"/>
      <c r="F30" s="292"/>
      <c r="G30" s="292"/>
      <c r="H30" s="292"/>
      <c r="I30" s="292"/>
      <c r="J30" s="292"/>
      <c r="K30" s="290"/>
    </row>
    <row r="31" spans="2:11" s="1" customFormat="1" ht="15" customHeight="1">
      <c r="B31" s="293"/>
      <c r="C31" s="294"/>
      <c r="D31" s="292" t="s">
        <v>3129</v>
      </c>
      <c r="E31" s="292"/>
      <c r="F31" s="292"/>
      <c r="G31" s="292"/>
      <c r="H31" s="292"/>
      <c r="I31" s="292"/>
      <c r="J31" s="292"/>
      <c r="K31" s="290"/>
    </row>
    <row r="32" spans="2:11" s="1" customFormat="1" ht="12.75" customHeight="1">
      <c r="B32" s="293"/>
      <c r="C32" s="294"/>
      <c r="D32" s="294"/>
      <c r="E32" s="294"/>
      <c r="F32" s="294"/>
      <c r="G32" s="294"/>
      <c r="H32" s="294"/>
      <c r="I32" s="294"/>
      <c r="J32" s="294"/>
      <c r="K32" s="290"/>
    </row>
    <row r="33" spans="2:11" s="1" customFormat="1" ht="15" customHeight="1">
      <c r="B33" s="293"/>
      <c r="C33" s="294"/>
      <c r="D33" s="292" t="s">
        <v>3130</v>
      </c>
      <c r="E33" s="292"/>
      <c r="F33" s="292"/>
      <c r="G33" s="292"/>
      <c r="H33" s="292"/>
      <c r="I33" s="292"/>
      <c r="J33" s="292"/>
      <c r="K33" s="290"/>
    </row>
    <row r="34" spans="2:11" s="1" customFormat="1" ht="15" customHeight="1">
      <c r="B34" s="293"/>
      <c r="C34" s="294"/>
      <c r="D34" s="292" t="s">
        <v>3131</v>
      </c>
      <c r="E34" s="292"/>
      <c r="F34" s="292"/>
      <c r="G34" s="292"/>
      <c r="H34" s="292"/>
      <c r="I34" s="292"/>
      <c r="J34" s="292"/>
      <c r="K34" s="290"/>
    </row>
    <row r="35" spans="2:11" s="1" customFormat="1" ht="15" customHeight="1">
      <c r="B35" s="293"/>
      <c r="C35" s="294"/>
      <c r="D35" s="292" t="s">
        <v>3132</v>
      </c>
      <c r="E35" s="292"/>
      <c r="F35" s="292"/>
      <c r="G35" s="292"/>
      <c r="H35" s="292"/>
      <c r="I35" s="292"/>
      <c r="J35" s="292"/>
      <c r="K35" s="290"/>
    </row>
    <row r="36" spans="2:11" s="1" customFormat="1" ht="15" customHeight="1">
      <c r="B36" s="293"/>
      <c r="C36" s="294"/>
      <c r="D36" s="292"/>
      <c r="E36" s="295" t="s">
        <v>134</v>
      </c>
      <c r="F36" s="292"/>
      <c r="G36" s="292" t="s">
        <v>3133</v>
      </c>
      <c r="H36" s="292"/>
      <c r="I36" s="292"/>
      <c r="J36" s="292"/>
      <c r="K36" s="290"/>
    </row>
    <row r="37" spans="2:11" s="1" customFormat="1" ht="30.75" customHeight="1">
      <c r="B37" s="293"/>
      <c r="C37" s="294"/>
      <c r="D37" s="292"/>
      <c r="E37" s="295" t="s">
        <v>3134</v>
      </c>
      <c r="F37" s="292"/>
      <c r="G37" s="292" t="s">
        <v>3135</v>
      </c>
      <c r="H37" s="292"/>
      <c r="I37" s="292"/>
      <c r="J37" s="292"/>
      <c r="K37" s="290"/>
    </row>
    <row r="38" spans="2:11" s="1" customFormat="1" ht="15" customHeight="1">
      <c r="B38" s="293"/>
      <c r="C38" s="294"/>
      <c r="D38" s="292"/>
      <c r="E38" s="295" t="s">
        <v>53</v>
      </c>
      <c r="F38" s="292"/>
      <c r="G38" s="292" t="s">
        <v>3136</v>
      </c>
      <c r="H38" s="292"/>
      <c r="I38" s="292"/>
      <c r="J38" s="292"/>
      <c r="K38" s="290"/>
    </row>
    <row r="39" spans="2:11" s="1" customFormat="1" ht="15" customHeight="1">
      <c r="B39" s="293"/>
      <c r="C39" s="294"/>
      <c r="D39" s="292"/>
      <c r="E39" s="295" t="s">
        <v>54</v>
      </c>
      <c r="F39" s="292"/>
      <c r="G39" s="292" t="s">
        <v>3137</v>
      </c>
      <c r="H39" s="292"/>
      <c r="I39" s="292"/>
      <c r="J39" s="292"/>
      <c r="K39" s="290"/>
    </row>
    <row r="40" spans="2:11" s="1" customFormat="1" ht="15" customHeight="1">
      <c r="B40" s="293"/>
      <c r="C40" s="294"/>
      <c r="D40" s="292"/>
      <c r="E40" s="295" t="s">
        <v>135</v>
      </c>
      <c r="F40" s="292"/>
      <c r="G40" s="292" t="s">
        <v>3138</v>
      </c>
      <c r="H40" s="292"/>
      <c r="I40" s="292"/>
      <c r="J40" s="292"/>
      <c r="K40" s="290"/>
    </row>
    <row r="41" spans="2:11" s="1" customFormat="1" ht="15" customHeight="1">
      <c r="B41" s="293"/>
      <c r="C41" s="294"/>
      <c r="D41" s="292"/>
      <c r="E41" s="295" t="s">
        <v>136</v>
      </c>
      <c r="F41" s="292"/>
      <c r="G41" s="292" t="s">
        <v>3139</v>
      </c>
      <c r="H41" s="292"/>
      <c r="I41" s="292"/>
      <c r="J41" s="292"/>
      <c r="K41" s="290"/>
    </row>
    <row r="42" spans="2:11" s="1" customFormat="1" ht="15" customHeight="1">
      <c r="B42" s="293"/>
      <c r="C42" s="294"/>
      <c r="D42" s="292"/>
      <c r="E42" s="295" t="s">
        <v>3140</v>
      </c>
      <c r="F42" s="292"/>
      <c r="G42" s="292" t="s">
        <v>3141</v>
      </c>
      <c r="H42" s="292"/>
      <c r="I42" s="292"/>
      <c r="J42" s="292"/>
      <c r="K42" s="290"/>
    </row>
    <row r="43" spans="2:11" s="1" customFormat="1" ht="15" customHeight="1">
      <c r="B43" s="293"/>
      <c r="C43" s="294"/>
      <c r="D43" s="292"/>
      <c r="E43" s="295"/>
      <c r="F43" s="292"/>
      <c r="G43" s="292" t="s">
        <v>3142</v>
      </c>
      <c r="H43" s="292"/>
      <c r="I43" s="292"/>
      <c r="J43" s="292"/>
      <c r="K43" s="290"/>
    </row>
    <row r="44" spans="2:11" s="1" customFormat="1" ht="15" customHeight="1">
      <c r="B44" s="293"/>
      <c r="C44" s="294"/>
      <c r="D44" s="292"/>
      <c r="E44" s="295" t="s">
        <v>3143</v>
      </c>
      <c r="F44" s="292"/>
      <c r="G44" s="292" t="s">
        <v>3144</v>
      </c>
      <c r="H44" s="292"/>
      <c r="I44" s="292"/>
      <c r="J44" s="292"/>
      <c r="K44" s="290"/>
    </row>
    <row r="45" spans="2:11" s="1" customFormat="1" ht="15" customHeight="1">
      <c r="B45" s="293"/>
      <c r="C45" s="294"/>
      <c r="D45" s="292"/>
      <c r="E45" s="295" t="s">
        <v>138</v>
      </c>
      <c r="F45" s="292"/>
      <c r="G45" s="292" t="s">
        <v>3145</v>
      </c>
      <c r="H45" s="292"/>
      <c r="I45" s="292"/>
      <c r="J45" s="292"/>
      <c r="K45" s="290"/>
    </row>
    <row r="46" spans="2:11" s="1" customFormat="1" ht="12.75" customHeight="1">
      <c r="B46" s="293"/>
      <c r="C46" s="294"/>
      <c r="D46" s="292"/>
      <c r="E46" s="292"/>
      <c r="F46" s="292"/>
      <c r="G46" s="292"/>
      <c r="H46" s="292"/>
      <c r="I46" s="292"/>
      <c r="J46" s="292"/>
      <c r="K46" s="290"/>
    </row>
    <row r="47" spans="2:11" s="1" customFormat="1" ht="15" customHeight="1">
      <c r="B47" s="293"/>
      <c r="C47" s="294"/>
      <c r="D47" s="292" t="s">
        <v>3146</v>
      </c>
      <c r="E47" s="292"/>
      <c r="F47" s="292"/>
      <c r="G47" s="292"/>
      <c r="H47" s="292"/>
      <c r="I47" s="292"/>
      <c r="J47" s="292"/>
      <c r="K47" s="290"/>
    </row>
    <row r="48" spans="2:11" s="1" customFormat="1" ht="15" customHeight="1">
      <c r="B48" s="293"/>
      <c r="C48" s="294"/>
      <c r="D48" s="294"/>
      <c r="E48" s="292" t="s">
        <v>3147</v>
      </c>
      <c r="F48" s="292"/>
      <c r="G48" s="292"/>
      <c r="H48" s="292"/>
      <c r="I48" s="292"/>
      <c r="J48" s="292"/>
      <c r="K48" s="290"/>
    </row>
    <row r="49" spans="2:11" s="1" customFormat="1" ht="15" customHeight="1">
      <c r="B49" s="293"/>
      <c r="C49" s="294"/>
      <c r="D49" s="294"/>
      <c r="E49" s="292" t="s">
        <v>3148</v>
      </c>
      <c r="F49" s="292"/>
      <c r="G49" s="292"/>
      <c r="H49" s="292"/>
      <c r="I49" s="292"/>
      <c r="J49" s="292"/>
      <c r="K49" s="290"/>
    </row>
    <row r="50" spans="2:11" s="1" customFormat="1" ht="15" customHeight="1">
      <c r="B50" s="293"/>
      <c r="C50" s="294"/>
      <c r="D50" s="294"/>
      <c r="E50" s="292" t="s">
        <v>3149</v>
      </c>
      <c r="F50" s="292"/>
      <c r="G50" s="292"/>
      <c r="H50" s="292"/>
      <c r="I50" s="292"/>
      <c r="J50" s="292"/>
      <c r="K50" s="290"/>
    </row>
    <row r="51" spans="2:11" s="1" customFormat="1" ht="15" customHeight="1">
      <c r="B51" s="293"/>
      <c r="C51" s="294"/>
      <c r="D51" s="292" t="s">
        <v>3150</v>
      </c>
      <c r="E51" s="292"/>
      <c r="F51" s="292"/>
      <c r="G51" s="292"/>
      <c r="H51" s="292"/>
      <c r="I51" s="292"/>
      <c r="J51" s="292"/>
      <c r="K51" s="290"/>
    </row>
    <row r="52" spans="2:11" s="1" customFormat="1" ht="25.5" customHeight="1">
      <c r="B52" s="288"/>
      <c r="C52" s="289" t="s">
        <v>3151</v>
      </c>
      <c r="D52" s="289"/>
      <c r="E52" s="289"/>
      <c r="F52" s="289"/>
      <c r="G52" s="289"/>
      <c r="H52" s="289"/>
      <c r="I52" s="289"/>
      <c r="J52" s="289"/>
      <c r="K52" s="290"/>
    </row>
    <row r="53" spans="2:11" s="1" customFormat="1" ht="5.25" customHeight="1">
      <c r="B53" s="288"/>
      <c r="C53" s="291"/>
      <c r="D53" s="291"/>
      <c r="E53" s="291"/>
      <c r="F53" s="291"/>
      <c r="G53" s="291"/>
      <c r="H53" s="291"/>
      <c r="I53" s="291"/>
      <c r="J53" s="291"/>
      <c r="K53" s="290"/>
    </row>
    <row r="54" spans="2:11" s="1" customFormat="1" ht="15" customHeight="1">
      <c r="B54" s="288"/>
      <c r="C54" s="292" t="s">
        <v>3152</v>
      </c>
      <c r="D54" s="292"/>
      <c r="E54" s="292"/>
      <c r="F54" s="292"/>
      <c r="G54" s="292"/>
      <c r="H54" s="292"/>
      <c r="I54" s="292"/>
      <c r="J54" s="292"/>
      <c r="K54" s="290"/>
    </row>
    <row r="55" spans="2:11" s="1" customFormat="1" ht="15" customHeight="1">
      <c r="B55" s="288"/>
      <c r="C55" s="292" t="s">
        <v>3153</v>
      </c>
      <c r="D55" s="292"/>
      <c r="E55" s="292"/>
      <c r="F55" s="292"/>
      <c r="G55" s="292"/>
      <c r="H55" s="292"/>
      <c r="I55" s="292"/>
      <c r="J55" s="292"/>
      <c r="K55" s="290"/>
    </row>
    <row r="56" spans="2:11" s="1" customFormat="1" ht="12.75" customHeight="1">
      <c r="B56" s="288"/>
      <c r="C56" s="292"/>
      <c r="D56" s="292"/>
      <c r="E56" s="292"/>
      <c r="F56" s="292"/>
      <c r="G56" s="292"/>
      <c r="H56" s="292"/>
      <c r="I56" s="292"/>
      <c r="J56" s="292"/>
      <c r="K56" s="290"/>
    </row>
    <row r="57" spans="2:11" s="1" customFormat="1" ht="15" customHeight="1">
      <c r="B57" s="288"/>
      <c r="C57" s="292" t="s">
        <v>3154</v>
      </c>
      <c r="D57" s="292"/>
      <c r="E57" s="292"/>
      <c r="F57" s="292"/>
      <c r="G57" s="292"/>
      <c r="H57" s="292"/>
      <c r="I57" s="292"/>
      <c r="J57" s="292"/>
      <c r="K57" s="290"/>
    </row>
    <row r="58" spans="2:11" s="1" customFormat="1" ht="15" customHeight="1">
      <c r="B58" s="288"/>
      <c r="C58" s="294"/>
      <c r="D58" s="292" t="s">
        <v>3155</v>
      </c>
      <c r="E58" s="292"/>
      <c r="F58" s="292"/>
      <c r="G58" s="292"/>
      <c r="H58" s="292"/>
      <c r="I58" s="292"/>
      <c r="J58" s="292"/>
      <c r="K58" s="290"/>
    </row>
    <row r="59" spans="2:11" s="1" customFormat="1" ht="15" customHeight="1">
      <c r="B59" s="288"/>
      <c r="C59" s="294"/>
      <c r="D59" s="292" t="s">
        <v>3156</v>
      </c>
      <c r="E59" s="292"/>
      <c r="F59" s="292"/>
      <c r="G59" s="292"/>
      <c r="H59" s="292"/>
      <c r="I59" s="292"/>
      <c r="J59" s="292"/>
      <c r="K59" s="290"/>
    </row>
    <row r="60" spans="2:11" s="1" customFormat="1" ht="15" customHeight="1">
      <c r="B60" s="288"/>
      <c r="C60" s="294"/>
      <c r="D60" s="292" t="s">
        <v>3157</v>
      </c>
      <c r="E60" s="292"/>
      <c r="F60" s="292"/>
      <c r="G60" s="292"/>
      <c r="H60" s="292"/>
      <c r="I60" s="292"/>
      <c r="J60" s="292"/>
      <c r="K60" s="290"/>
    </row>
    <row r="61" spans="2:11" s="1" customFormat="1" ht="15" customHeight="1">
      <c r="B61" s="288"/>
      <c r="C61" s="294"/>
      <c r="D61" s="292" t="s">
        <v>3158</v>
      </c>
      <c r="E61" s="292"/>
      <c r="F61" s="292"/>
      <c r="G61" s="292"/>
      <c r="H61" s="292"/>
      <c r="I61" s="292"/>
      <c r="J61" s="292"/>
      <c r="K61" s="290"/>
    </row>
    <row r="62" spans="2:11" s="1" customFormat="1" ht="15" customHeight="1">
      <c r="B62" s="288"/>
      <c r="C62" s="294"/>
      <c r="D62" s="297" t="s">
        <v>3159</v>
      </c>
      <c r="E62" s="297"/>
      <c r="F62" s="297"/>
      <c r="G62" s="297"/>
      <c r="H62" s="297"/>
      <c r="I62" s="297"/>
      <c r="J62" s="297"/>
      <c r="K62" s="290"/>
    </row>
    <row r="63" spans="2:11" s="1" customFormat="1" ht="15" customHeight="1">
      <c r="B63" s="288"/>
      <c r="C63" s="294"/>
      <c r="D63" s="292" t="s">
        <v>3160</v>
      </c>
      <c r="E63" s="292"/>
      <c r="F63" s="292"/>
      <c r="G63" s="292"/>
      <c r="H63" s="292"/>
      <c r="I63" s="292"/>
      <c r="J63" s="292"/>
      <c r="K63" s="290"/>
    </row>
    <row r="64" spans="2:11" s="1" customFormat="1" ht="12.75" customHeight="1">
      <c r="B64" s="288"/>
      <c r="C64" s="294"/>
      <c r="D64" s="294"/>
      <c r="E64" s="298"/>
      <c r="F64" s="294"/>
      <c r="G64" s="294"/>
      <c r="H64" s="294"/>
      <c r="I64" s="294"/>
      <c r="J64" s="294"/>
      <c r="K64" s="290"/>
    </row>
    <row r="65" spans="2:11" s="1" customFormat="1" ht="15" customHeight="1">
      <c r="B65" s="288"/>
      <c r="C65" s="294"/>
      <c r="D65" s="292" t="s">
        <v>3161</v>
      </c>
      <c r="E65" s="292"/>
      <c r="F65" s="292"/>
      <c r="G65" s="292"/>
      <c r="H65" s="292"/>
      <c r="I65" s="292"/>
      <c r="J65" s="292"/>
      <c r="K65" s="290"/>
    </row>
    <row r="66" spans="2:11" s="1" customFormat="1" ht="15" customHeight="1">
      <c r="B66" s="288"/>
      <c r="C66" s="294"/>
      <c r="D66" s="297" t="s">
        <v>3162</v>
      </c>
      <c r="E66" s="297"/>
      <c r="F66" s="297"/>
      <c r="G66" s="297"/>
      <c r="H66" s="297"/>
      <c r="I66" s="297"/>
      <c r="J66" s="297"/>
      <c r="K66" s="290"/>
    </row>
    <row r="67" spans="2:11" s="1" customFormat="1" ht="15" customHeight="1">
      <c r="B67" s="288"/>
      <c r="C67" s="294"/>
      <c r="D67" s="292" t="s">
        <v>3163</v>
      </c>
      <c r="E67" s="292"/>
      <c r="F67" s="292"/>
      <c r="G67" s="292"/>
      <c r="H67" s="292"/>
      <c r="I67" s="292"/>
      <c r="J67" s="292"/>
      <c r="K67" s="290"/>
    </row>
    <row r="68" spans="2:11" s="1" customFormat="1" ht="15" customHeight="1">
      <c r="B68" s="288"/>
      <c r="C68" s="294"/>
      <c r="D68" s="292" t="s">
        <v>3164</v>
      </c>
      <c r="E68" s="292"/>
      <c r="F68" s="292"/>
      <c r="G68" s="292"/>
      <c r="H68" s="292"/>
      <c r="I68" s="292"/>
      <c r="J68" s="292"/>
      <c r="K68" s="290"/>
    </row>
    <row r="69" spans="2:11" s="1" customFormat="1" ht="15" customHeight="1">
      <c r="B69" s="288"/>
      <c r="C69" s="294"/>
      <c r="D69" s="292" t="s">
        <v>3165</v>
      </c>
      <c r="E69" s="292"/>
      <c r="F69" s="292"/>
      <c r="G69" s="292"/>
      <c r="H69" s="292"/>
      <c r="I69" s="292"/>
      <c r="J69" s="292"/>
      <c r="K69" s="290"/>
    </row>
    <row r="70" spans="2:11" s="1" customFormat="1" ht="15" customHeight="1">
      <c r="B70" s="288"/>
      <c r="C70" s="294"/>
      <c r="D70" s="292" t="s">
        <v>3166</v>
      </c>
      <c r="E70" s="292"/>
      <c r="F70" s="292"/>
      <c r="G70" s="292"/>
      <c r="H70" s="292"/>
      <c r="I70" s="292"/>
      <c r="J70" s="292"/>
      <c r="K70" s="290"/>
    </row>
    <row r="71" spans="2:11" s="1" customFormat="1" ht="12.75" customHeight="1">
      <c r="B71" s="299"/>
      <c r="C71" s="300"/>
      <c r="D71" s="300"/>
      <c r="E71" s="300"/>
      <c r="F71" s="300"/>
      <c r="G71" s="300"/>
      <c r="H71" s="300"/>
      <c r="I71" s="300"/>
      <c r="J71" s="300"/>
      <c r="K71" s="301"/>
    </row>
    <row r="72" spans="2:11" s="1" customFormat="1" ht="18.75" customHeight="1">
      <c r="B72" s="302"/>
      <c r="C72" s="302"/>
      <c r="D72" s="302"/>
      <c r="E72" s="302"/>
      <c r="F72" s="302"/>
      <c r="G72" s="302"/>
      <c r="H72" s="302"/>
      <c r="I72" s="302"/>
      <c r="J72" s="302"/>
      <c r="K72" s="303"/>
    </row>
    <row r="73" spans="2:11" s="1" customFormat="1" ht="18.75" customHeight="1">
      <c r="B73" s="303"/>
      <c r="C73" s="303"/>
      <c r="D73" s="303"/>
      <c r="E73" s="303"/>
      <c r="F73" s="303"/>
      <c r="G73" s="303"/>
      <c r="H73" s="303"/>
      <c r="I73" s="303"/>
      <c r="J73" s="303"/>
      <c r="K73" s="303"/>
    </row>
    <row r="74" spans="2:11" s="1" customFormat="1" ht="7.5" customHeight="1">
      <c r="B74" s="304"/>
      <c r="C74" s="305"/>
      <c r="D74" s="305"/>
      <c r="E74" s="305"/>
      <c r="F74" s="305"/>
      <c r="G74" s="305"/>
      <c r="H74" s="305"/>
      <c r="I74" s="305"/>
      <c r="J74" s="305"/>
      <c r="K74" s="306"/>
    </row>
    <row r="75" spans="2:11" s="1" customFormat="1" ht="45" customHeight="1">
      <c r="B75" s="307"/>
      <c r="C75" s="308" t="s">
        <v>3167</v>
      </c>
      <c r="D75" s="308"/>
      <c r="E75" s="308"/>
      <c r="F75" s="308"/>
      <c r="G75" s="308"/>
      <c r="H75" s="308"/>
      <c r="I75" s="308"/>
      <c r="J75" s="308"/>
      <c r="K75" s="309"/>
    </row>
    <row r="76" spans="2:11" s="1" customFormat="1" ht="17.25" customHeight="1">
      <c r="B76" s="307"/>
      <c r="C76" s="310" t="s">
        <v>3168</v>
      </c>
      <c r="D76" s="310"/>
      <c r="E76" s="310"/>
      <c r="F76" s="310" t="s">
        <v>3169</v>
      </c>
      <c r="G76" s="311"/>
      <c r="H76" s="310" t="s">
        <v>54</v>
      </c>
      <c r="I76" s="310" t="s">
        <v>57</v>
      </c>
      <c r="J76" s="310" t="s">
        <v>3170</v>
      </c>
      <c r="K76" s="309"/>
    </row>
    <row r="77" spans="2:11" s="1" customFormat="1" ht="17.25" customHeight="1">
      <c r="B77" s="307"/>
      <c r="C77" s="312" t="s">
        <v>3171</v>
      </c>
      <c r="D77" s="312"/>
      <c r="E77" s="312"/>
      <c r="F77" s="313" t="s">
        <v>3172</v>
      </c>
      <c r="G77" s="314"/>
      <c r="H77" s="312"/>
      <c r="I77" s="312"/>
      <c r="J77" s="312" t="s">
        <v>3173</v>
      </c>
      <c r="K77" s="309"/>
    </row>
    <row r="78" spans="2:11" s="1" customFormat="1" ht="5.25" customHeight="1">
      <c r="B78" s="307"/>
      <c r="C78" s="315"/>
      <c r="D78" s="315"/>
      <c r="E78" s="315"/>
      <c r="F78" s="315"/>
      <c r="G78" s="316"/>
      <c r="H78" s="315"/>
      <c r="I78" s="315"/>
      <c r="J78" s="315"/>
      <c r="K78" s="309"/>
    </row>
    <row r="79" spans="2:11" s="1" customFormat="1" ht="15" customHeight="1">
      <c r="B79" s="307"/>
      <c r="C79" s="295" t="s">
        <v>53</v>
      </c>
      <c r="D79" s="317"/>
      <c r="E79" s="317"/>
      <c r="F79" s="318" t="s">
        <v>3174</v>
      </c>
      <c r="G79" s="319"/>
      <c r="H79" s="295" t="s">
        <v>3175</v>
      </c>
      <c r="I79" s="295" t="s">
        <v>3176</v>
      </c>
      <c r="J79" s="295">
        <v>20</v>
      </c>
      <c r="K79" s="309"/>
    </row>
    <row r="80" spans="2:11" s="1" customFormat="1" ht="15" customHeight="1">
      <c r="B80" s="307"/>
      <c r="C80" s="295" t="s">
        <v>3177</v>
      </c>
      <c r="D80" s="295"/>
      <c r="E80" s="295"/>
      <c r="F80" s="318" t="s">
        <v>3174</v>
      </c>
      <c r="G80" s="319"/>
      <c r="H80" s="295" t="s">
        <v>3178</v>
      </c>
      <c r="I80" s="295" t="s">
        <v>3176</v>
      </c>
      <c r="J80" s="295">
        <v>120</v>
      </c>
      <c r="K80" s="309"/>
    </row>
    <row r="81" spans="2:11" s="1" customFormat="1" ht="15" customHeight="1">
      <c r="B81" s="320"/>
      <c r="C81" s="295" t="s">
        <v>3179</v>
      </c>
      <c r="D81" s="295"/>
      <c r="E81" s="295"/>
      <c r="F81" s="318" t="s">
        <v>3180</v>
      </c>
      <c r="G81" s="319"/>
      <c r="H81" s="295" t="s">
        <v>3181</v>
      </c>
      <c r="I81" s="295" t="s">
        <v>3176</v>
      </c>
      <c r="J81" s="295">
        <v>50</v>
      </c>
      <c r="K81" s="309"/>
    </row>
    <row r="82" spans="2:11" s="1" customFormat="1" ht="15" customHeight="1">
      <c r="B82" s="320"/>
      <c r="C82" s="295" t="s">
        <v>3182</v>
      </c>
      <c r="D82" s="295"/>
      <c r="E82" s="295"/>
      <c r="F82" s="318" t="s">
        <v>3174</v>
      </c>
      <c r="G82" s="319"/>
      <c r="H82" s="295" t="s">
        <v>3183</v>
      </c>
      <c r="I82" s="295" t="s">
        <v>3184</v>
      </c>
      <c r="J82" s="295"/>
      <c r="K82" s="309"/>
    </row>
    <row r="83" spans="2:11" s="1" customFormat="1" ht="15" customHeight="1">
      <c r="B83" s="320"/>
      <c r="C83" s="321" t="s">
        <v>3185</v>
      </c>
      <c r="D83" s="321"/>
      <c r="E83" s="321"/>
      <c r="F83" s="322" t="s">
        <v>3180</v>
      </c>
      <c r="G83" s="321"/>
      <c r="H83" s="321" t="s">
        <v>3186</v>
      </c>
      <c r="I83" s="321" t="s">
        <v>3176</v>
      </c>
      <c r="J83" s="321">
        <v>15</v>
      </c>
      <c r="K83" s="309"/>
    </row>
    <row r="84" spans="2:11" s="1" customFormat="1" ht="15" customHeight="1">
      <c r="B84" s="320"/>
      <c r="C84" s="321" t="s">
        <v>3187</v>
      </c>
      <c r="D84" s="321"/>
      <c r="E84" s="321"/>
      <c r="F84" s="322" t="s">
        <v>3180</v>
      </c>
      <c r="G84" s="321"/>
      <c r="H84" s="321" t="s">
        <v>3188</v>
      </c>
      <c r="I84" s="321" t="s">
        <v>3176</v>
      </c>
      <c r="J84" s="321">
        <v>15</v>
      </c>
      <c r="K84" s="309"/>
    </row>
    <row r="85" spans="2:11" s="1" customFormat="1" ht="15" customHeight="1">
      <c r="B85" s="320"/>
      <c r="C85" s="321" t="s">
        <v>3189</v>
      </c>
      <c r="D85" s="321"/>
      <c r="E85" s="321"/>
      <c r="F85" s="322" t="s">
        <v>3180</v>
      </c>
      <c r="G85" s="321"/>
      <c r="H85" s="321" t="s">
        <v>3190</v>
      </c>
      <c r="I85" s="321" t="s">
        <v>3176</v>
      </c>
      <c r="J85" s="321">
        <v>20</v>
      </c>
      <c r="K85" s="309"/>
    </row>
    <row r="86" spans="2:11" s="1" customFormat="1" ht="15" customHeight="1">
      <c r="B86" s="320"/>
      <c r="C86" s="321" t="s">
        <v>3191</v>
      </c>
      <c r="D86" s="321"/>
      <c r="E86" s="321"/>
      <c r="F86" s="322" t="s">
        <v>3180</v>
      </c>
      <c r="G86" s="321"/>
      <c r="H86" s="321" t="s">
        <v>3192</v>
      </c>
      <c r="I86" s="321" t="s">
        <v>3176</v>
      </c>
      <c r="J86" s="321">
        <v>20</v>
      </c>
      <c r="K86" s="309"/>
    </row>
    <row r="87" spans="2:11" s="1" customFormat="1" ht="15" customHeight="1">
      <c r="B87" s="320"/>
      <c r="C87" s="295" t="s">
        <v>3193</v>
      </c>
      <c r="D87" s="295"/>
      <c r="E87" s="295"/>
      <c r="F87" s="318" t="s">
        <v>3180</v>
      </c>
      <c r="G87" s="319"/>
      <c r="H87" s="295" t="s">
        <v>3194</v>
      </c>
      <c r="I87" s="295" t="s">
        <v>3176</v>
      </c>
      <c r="J87" s="295">
        <v>50</v>
      </c>
      <c r="K87" s="309"/>
    </row>
    <row r="88" spans="2:11" s="1" customFormat="1" ht="15" customHeight="1">
      <c r="B88" s="320"/>
      <c r="C88" s="295" t="s">
        <v>3195</v>
      </c>
      <c r="D88" s="295"/>
      <c r="E88" s="295"/>
      <c r="F88" s="318" t="s">
        <v>3180</v>
      </c>
      <c r="G88" s="319"/>
      <c r="H88" s="295" t="s">
        <v>3196</v>
      </c>
      <c r="I88" s="295" t="s">
        <v>3176</v>
      </c>
      <c r="J88" s="295">
        <v>20</v>
      </c>
      <c r="K88" s="309"/>
    </row>
    <row r="89" spans="2:11" s="1" customFormat="1" ht="15" customHeight="1">
      <c r="B89" s="320"/>
      <c r="C89" s="295" t="s">
        <v>3197</v>
      </c>
      <c r="D89" s="295"/>
      <c r="E89" s="295"/>
      <c r="F89" s="318" t="s">
        <v>3180</v>
      </c>
      <c r="G89" s="319"/>
      <c r="H89" s="295" t="s">
        <v>3198</v>
      </c>
      <c r="I89" s="295" t="s">
        <v>3176</v>
      </c>
      <c r="J89" s="295">
        <v>20</v>
      </c>
      <c r="K89" s="309"/>
    </row>
    <row r="90" spans="2:11" s="1" customFormat="1" ht="15" customHeight="1">
      <c r="B90" s="320"/>
      <c r="C90" s="295" t="s">
        <v>3199</v>
      </c>
      <c r="D90" s="295"/>
      <c r="E90" s="295"/>
      <c r="F90" s="318" t="s">
        <v>3180</v>
      </c>
      <c r="G90" s="319"/>
      <c r="H90" s="295" t="s">
        <v>3200</v>
      </c>
      <c r="I90" s="295" t="s">
        <v>3176</v>
      </c>
      <c r="J90" s="295">
        <v>50</v>
      </c>
      <c r="K90" s="309"/>
    </row>
    <row r="91" spans="2:11" s="1" customFormat="1" ht="15" customHeight="1">
      <c r="B91" s="320"/>
      <c r="C91" s="295" t="s">
        <v>3201</v>
      </c>
      <c r="D91" s="295"/>
      <c r="E91" s="295"/>
      <c r="F91" s="318" t="s">
        <v>3180</v>
      </c>
      <c r="G91" s="319"/>
      <c r="H91" s="295" t="s">
        <v>3201</v>
      </c>
      <c r="I91" s="295" t="s">
        <v>3176</v>
      </c>
      <c r="J91" s="295">
        <v>50</v>
      </c>
      <c r="K91" s="309"/>
    </row>
    <row r="92" spans="2:11" s="1" customFormat="1" ht="15" customHeight="1">
      <c r="B92" s="320"/>
      <c r="C92" s="295" t="s">
        <v>3202</v>
      </c>
      <c r="D92" s="295"/>
      <c r="E92" s="295"/>
      <c r="F92" s="318" t="s">
        <v>3180</v>
      </c>
      <c r="G92" s="319"/>
      <c r="H92" s="295" t="s">
        <v>3203</v>
      </c>
      <c r="I92" s="295" t="s">
        <v>3176</v>
      </c>
      <c r="J92" s="295">
        <v>255</v>
      </c>
      <c r="K92" s="309"/>
    </row>
    <row r="93" spans="2:11" s="1" customFormat="1" ht="15" customHeight="1">
      <c r="B93" s="320"/>
      <c r="C93" s="295" t="s">
        <v>3204</v>
      </c>
      <c r="D93" s="295"/>
      <c r="E93" s="295"/>
      <c r="F93" s="318" t="s">
        <v>3174</v>
      </c>
      <c r="G93" s="319"/>
      <c r="H93" s="295" t="s">
        <v>3205</v>
      </c>
      <c r="I93" s="295" t="s">
        <v>3206</v>
      </c>
      <c r="J93" s="295"/>
      <c r="K93" s="309"/>
    </row>
    <row r="94" spans="2:11" s="1" customFormat="1" ht="15" customHeight="1">
      <c r="B94" s="320"/>
      <c r="C94" s="295" t="s">
        <v>3207</v>
      </c>
      <c r="D94" s="295"/>
      <c r="E94" s="295"/>
      <c r="F94" s="318" t="s">
        <v>3174</v>
      </c>
      <c r="G94" s="319"/>
      <c r="H94" s="295" t="s">
        <v>3208</v>
      </c>
      <c r="I94" s="295" t="s">
        <v>3209</v>
      </c>
      <c r="J94" s="295"/>
      <c r="K94" s="309"/>
    </row>
    <row r="95" spans="2:11" s="1" customFormat="1" ht="15" customHeight="1">
      <c r="B95" s="320"/>
      <c r="C95" s="295" t="s">
        <v>3210</v>
      </c>
      <c r="D95" s="295"/>
      <c r="E95" s="295"/>
      <c r="F95" s="318" t="s">
        <v>3174</v>
      </c>
      <c r="G95" s="319"/>
      <c r="H95" s="295" t="s">
        <v>3210</v>
      </c>
      <c r="I95" s="295" t="s">
        <v>3209</v>
      </c>
      <c r="J95" s="295"/>
      <c r="K95" s="309"/>
    </row>
    <row r="96" spans="2:11" s="1" customFormat="1" ht="15" customHeight="1">
      <c r="B96" s="320"/>
      <c r="C96" s="295" t="s">
        <v>38</v>
      </c>
      <c r="D96" s="295"/>
      <c r="E96" s="295"/>
      <c r="F96" s="318" t="s">
        <v>3174</v>
      </c>
      <c r="G96" s="319"/>
      <c r="H96" s="295" t="s">
        <v>3211</v>
      </c>
      <c r="I96" s="295" t="s">
        <v>3209</v>
      </c>
      <c r="J96" s="295"/>
      <c r="K96" s="309"/>
    </row>
    <row r="97" spans="2:11" s="1" customFormat="1" ht="15" customHeight="1">
      <c r="B97" s="320"/>
      <c r="C97" s="295" t="s">
        <v>48</v>
      </c>
      <c r="D97" s="295"/>
      <c r="E97" s="295"/>
      <c r="F97" s="318" t="s">
        <v>3174</v>
      </c>
      <c r="G97" s="319"/>
      <c r="H97" s="295" t="s">
        <v>3212</v>
      </c>
      <c r="I97" s="295" t="s">
        <v>3209</v>
      </c>
      <c r="J97" s="295"/>
      <c r="K97" s="309"/>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3"/>
      <c r="C100" s="303"/>
      <c r="D100" s="303"/>
      <c r="E100" s="303"/>
      <c r="F100" s="303"/>
      <c r="G100" s="303"/>
      <c r="H100" s="303"/>
      <c r="I100" s="303"/>
      <c r="J100" s="303"/>
      <c r="K100" s="303"/>
    </row>
    <row r="101" spans="2:11" s="1" customFormat="1" ht="7.5" customHeight="1">
      <c r="B101" s="304"/>
      <c r="C101" s="305"/>
      <c r="D101" s="305"/>
      <c r="E101" s="305"/>
      <c r="F101" s="305"/>
      <c r="G101" s="305"/>
      <c r="H101" s="305"/>
      <c r="I101" s="305"/>
      <c r="J101" s="305"/>
      <c r="K101" s="306"/>
    </row>
    <row r="102" spans="2:11" s="1" customFormat="1" ht="45" customHeight="1">
      <c r="B102" s="307"/>
      <c r="C102" s="308" t="s">
        <v>3213</v>
      </c>
      <c r="D102" s="308"/>
      <c r="E102" s="308"/>
      <c r="F102" s="308"/>
      <c r="G102" s="308"/>
      <c r="H102" s="308"/>
      <c r="I102" s="308"/>
      <c r="J102" s="308"/>
      <c r="K102" s="309"/>
    </row>
    <row r="103" spans="2:11" s="1" customFormat="1" ht="17.25" customHeight="1">
      <c r="B103" s="307"/>
      <c r="C103" s="310" t="s">
        <v>3168</v>
      </c>
      <c r="D103" s="310"/>
      <c r="E103" s="310"/>
      <c r="F103" s="310" t="s">
        <v>3169</v>
      </c>
      <c r="G103" s="311"/>
      <c r="H103" s="310" t="s">
        <v>54</v>
      </c>
      <c r="I103" s="310" t="s">
        <v>57</v>
      </c>
      <c r="J103" s="310" t="s">
        <v>3170</v>
      </c>
      <c r="K103" s="309"/>
    </row>
    <row r="104" spans="2:11" s="1" customFormat="1" ht="17.25" customHeight="1">
      <c r="B104" s="307"/>
      <c r="C104" s="312" t="s">
        <v>3171</v>
      </c>
      <c r="D104" s="312"/>
      <c r="E104" s="312"/>
      <c r="F104" s="313" t="s">
        <v>3172</v>
      </c>
      <c r="G104" s="314"/>
      <c r="H104" s="312"/>
      <c r="I104" s="312"/>
      <c r="J104" s="312" t="s">
        <v>3173</v>
      </c>
      <c r="K104" s="309"/>
    </row>
    <row r="105" spans="2:11" s="1" customFormat="1" ht="5.25" customHeight="1">
      <c r="B105" s="307"/>
      <c r="C105" s="310"/>
      <c r="D105" s="310"/>
      <c r="E105" s="310"/>
      <c r="F105" s="310"/>
      <c r="G105" s="328"/>
      <c r="H105" s="310"/>
      <c r="I105" s="310"/>
      <c r="J105" s="310"/>
      <c r="K105" s="309"/>
    </row>
    <row r="106" spans="2:11" s="1" customFormat="1" ht="15" customHeight="1">
      <c r="B106" s="307"/>
      <c r="C106" s="295" t="s">
        <v>53</v>
      </c>
      <c r="D106" s="317"/>
      <c r="E106" s="317"/>
      <c r="F106" s="318" t="s">
        <v>3174</v>
      </c>
      <c r="G106" s="295"/>
      <c r="H106" s="295" t="s">
        <v>3214</v>
      </c>
      <c r="I106" s="295" t="s">
        <v>3176</v>
      </c>
      <c r="J106" s="295">
        <v>20</v>
      </c>
      <c r="K106" s="309"/>
    </row>
    <row r="107" spans="2:11" s="1" customFormat="1" ht="15" customHeight="1">
      <c r="B107" s="307"/>
      <c r="C107" s="295" t="s">
        <v>3177</v>
      </c>
      <c r="D107" s="295"/>
      <c r="E107" s="295"/>
      <c r="F107" s="318" t="s">
        <v>3174</v>
      </c>
      <c r="G107" s="295"/>
      <c r="H107" s="295" t="s">
        <v>3214</v>
      </c>
      <c r="I107" s="295" t="s">
        <v>3176</v>
      </c>
      <c r="J107" s="295">
        <v>120</v>
      </c>
      <c r="K107" s="309"/>
    </row>
    <row r="108" spans="2:11" s="1" customFormat="1" ht="15" customHeight="1">
      <c r="B108" s="320"/>
      <c r="C108" s="295" t="s">
        <v>3179</v>
      </c>
      <c r="D108" s="295"/>
      <c r="E108" s="295"/>
      <c r="F108" s="318" t="s">
        <v>3180</v>
      </c>
      <c r="G108" s="295"/>
      <c r="H108" s="295" t="s">
        <v>3214</v>
      </c>
      <c r="I108" s="295" t="s">
        <v>3176</v>
      </c>
      <c r="J108" s="295">
        <v>50</v>
      </c>
      <c r="K108" s="309"/>
    </row>
    <row r="109" spans="2:11" s="1" customFormat="1" ht="15" customHeight="1">
      <c r="B109" s="320"/>
      <c r="C109" s="295" t="s">
        <v>3182</v>
      </c>
      <c r="D109" s="295"/>
      <c r="E109" s="295"/>
      <c r="F109" s="318" t="s">
        <v>3174</v>
      </c>
      <c r="G109" s="295"/>
      <c r="H109" s="295" t="s">
        <v>3214</v>
      </c>
      <c r="I109" s="295" t="s">
        <v>3184</v>
      </c>
      <c r="J109" s="295"/>
      <c r="K109" s="309"/>
    </row>
    <row r="110" spans="2:11" s="1" customFormat="1" ht="15" customHeight="1">
      <c r="B110" s="320"/>
      <c r="C110" s="295" t="s">
        <v>3193</v>
      </c>
      <c r="D110" s="295"/>
      <c r="E110" s="295"/>
      <c r="F110" s="318" t="s">
        <v>3180</v>
      </c>
      <c r="G110" s="295"/>
      <c r="H110" s="295" t="s">
        <v>3214</v>
      </c>
      <c r="I110" s="295" t="s">
        <v>3176</v>
      </c>
      <c r="J110" s="295">
        <v>50</v>
      </c>
      <c r="K110" s="309"/>
    </row>
    <row r="111" spans="2:11" s="1" customFormat="1" ht="15" customHeight="1">
      <c r="B111" s="320"/>
      <c r="C111" s="295" t="s">
        <v>3201</v>
      </c>
      <c r="D111" s="295"/>
      <c r="E111" s="295"/>
      <c r="F111" s="318" t="s">
        <v>3180</v>
      </c>
      <c r="G111" s="295"/>
      <c r="H111" s="295" t="s">
        <v>3214</v>
      </c>
      <c r="I111" s="295" t="s">
        <v>3176</v>
      </c>
      <c r="J111" s="295">
        <v>50</v>
      </c>
      <c r="K111" s="309"/>
    </row>
    <row r="112" spans="2:11" s="1" customFormat="1" ht="15" customHeight="1">
      <c r="B112" s="320"/>
      <c r="C112" s="295" t="s">
        <v>3199</v>
      </c>
      <c r="D112" s="295"/>
      <c r="E112" s="295"/>
      <c r="F112" s="318" t="s">
        <v>3180</v>
      </c>
      <c r="G112" s="295"/>
      <c r="H112" s="295" t="s">
        <v>3214</v>
      </c>
      <c r="I112" s="295" t="s">
        <v>3176</v>
      </c>
      <c r="J112" s="295">
        <v>50</v>
      </c>
      <c r="K112" s="309"/>
    </row>
    <row r="113" spans="2:11" s="1" customFormat="1" ht="15" customHeight="1">
      <c r="B113" s="320"/>
      <c r="C113" s="295" t="s">
        <v>53</v>
      </c>
      <c r="D113" s="295"/>
      <c r="E113" s="295"/>
      <c r="F113" s="318" t="s">
        <v>3174</v>
      </c>
      <c r="G113" s="295"/>
      <c r="H113" s="295" t="s">
        <v>3215</v>
      </c>
      <c r="I113" s="295" t="s">
        <v>3176</v>
      </c>
      <c r="J113" s="295">
        <v>20</v>
      </c>
      <c r="K113" s="309"/>
    </row>
    <row r="114" spans="2:11" s="1" customFormat="1" ht="15" customHeight="1">
      <c r="B114" s="320"/>
      <c r="C114" s="295" t="s">
        <v>3216</v>
      </c>
      <c r="D114" s="295"/>
      <c r="E114" s="295"/>
      <c r="F114" s="318" t="s">
        <v>3174</v>
      </c>
      <c r="G114" s="295"/>
      <c r="H114" s="295" t="s">
        <v>3217</v>
      </c>
      <c r="I114" s="295" t="s">
        <v>3176</v>
      </c>
      <c r="J114" s="295">
        <v>120</v>
      </c>
      <c r="K114" s="309"/>
    </row>
    <row r="115" spans="2:11" s="1" customFormat="1" ht="15" customHeight="1">
      <c r="B115" s="320"/>
      <c r="C115" s="295" t="s">
        <v>38</v>
      </c>
      <c r="D115" s="295"/>
      <c r="E115" s="295"/>
      <c r="F115" s="318" t="s">
        <v>3174</v>
      </c>
      <c r="G115" s="295"/>
      <c r="H115" s="295" t="s">
        <v>3218</v>
      </c>
      <c r="I115" s="295" t="s">
        <v>3209</v>
      </c>
      <c r="J115" s="295"/>
      <c r="K115" s="309"/>
    </row>
    <row r="116" spans="2:11" s="1" customFormat="1" ht="15" customHeight="1">
      <c r="B116" s="320"/>
      <c r="C116" s="295" t="s">
        <v>48</v>
      </c>
      <c r="D116" s="295"/>
      <c r="E116" s="295"/>
      <c r="F116" s="318" t="s">
        <v>3174</v>
      </c>
      <c r="G116" s="295"/>
      <c r="H116" s="295" t="s">
        <v>3219</v>
      </c>
      <c r="I116" s="295" t="s">
        <v>3209</v>
      </c>
      <c r="J116" s="295"/>
      <c r="K116" s="309"/>
    </row>
    <row r="117" spans="2:11" s="1" customFormat="1" ht="15" customHeight="1">
      <c r="B117" s="320"/>
      <c r="C117" s="295" t="s">
        <v>57</v>
      </c>
      <c r="D117" s="295"/>
      <c r="E117" s="295"/>
      <c r="F117" s="318" t="s">
        <v>3174</v>
      </c>
      <c r="G117" s="295"/>
      <c r="H117" s="295" t="s">
        <v>3220</v>
      </c>
      <c r="I117" s="295" t="s">
        <v>3221</v>
      </c>
      <c r="J117" s="295"/>
      <c r="K117" s="309"/>
    </row>
    <row r="118" spans="2:11" s="1" customFormat="1" ht="15" customHeight="1">
      <c r="B118" s="323"/>
      <c r="C118" s="329"/>
      <c r="D118" s="329"/>
      <c r="E118" s="329"/>
      <c r="F118" s="329"/>
      <c r="G118" s="329"/>
      <c r="H118" s="329"/>
      <c r="I118" s="329"/>
      <c r="J118" s="329"/>
      <c r="K118" s="325"/>
    </row>
    <row r="119" spans="2:11" s="1" customFormat="1" ht="18.75" customHeight="1">
      <c r="B119" s="330"/>
      <c r="C119" s="331"/>
      <c r="D119" s="331"/>
      <c r="E119" s="331"/>
      <c r="F119" s="332"/>
      <c r="G119" s="331"/>
      <c r="H119" s="331"/>
      <c r="I119" s="331"/>
      <c r="J119" s="331"/>
      <c r="K119" s="330"/>
    </row>
    <row r="120" spans="2:11" s="1" customFormat="1" ht="18.75" customHeight="1">
      <c r="B120" s="303"/>
      <c r="C120" s="303"/>
      <c r="D120" s="303"/>
      <c r="E120" s="303"/>
      <c r="F120" s="303"/>
      <c r="G120" s="303"/>
      <c r="H120" s="303"/>
      <c r="I120" s="303"/>
      <c r="J120" s="303"/>
      <c r="K120" s="303"/>
    </row>
    <row r="121" spans="2:11" s="1" customFormat="1" ht="7.5" customHeight="1">
      <c r="B121" s="333"/>
      <c r="C121" s="334"/>
      <c r="D121" s="334"/>
      <c r="E121" s="334"/>
      <c r="F121" s="334"/>
      <c r="G121" s="334"/>
      <c r="H121" s="334"/>
      <c r="I121" s="334"/>
      <c r="J121" s="334"/>
      <c r="K121" s="335"/>
    </row>
    <row r="122" spans="2:11" s="1" customFormat="1" ht="45" customHeight="1">
      <c r="B122" s="336"/>
      <c r="C122" s="286" t="s">
        <v>3222</v>
      </c>
      <c r="D122" s="286"/>
      <c r="E122" s="286"/>
      <c r="F122" s="286"/>
      <c r="G122" s="286"/>
      <c r="H122" s="286"/>
      <c r="I122" s="286"/>
      <c r="J122" s="286"/>
      <c r="K122" s="337"/>
    </row>
    <row r="123" spans="2:11" s="1" customFormat="1" ht="17.25" customHeight="1">
      <c r="B123" s="338"/>
      <c r="C123" s="310" t="s">
        <v>3168</v>
      </c>
      <c r="D123" s="310"/>
      <c r="E123" s="310"/>
      <c r="F123" s="310" t="s">
        <v>3169</v>
      </c>
      <c r="G123" s="311"/>
      <c r="H123" s="310" t="s">
        <v>54</v>
      </c>
      <c r="I123" s="310" t="s">
        <v>57</v>
      </c>
      <c r="J123" s="310" t="s">
        <v>3170</v>
      </c>
      <c r="K123" s="339"/>
    </row>
    <row r="124" spans="2:11" s="1" customFormat="1" ht="17.25" customHeight="1">
      <c r="B124" s="338"/>
      <c r="C124" s="312" t="s">
        <v>3171</v>
      </c>
      <c r="D124" s="312"/>
      <c r="E124" s="312"/>
      <c r="F124" s="313" t="s">
        <v>3172</v>
      </c>
      <c r="G124" s="314"/>
      <c r="H124" s="312"/>
      <c r="I124" s="312"/>
      <c r="J124" s="312" t="s">
        <v>3173</v>
      </c>
      <c r="K124" s="339"/>
    </row>
    <row r="125" spans="2:11" s="1" customFormat="1" ht="5.25" customHeight="1">
      <c r="B125" s="340"/>
      <c r="C125" s="315"/>
      <c r="D125" s="315"/>
      <c r="E125" s="315"/>
      <c r="F125" s="315"/>
      <c r="G125" s="341"/>
      <c r="H125" s="315"/>
      <c r="I125" s="315"/>
      <c r="J125" s="315"/>
      <c r="K125" s="342"/>
    </row>
    <row r="126" spans="2:11" s="1" customFormat="1" ht="15" customHeight="1">
      <c r="B126" s="340"/>
      <c r="C126" s="295" t="s">
        <v>3177</v>
      </c>
      <c r="D126" s="317"/>
      <c r="E126" s="317"/>
      <c r="F126" s="318" t="s">
        <v>3174</v>
      </c>
      <c r="G126" s="295"/>
      <c r="H126" s="295" t="s">
        <v>3214</v>
      </c>
      <c r="I126" s="295" t="s">
        <v>3176</v>
      </c>
      <c r="J126" s="295">
        <v>120</v>
      </c>
      <c r="K126" s="343"/>
    </row>
    <row r="127" spans="2:11" s="1" customFormat="1" ht="15" customHeight="1">
      <c r="B127" s="340"/>
      <c r="C127" s="295" t="s">
        <v>3223</v>
      </c>
      <c r="D127" s="295"/>
      <c r="E127" s="295"/>
      <c r="F127" s="318" t="s">
        <v>3174</v>
      </c>
      <c r="G127" s="295"/>
      <c r="H127" s="295" t="s">
        <v>3224</v>
      </c>
      <c r="I127" s="295" t="s">
        <v>3176</v>
      </c>
      <c r="J127" s="295" t="s">
        <v>3225</v>
      </c>
      <c r="K127" s="343"/>
    </row>
    <row r="128" spans="2:11" s="1" customFormat="1" ht="15" customHeight="1">
      <c r="B128" s="340"/>
      <c r="C128" s="295" t="s">
        <v>3122</v>
      </c>
      <c r="D128" s="295"/>
      <c r="E128" s="295"/>
      <c r="F128" s="318" t="s">
        <v>3174</v>
      </c>
      <c r="G128" s="295"/>
      <c r="H128" s="295" t="s">
        <v>3226</v>
      </c>
      <c r="I128" s="295" t="s">
        <v>3176</v>
      </c>
      <c r="J128" s="295" t="s">
        <v>3225</v>
      </c>
      <c r="K128" s="343"/>
    </row>
    <row r="129" spans="2:11" s="1" customFormat="1" ht="15" customHeight="1">
      <c r="B129" s="340"/>
      <c r="C129" s="295" t="s">
        <v>3185</v>
      </c>
      <c r="D129" s="295"/>
      <c r="E129" s="295"/>
      <c r="F129" s="318" t="s">
        <v>3180</v>
      </c>
      <c r="G129" s="295"/>
      <c r="H129" s="295" t="s">
        <v>3186</v>
      </c>
      <c r="I129" s="295" t="s">
        <v>3176</v>
      </c>
      <c r="J129" s="295">
        <v>15</v>
      </c>
      <c r="K129" s="343"/>
    </row>
    <row r="130" spans="2:11" s="1" customFormat="1" ht="15" customHeight="1">
      <c r="B130" s="340"/>
      <c r="C130" s="321" t="s">
        <v>3187</v>
      </c>
      <c r="D130" s="321"/>
      <c r="E130" s="321"/>
      <c r="F130" s="322" t="s">
        <v>3180</v>
      </c>
      <c r="G130" s="321"/>
      <c r="H130" s="321" t="s">
        <v>3188</v>
      </c>
      <c r="I130" s="321" t="s">
        <v>3176</v>
      </c>
      <c r="J130" s="321">
        <v>15</v>
      </c>
      <c r="K130" s="343"/>
    </row>
    <row r="131" spans="2:11" s="1" customFormat="1" ht="15" customHeight="1">
      <c r="B131" s="340"/>
      <c r="C131" s="321" t="s">
        <v>3189</v>
      </c>
      <c r="D131" s="321"/>
      <c r="E131" s="321"/>
      <c r="F131" s="322" t="s">
        <v>3180</v>
      </c>
      <c r="G131" s="321"/>
      <c r="H131" s="321" t="s">
        <v>3190</v>
      </c>
      <c r="I131" s="321" t="s">
        <v>3176</v>
      </c>
      <c r="J131" s="321">
        <v>20</v>
      </c>
      <c r="K131" s="343"/>
    </row>
    <row r="132" spans="2:11" s="1" customFormat="1" ht="15" customHeight="1">
      <c r="B132" s="340"/>
      <c r="C132" s="321" t="s">
        <v>3191</v>
      </c>
      <c r="D132" s="321"/>
      <c r="E132" s="321"/>
      <c r="F132" s="322" t="s">
        <v>3180</v>
      </c>
      <c r="G132" s="321"/>
      <c r="H132" s="321" t="s">
        <v>3192</v>
      </c>
      <c r="I132" s="321" t="s">
        <v>3176</v>
      </c>
      <c r="J132" s="321">
        <v>20</v>
      </c>
      <c r="K132" s="343"/>
    </row>
    <row r="133" spans="2:11" s="1" customFormat="1" ht="15" customHeight="1">
      <c r="B133" s="340"/>
      <c r="C133" s="295" t="s">
        <v>3179</v>
      </c>
      <c r="D133" s="295"/>
      <c r="E133" s="295"/>
      <c r="F133" s="318" t="s">
        <v>3180</v>
      </c>
      <c r="G133" s="295"/>
      <c r="H133" s="295" t="s">
        <v>3214</v>
      </c>
      <c r="I133" s="295" t="s">
        <v>3176</v>
      </c>
      <c r="J133" s="295">
        <v>50</v>
      </c>
      <c r="K133" s="343"/>
    </row>
    <row r="134" spans="2:11" s="1" customFormat="1" ht="15" customHeight="1">
      <c r="B134" s="340"/>
      <c r="C134" s="295" t="s">
        <v>3193</v>
      </c>
      <c r="D134" s="295"/>
      <c r="E134" s="295"/>
      <c r="F134" s="318" t="s">
        <v>3180</v>
      </c>
      <c r="G134" s="295"/>
      <c r="H134" s="295" t="s">
        <v>3214</v>
      </c>
      <c r="I134" s="295" t="s">
        <v>3176</v>
      </c>
      <c r="J134" s="295">
        <v>50</v>
      </c>
      <c r="K134" s="343"/>
    </row>
    <row r="135" spans="2:11" s="1" customFormat="1" ht="15" customHeight="1">
      <c r="B135" s="340"/>
      <c r="C135" s="295" t="s">
        <v>3199</v>
      </c>
      <c r="D135" s="295"/>
      <c r="E135" s="295"/>
      <c r="F135" s="318" t="s">
        <v>3180</v>
      </c>
      <c r="G135" s="295"/>
      <c r="H135" s="295" t="s">
        <v>3214</v>
      </c>
      <c r="I135" s="295" t="s">
        <v>3176</v>
      </c>
      <c r="J135" s="295">
        <v>50</v>
      </c>
      <c r="K135" s="343"/>
    </row>
    <row r="136" spans="2:11" s="1" customFormat="1" ht="15" customHeight="1">
      <c r="B136" s="340"/>
      <c r="C136" s="295" t="s">
        <v>3201</v>
      </c>
      <c r="D136" s="295"/>
      <c r="E136" s="295"/>
      <c r="F136" s="318" t="s">
        <v>3180</v>
      </c>
      <c r="G136" s="295"/>
      <c r="H136" s="295" t="s">
        <v>3214</v>
      </c>
      <c r="I136" s="295" t="s">
        <v>3176</v>
      </c>
      <c r="J136" s="295">
        <v>50</v>
      </c>
      <c r="K136" s="343"/>
    </row>
    <row r="137" spans="2:11" s="1" customFormat="1" ht="15" customHeight="1">
      <c r="B137" s="340"/>
      <c r="C137" s="295" t="s">
        <v>3202</v>
      </c>
      <c r="D137" s="295"/>
      <c r="E137" s="295"/>
      <c r="F137" s="318" t="s">
        <v>3180</v>
      </c>
      <c r="G137" s="295"/>
      <c r="H137" s="295" t="s">
        <v>3227</v>
      </c>
      <c r="I137" s="295" t="s">
        <v>3176</v>
      </c>
      <c r="J137" s="295">
        <v>255</v>
      </c>
      <c r="K137" s="343"/>
    </row>
    <row r="138" spans="2:11" s="1" customFormat="1" ht="15" customHeight="1">
      <c r="B138" s="340"/>
      <c r="C138" s="295" t="s">
        <v>3204</v>
      </c>
      <c r="D138" s="295"/>
      <c r="E138" s="295"/>
      <c r="F138" s="318" t="s">
        <v>3174</v>
      </c>
      <c r="G138" s="295"/>
      <c r="H138" s="295" t="s">
        <v>3228</v>
      </c>
      <c r="I138" s="295" t="s">
        <v>3206</v>
      </c>
      <c r="J138" s="295"/>
      <c r="K138" s="343"/>
    </row>
    <row r="139" spans="2:11" s="1" customFormat="1" ht="15" customHeight="1">
      <c r="B139" s="340"/>
      <c r="C139" s="295" t="s">
        <v>3207</v>
      </c>
      <c r="D139" s="295"/>
      <c r="E139" s="295"/>
      <c r="F139" s="318" t="s">
        <v>3174</v>
      </c>
      <c r="G139" s="295"/>
      <c r="H139" s="295" t="s">
        <v>3229</v>
      </c>
      <c r="I139" s="295" t="s">
        <v>3209</v>
      </c>
      <c r="J139" s="295"/>
      <c r="K139" s="343"/>
    </row>
    <row r="140" spans="2:11" s="1" customFormat="1" ht="15" customHeight="1">
      <c r="B140" s="340"/>
      <c r="C140" s="295" t="s">
        <v>3210</v>
      </c>
      <c r="D140" s="295"/>
      <c r="E140" s="295"/>
      <c r="F140" s="318" t="s">
        <v>3174</v>
      </c>
      <c r="G140" s="295"/>
      <c r="H140" s="295" t="s">
        <v>3210</v>
      </c>
      <c r="I140" s="295" t="s">
        <v>3209</v>
      </c>
      <c r="J140" s="295"/>
      <c r="K140" s="343"/>
    </row>
    <row r="141" spans="2:11" s="1" customFormat="1" ht="15" customHeight="1">
      <c r="B141" s="340"/>
      <c r="C141" s="295" t="s">
        <v>38</v>
      </c>
      <c r="D141" s="295"/>
      <c r="E141" s="295"/>
      <c r="F141" s="318" t="s">
        <v>3174</v>
      </c>
      <c r="G141" s="295"/>
      <c r="H141" s="295" t="s">
        <v>3230</v>
      </c>
      <c r="I141" s="295" t="s">
        <v>3209</v>
      </c>
      <c r="J141" s="295"/>
      <c r="K141" s="343"/>
    </row>
    <row r="142" spans="2:11" s="1" customFormat="1" ht="15" customHeight="1">
      <c r="B142" s="340"/>
      <c r="C142" s="295" t="s">
        <v>3231</v>
      </c>
      <c r="D142" s="295"/>
      <c r="E142" s="295"/>
      <c r="F142" s="318" t="s">
        <v>3174</v>
      </c>
      <c r="G142" s="295"/>
      <c r="H142" s="295" t="s">
        <v>3232</v>
      </c>
      <c r="I142" s="295" t="s">
        <v>3209</v>
      </c>
      <c r="J142" s="295"/>
      <c r="K142" s="343"/>
    </row>
    <row r="143" spans="2:11" s="1" customFormat="1" ht="15" customHeight="1">
      <c r="B143" s="344"/>
      <c r="C143" s="345"/>
      <c r="D143" s="345"/>
      <c r="E143" s="345"/>
      <c r="F143" s="345"/>
      <c r="G143" s="345"/>
      <c r="H143" s="345"/>
      <c r="I143" s="345"/>
      <c r="J143" s="345"/>
      <c r="K143" s="346"/>
    </row>
    <row r="144" spans="2:11" s="1" customFormat="1" ht="18.75" customHeight="1">
      <c r="B144" s="331"/>
      <c r="C144" s="331"/>
      <c r="D144" s="331"/>
      <c r="E144" s="331"/>
      <c r="F144" s="332"/>
      <c r="G144" s="331"/>
      <c r="H144" s="331"/>
      <c r="I144" s="331"/>
      <c r="J144" s="331"/>
      <c r="K144" s="331"/>
    </row>
    <row r="145" spans="2:11" s="1" customFormat="1" ht="18.75" customHeight="1">
      <c r="B145" s="303"/>
      <c r="C145" s="303"/>
      <c r="D145" s="303"/>
      <c r="E145" s="303"/>
      <c r="F145" s="303"/>
      <c r="G145" s="303"/>
      <c r="H145" s="303"/>
      <c r="I145" s="303"/>
      <c r="J145" s="303"/>
      <c r="K145" s="303"/>
    </row>
    <row r="146" spans="2:11" s="1" customFormat="1" ht="7.5" customHeight="1">
      <c r="B146" s="304"/>
      <c r="C146" s="305"/>
      <c r="D146" s="305"/>
      <c r="E146" s="305"/>
      <c r="F146" s="305"/>
      <c r="G146" s="305"/>
      <c r="H146" s="305"/>
      <c r="I146" s="305"/>
      <c r="J146" s="305"/>
      <c r="K146" s="306"/>
    </row>
    <row r="147" spans="2:11" s="1" customFormat="1" ht="45" customHeight="1">
      <c r="B147" s="307"/>
      <c r="C147" s="308" t="s">
        <v>3233</v>
      </c>
      <c r="D147" s="308"/>
      <c r="E147" s="308"/>
      <c r="F147" s="308"/>
      <c r="G147" s="308"/>
      <c r="H147" s="308"/>
      <c r="I147" s="308"/>
      <c r="J147" s="308"/>
      <c r="K147" s="309"/>
    </row>
    <row r="148" spans="2:11" s="1" customFormat="1" ht="17.25" customHeight="1">
      <c r="B148" s="307"/>
      <c r="C148" s="310" t="s">
        <v>3168</v>
      </c>
      <c r="D148" s="310"/>
      <c r="E148" s="310"/>
      <c r="F148" s="310" t="s">
        <v>3169</v>
      </c>
      <c r="G148" s="311"/>
      <c r="H148" s="310" t="s">
        <v>54</v>
      </c>
      <c r="I148" s="310" t="s">
        <v>57</v>
      </c>
      <c r="J148" s="310" t="s">
        <v>3170</v>
      </c>
      <c r="K148" s="309"/>
    </row>
    <row r="149" spans="2:11" s="1" customFormat="1" ht="17.25" customHeight="1">
      <c r="B149" s="307"/>
      <c r="C149" s="312" t="s">
        <v>3171</v>
      </c>
      <c r="D149" s="312"/>
      <c r="E149" s="312"/>
      <c r="F149" s="313" t="s">
        <v>3172</v>
      </c>
      <c r="G149" s="314"/>
      <c r="H149" s="312"/>
      <c r="I149" s="312"/>
      <c r="J149" s="312" t="s">
        <v>3173</v>
      </c>
      <c r="K149" s="309"/>
    </row>
    <row r="150" spans="2:11" s="1" customFormat="1" ht="5.25" customHeight="1">
      <c r="B150" s="320"/>
      <c r="C150" s="315"/>
      <c r="D150" s="315"/>
      <c r="E150" s="315"/>
      <c r="F150" s="315"/>
      <c r="G150" s="316"/>
      <c r="H150" s="315"/>
      <c r="I150" s="315"/>
      <c r="J150" s="315"/>
      <c r="K150" s="343"/>
    </row>
    <row r="151" spans="2:11" s="1" customFormat="1" ht="15" customHeight="1">
      <c r="B151" s="320"/>
      <c r="C151" s="347" t="s">
        <v>3177</v>
      </c>
      <c r="D151" s="295"/>
      <c r="E151" s="295"/>
      <c r="F151" s="348" t="s">
        <v>3174</v>
      </c>
      <c r="G151" s="295"/>
      <c r="H151" s="347" t="s">
        <v>3214</v>
      </c>
      <c r="I151" s="347" t="s">
        <v>3176</v>
      </c>
      <c r="J151" s="347">
        <v>120</v>
      </c>
      <c r="K151" s="343"/>
    </row>
    <row r="152" spans="2:11" s="1" customFormat="1" ht="15" customHeight="1">
      <c r="B152" s="320"/>
      <c r="C152" s="347" t="s">
        <v>3223</v>
      </c>
      <c r="D152" s="295"/>
      <c r="E152" s="295"/>
      <c r="F152" s="348" t="s">
        <v>3174</v>
      </c>
      <c r="G152" s="295"/>
      <c r="H152" s="347" t="s">
        <v>3234</v>
      </c>
      <c r="I152" s="347" t="s">
        <v>3176</v>
      </c>
      <c r="J152" s="347" t="s">
        <v>3225</v>
      </c>
      <c r="K152" s="343"/>
    </row>
    <row r="153" spans="2:11" s="1" customFormat="1" ht="15" customHeight="1">
      <c r="B153" s="320"/>
      <c r="C153" s="347" t="s">
        <v>3122</v>
      </c>
      <c r="D153" s="295"/>
      <c r="E153" s="295"/>
      <c r="F153" s="348" t="s">
        <v>3174</v>
      </c>
      <c r="G153" s="295"/>
      <c r="H153" s="347" t="s">
        <v>3235</v>
      </c>
      <c r="I153" s="347" t="s">
        <v>3176</v>
      </c>
      <c r="J153" s="347" t="s">
        <v>3225</v>
      </c>
      <c r="K153" s="343"/>
    </row>
    <row r="154" spans="2:11" s="1" customFormat="1" ht="15" customHeight="1">
      <c r="B154" s="320"/>
      <c r="C154" s="347" t="s">
        <v>3179</v>
      </c>
      <c r="D154" s="295"/>
      <c r="E154" s="295"/>
      <c r="F154" s="348" t="s">
        <v>3180</v>
      </c>
      <c r="G154" s="295"/>
      <c r="H154" s="347" t="s">
        <v>3214</v>
      </c>
      <c r="I154" s="347" t="s">
        <v>3176</v>
      </c>
      <c r="J154" s="347">
        <v>50</v>
      </c>
      <c r="K154" s="343"/>
    </row>
    <row r="155" spans="2:11" s="1" customFormat="1" ht="15" customHeight="1">
      <c r="B155" s="320"/>
      <c r="C155" s="347" t="s">
        <v>3182</v>
      </c>
      <c r="D155" s="295"/>
      <c r="E155" s="295"/>
      <c r="F155" s="348" t="s">
        <v>3174</v>
      </c>
      <c r="G155" s="295"/>
      <c r="H155" s="347" t="s">
        <v>3214</v>
      </c>
      <c r="I155" s="347" t="s">
        <v>3184</v>
      </c>
      <c r="J155" s="347"/>
      <c r="K155" s="343"/>
    </row>
    <row r="156" spans="2:11" s="1" customFormat="1" ht="15" customHeight="1">
      <c r="B156" s="320"/>
      <c r="C156" s="347" t="s">
        <v>3193</v>
      </c>
      <c r="D156" s="295"/>
      <c r="E156" s="295"/>
      <c r="F156" s="348" t="s">
        <v>3180</v>
      </c>
      <c r="G156" s="295"/>
      <c r="H156" s="347" t="s">
        <v>3214</v>
      </c>
      <c r="I156" s="347" t="s">
        <v>3176</v>
      </c>
      <c r="J156" s="347">
        <v>50</v>
      </c>
      <c r="K156" s="343"/>
    </row>
    <row r="157" spans="2:11" s="1" customFormat="1" ht="15" customHeight="1">
      <c r="B157" s="320"/>
      <c r="C157" s="347" t="s">
        <v>3201</v>
      </c>
      <c r="D157" s="295"/>
      <c r="E157" s="295"/>
      <c r="F157" s="348" t="s">
        <v>3180</v>
      </c>
      <c r="G157" s="295"/>
      <c r="H157" s="347" t="s">
        <v>3214</v>
      </c>
      <c r="I157" s="347" t="s">
        <v>3176</v>
      </c>
      <c r="J157" s="347">
        <v>50</v>
      </c>
      <c r="K157" s="343"/>
    </row>
    <row r="158" spans="2:11" s="1" customFormat="1" ht="15" customHeight="1">
      <c r="B158" s="320"/>
      <c r="C158" s="347" t="s">
        <v>3199</v>
      </c>
      <c r="D158" s="295"/>
      <c r="E158" s="295"/>
      <c r="F158" s="348" t="s">
        <v>3180</v>
      </c>
      <c r="G158" s="295"/>
      <c r="H158" s="347" t="s">
        <v>3214</v>
      </c>
      <c r="I158" s="347" t="s">
        <v>3176</v>
      </c>
      <c r="J158" s="347">
        <v>50</v>
      </c>
      <c r="K158" s="343"/>
    </row>
    <row r="159" spans="2:11" s="1" customFormat="1" ht="15" customHeight="1">
      <c r="B159" s="320"/>
      <c r="C159" s="347" t="s">
        <v>111</v>
      </c>
      <c r="D159" s="295"/>
      <c r="E159" s="295"/>
      <c r="F159" s="348" t="s">
        <v>3174</v>
      </c>
      <c r="G159" s="295"/>
      <c r="H159" s="347" t="s">
        <v>3236</v>
      </c>
      <c r="I159" s="347" t="s">
        <v>3176</v>
      </c>
      <c r="J159" s="347" t="s">
        <v>3237</v>
      </c>
      <c r="K159" s="343"/>
    </row>
    <row r="160" spans="2:11" s="1" customFormat="1" ht="15" customHeight="1">
      <c r="B160" s="320"/>
      <c r="C160" s="347" t="s">
        <v>3238</v>
      </c>
      <c r="D160" s="295"/>
      <c r="E160" s="295"/>
      <c r="F160" s="348" t="s">
        <v>3174</v>
      </c>
      <c r="G160" s="295"/>
      <c r="H160" s="347" t="s">
        <v>3239</v>
      </c>
      <c r="I160" s="347" t="s">
        <v>3209</v>
      </c>
      <c r="J160" s="347"/>
      <c r="K160" s="343"/>
    </row>
    <row r="161" spans="2:11" s="1" customFormat="1" ht="15" customHeight="1">
      <c r="B161" s="349"/>
      <c r="C161" s="329"/>
      <c r="D161" s="329"/>
      <c r="E161" s="329"/>
      <c r="F161" s="329"/>
      <c r="G161" s="329"/>
      <c r="H161" s="329"/>
      <c r="I161" s="329"/>
      <c r="J161" s="329"/>
      <c r="K161" s="350"/>
    </row>
    <row r="162" spans="2:11" s="1" customFormat="1" ht="18.75" customHeight="1">
      <c r="B162" s="331"/>
      <c r="C162" s="341"/>
      <c r="D162" s="341"/>
      <c r="E162" s="341"/>
      <c r="F162" s="351"/>
      <c r="G162" s="341"/>
      <c r="H162" s="341"/>
      <c r="I162" s="341"/>
      <c r="J162" s="341"/>
      <c r="K162" s="331"/>
    </row>
    <row r="163" spans="2:11" s="1" customFormat="1" ht="18.75" customHeight="1">
      <c r="B163" s="303"/>
      <c r="C163" s="303"/>
      <c r="D163" s="303"/>
      <c r="E163" s="303"/>
      <c r="F163" s="303"/>
      <c r="G163" s="303"/>
      <c r="H163" s="303"/>
      <c r="I163" s="303"/>
      <c r="J163" s="303"/>
      <c r="K163" s="303"/>
    </row>
    <row r="164" spans="2:11" s="1" customFormat="1" ht="7.5" customHeight="1">
      <c r="B164" s="282"/>
      <c r="C164" s="283"/>
      <c r="D164" s="283"/>
      <c r="E164" s="283"/>
      <c r="F164" s="283"/>
      <c r="G164" s="283"/>
      <c r="H164" s="283"/>
      <c r="I164" s="283"/>
      <c r="J164" s="283"/>
      <c r="K164" s="284"/>
    </row>
    <row r="165" spans="2:11" s="1" customFormat="1" ht="45" customHeight="1">
      <c r="B165" s="285"/>
      <c r="C165" s="286" t="s">
        <v>3240</v>
      </c>
      <c r="D165" s="286"/>
      <c r="E165" s="286"/>
      <c r="F165" s="286"/>
      <c r="G165" s="286"/>
      <c r="H165" s="286"/>
      <c r="I165" s="286"/>
      <c r="J165" s="286"/>
      <c r="K165" s="287"/>
    </row>
    <row r="166" spans="2:11" s="1" customFormat="1" ht="17.25" customHeight="1">
      <c r="B166" s="285"/>
      <c r="C166" s="310" t="s">
        <v>3168</v>
      </c>
      <c r="D166" s="310"/>
      <c r="E166" s="310"/>
      <c r="F166" s="310" t="s">
        <v>3169</v>
      </c>
      <c r="G166" s="352"/>
      <c r="H166" s="353" t="s">
        <v>54</v>
      </c>
      <c r="I166" s="353" t="s">
        <v>57</v>
      </c>
      <c r="J166" s="310" t="s">
        <v>3170</v>
      </c>
      <c r="K166" s="287"/>
    </row>
    <row r="167" spans="2:11" s="1" customFormat="1" ht="17.25" customHeight="1">
      <c r="B167" s="288"/>
      <c r="C167" s="312" t="s">
        <v>3171</v>
      </c>
      <c r="D167" s="312"/>
      <c r="E167" s="312"/>
      <c r="F167" s="313" t="s">
        <v>3172</v>
      </c>
      <c r="G167" s="354"/>
      <c r="H167" s="355"/>
      <c r="I167" s="355"/>
      <c r="J167" s="312" t="s">
        <v>3173</v>
      </c>
      <c r="K167" s="290"/>
    </row>
    <row r="168" spans="2:11" s="1" customFormat="1" ht="5.25" customHeight="1">
      <c r="B168" s="320"/>
      <c r="C168" s="315"/>
      <c r="D168" s="315"/>
      <c r="E168" s="315"/>
      <c r="F168" s="315"/>
      <c r="G168" s="316"/>
      <c r="H168" s="315"/>
      <c r="I168" s="315"/>
      <c r="J168" s="315"/>
      <c r="K168" s="343"/>
    </row>
    <row r="169" spans="2:11" s="1" customFormat="1" ht="15" customHeight="1">
      <c r="B169" s="320"/>
      <c r="C169" s="295" t="s">
        <v>3177</v>
      </c>
      <c r="D169" s="295"/>
      <c r="E169" s="295"/>
      <c r="F169" s="318" t="s">
        <v>3174</v>
      </c>
      <c r="G169" s="295"/>
      <c r="H169" s="295" t="s">
        <v>3214</v>
      </c>
      <c r="I169" s="295" t="s">
        <v>3176</v>
      </c>
      <c r="J169" s="295">
        <v>120</v>
      </c>
      <c r="K169" s="343"/>
    </row>
    <row r="170" spans="2:11" s="1" customFormat="1" ht="15" customHeight="1">
      <c r="B170" s="320"/>
      <c r="C170" s="295" t="s">
        <v>3223</v>
      </c>
      <c r="D170" s="295"/>
      <c r="E170" s="295"/>
      <c r="F170" s="318" t="s">
        <v>3174</v>
      </c>
      <c r="G170" s="295"/>
      <c r="H170" s="295" t="s">
        <v>3224</v>
      </c>
      <c r="I170" s="295" t="s">
        <v>3176</v>
      </c>
      <c r="J170" s="295" t="s">
        <v>3225</v>
      </c>
      <c r="K170" s="343"/>
    </row>
    <row r="171" spans="2:11" s="1" customFormat="1" ht="15" customHeight="1">
      <c r="B171" s="320"/>
      <c r="C171" s="295" t="s">
        <v>3122</v>
      </c>
      <c r="D171" s="295"/>
      <c r="E171" s="295"/>
      <c r="F171" s="318" t="s">
        <v>3174</v>
      </c>
      <c r="G171" s="295"/>
      <c r="H171" s="295" t="s">
        <v>3241</v>
      </c>
      <c r="I171" s="295" t="s">
        <v>3176</v>
      </c>
      <c r="J171" s="295" t="s">
        <v>3225</v>
      </c>
      <c r="K171" s="343"/>
    </row>
    <row r="172" spans="2:11" s="1" customFormat="1" ht="15" customHeight="1">
      <c r="B172" s="320"/>
      <c r="C172" s="295" t="s">
        <v>3179</v>
      </c>
      <c r="D172" s="295"/>
      <c r="E172" s="295"/>
      <c r="F172" s="318" t="s">
        <v>3180</v>
      </c>
      <c r="G172" s="295"/>
      <c r="H172" s="295" t="s">
        <v>3241</v>
      </c>
      <c r="I172" s="295" t="s">
        <v>3176</v>
      </c>
      <c r="J172" s="295">
        <v>50</v>
      </c>
      <c r="K172" s="343"/>
    </row>
    <row r="173" spans="2:11" s="1" customFormat="1" ht="15" customHeight="1">
      <c r="B173" s="320"/>
      <c r="C173" s="295" t="s">
        <v>3182</v>
      </c>
      <c r="D173" s="295"/>
      <c r="E173" s="295"/>
      <c r="F173" s="318" t="s">
        <v>3174</v>
      </c>
      <c r="G173" s="295"/>
      <c r="H173" s="295" t="s">
        <v>3241</v>
      </c>
      <c r="I173" s="295" t="s">
        <v>3184</v>
      </c>
      <c r="J173" s="295"/>
      <c r="K173" s="343"/>
    </row>
    <row r="174" spans="2:11" s="1" customFormat="1" ht="15" customHeight="1">
      <c r="B174" s="320"/>
      <c r="C174" s="295" t="s">
        <v>3193</v>
      </c>
      <c r="D174" s="295"/>
      <c r="E174" s="295"/>
      <c r="F174" s="318" t="s">
        <v>3180</v>
      </c>
      <c r="G174" s="295"/>
      <c r="H174" s="295" t="s">
        <v>3241</v>
      </c>
      <c r="I174" s="295" t="s">
        <v>3176</v>
      </c>
      <c r="J174" s="295">
        <v>50</v>
      </c>
      <c r="K174" s="343"/>
    </row>
    <row r="175" spans="2:11" s="1" customFormat="1" ht="15" customHeight="1">
      <c r="B175" s="320"/>
      <c r="C175" s="295" t="s">
        <v>3201</v>
      </c>
      <c r="D175" s="295"/>
      <c r="E175" s="295"/>
      <c r="F175" s="318" t="s">
        <v>3180</v>
      </c>
      <c r="G175" s="295"/>
      <c r="H175" s="295" t="s">
        <v>3241</v>
      </c>
      <c r="I175" s="295" t="s">
        <v>3176</v>
      </c>
      <c r="J175" s="295">
        <v>50</v>
      </c>
      <c r="K175" s="343"/>
    </row>
    <row r="176" spans="2:11" s="1" customFormat="1" ht="15" customHeight="1">
      <c r="B176" s="320"/>
      <c r="C176" s="295" t="s">
        <v>3199</v>
      </c>
      <c r="D176" s="295"/>
      <c r="E176" s="295"/>
      <c r="F176" s="318" t="s">
        <v>3180</v>
      </c>
      <c r="G176" s="295"/>
      <c r="H176" s="295" t="s">
        <v>3241</v>
      </c>
      <c r="I176" s="295" t="s">
        <v>3176</v>
      </c>
      <c r="J176" s="295">
        <v>50</v>
      </c>
      <c r="K176" s="343"/>
    </row>
    <row r="177" spans="2:11" s="1" customFormat="1" ht="15" customHeight="1">
      <c r="B177" s="320"/>
      <c r="C177" s="295" t="s">
        <v>134</v>
      </c>
      <c r="D177" s="295"/>
      <c r="E177" s="295"/>
      <c r="F177" s="318" t="s">
        <v>3174</v>
      </c>
      <c r="G177" s="295"/>
      <c r="H177" s="295" t="s">
        <v>3242</v>
      </c>
      <c r="I177" s="295" t="s">
        <v>3243</v>
      </c>
      <c r="J177" s="295"/>
      <c r="K177" s="343"/>
    </row>
    <row r="178" spans="2:11" s="1" customFormat="1" ht="15" customHeight="1">
      <c r="B178" s="320"/>
      <c r="C178" s="295" t="s">
        <v>57</v>
      </c>
      <c r="D178" s="295"/>
      <c r="E178" s="295"/>
      <c r="F178" s="318" t="s">
        <v>3174</v>
      </c>
      <c r="G178" s="295"/>
      <c r="H178" s="295" t="s">
        <v>3244</v>
      </c>
      <c r="I178" s="295" t="s">
        <v>3245</v>
      </c>
      <c r="J178" s="295">
        <v>1</v>
      </c>
      <c r="K178" s="343"/>
    </row>
    <row r="179" spans="2:11" s="1" customFormat="1" ht="15" customHeight="1">
      <c r="B179" s="320"/>
      <c r="C179" s="295" t="s">
        <v>53</v>
      </c>
      <c r="D179" s="295"/>
      <c r="E179" s="295"/>
      <c r="F179" s="318" t="s">
        <v>3174</v>
      </c>
      <c r="G179" s="295"/>
      <c r="H179" s="295" t="s">
        <v>3246</v>
      </c>
      <c r="I179" s="295" t="s">
        <v>3176</v>
      </c>
      <c r="J179" s="295">
        <v>20</v>
      </c>
      <c r="K179" s="343"/>
    </row>
    <row r="180" spans="2:11" s="1" customFormat="1" ht="15" customHeight="1">
      <c r="B180" s="320"/>
      <c r="C180" s="295" t="s">
        <v>54</v>
      </c>
      <c r="D180" s="295"/>
      <c r="E180" s="295"/>
      <c r="F180" s="318" t="s">
        <v>3174</v>
      </c>
      <c r="G180" s="295"/>
      <c r="H180" s="295" t="s">
        <v>3247</v>
      </c>
      <c r="I180" s="295" t="s">
        <v>3176</v>
      </c>
      <c r="J180" s="295">
        <v>255</v>
      </c>
      <c r="K180" s="343"/>
    </row>
    <row r="181" spans="2:11" s="1" customFormat="1" ht="15" customHeight="1">
      <c r="B181" s="320"/>
      <c r="C181" s="295" t="s">
        <v>135</v>
      </c>
      <c r="D181" s="295"/>
      <c r="E181" s="295"/>
      <c r="F181" s="318" t="s">
        <v>3174</v>
      </c>
      <c r="G181" s="295"/>
      <c r="H181" s="295" t="s">
        <v>3138</v>
      </c>
      <c r="I181" s="295" t="s">
        <v>3176</v>
      </c>
      <c r="J181" s="295">
        <v>10</v>
      </c>
      <c r="K181" s="343"/>
    </row>
    <row r="182" spans="2:11" s="1" customFormat="1" ht="15" customHeight="1">
      <c r="B182" s="320"/>
      <c r="C182" s="295" t="s">
        <v>136</v>
      </c>
      <c r="D182" s="295"/>
      <c r="E182" s="295"/>
      <c r="F182" s="318" t="s">
        <v>3174</v>
      </c>
      <c r="G182" s="295"/>
      <c r="H182" s="295" t="s">
        <v>3248</v>
      </c>
      <c r="I182" s="295" t="s">
        <v>3209</v>
      </c>
      <c r="J182" s="295"/>
      <c r="K182" s="343"/>
    </row>
    <row r="183" spans="2:11" s="1" customFormat="1" ht="15" customHeight="1">
      <c r="B183" s="320"/>
      <c r="C183" s="295" t="s">
        <v>3249</v>
      </c>
      <c r="D183" s="295"/>
      <c r="E183" s="295"/>
      <c r="F183" s="318" t="s">
        <v>3174</v>
      </c>
      <c r="G183" s="295"/>
      <c r="H183" s="295" t="s">
        <v>3250</v>
      </c>
      <c r="I183" s="295" t="s">
        <v>3209</v>
      </c>
      <c r="J183" s="295"/>
      <c r="K183" s="343"/>
    </row>
    <row r="184" spans="2:11" s="1" customFormat="1" ht="15" customHeight="1">
      <c r="B184" s="320"/>
      <c r="C184" s="295" t="s">
        <v>3238</v>
      </c>
      <c r="D184" s="295"/>
      <c r="E184" s="295"/>
      <c r="F184" s="318" t="s">
        <v>3174</v>
      </c>
      <c r="G184" s="295"/>
      <c r="H184" s="295" t="s">
        <v>3251</v>
      </c>
      <c r="I184" s="295" t="s">
        <v>3209</v>
      </c>
      <c r="J184" s="295"/>
      <c r="K184" s="343"/>
    </row>
    <row r="185" spans="2:11" s="1" customFormat="1" ht="15" customHeight="1">
      <c r="B185" s="320"/>
      <c r="C185" s="295" t="s">
        <v>138</v>
      </c>
      <c r="D185" s="295"/>
      <c r="E185" s="295"/>
      <c r="F185" s="318" t="s">
        <v>3180</v>
      </c>
      <c r="G185" s="295"/>
      <c r="H185" s="295" t="s">
        <v>3252</v>
      </c>
      <c r="I185" s="295" t="s">
        <v>3176</v>
      </c>
      <c r="J185" s="295">
        <v>50</v>
      </c>
      <c r="K185" s="343"/>
    </row>
    <row r="186" spans="2:11" s="1" customFormat="1" ht="15" customHeight="1">
      <c r="B186" s="320"/>
      <c r="C186" s="295" t="s">
        <v>3253</v>
      </c>
      <c r="D186" s="295"/>
      <c r="E186" s="295"/>
      <c r="F186" s="318" t="s">
        <v>3180</v>
      </c>
      <c r="G186" s="295"/>
      <c r="H186" s="295" t="s">
        <v>3254</v>
      </c>
      <c r="I186" s="295" t="s">
        <v>3255</v>
      </c>
      <c r="J186" s="295"/>
      <c r="K186" s="343"/>
    </row>
    <row r="187" spans="2:11" s="1" customFormat="1" ht="15" customHeight="1">
      <c r="B187" s="320"/>
      <c r="C187" s="295" t="s">
        <v>3256</v>
      </c>
      <c r="D187" s="295"/>
      <c r="E187" s="295"/>
      <c r="F187" s="318" t="s">
        <v>3180</v>
      </c>
      <c r="G187" s="295"/>
      <c r="H187" s="295" t="s">
        <v>3257</v>
      </c>
      <c r="I187" s="295" t="s">
        <v>3255</v>
      </c>
      <c r="J187" s="295"/>
      <c r="K187" s="343"/>
    </row>
    <row r="188" spans="2:11" s="1" customFormat="1" ht="15" customHeight="1">
      <c r="B188" s="320"/>
      <c r="C188" s="295" t="s">
        <v>3258</v>
      </c>
      <c r="D188" s="295"/>
      <c r="E188" s="295"/>
      <c r="F188" s="318" t="s">
        <v>3180</v>
      </c>
      <c r="G188" s="295"/>
      <c r="H188" s="295" t="s">
        <v>3259</v>
      </c>
      <c r="I188" s="295" t="s">
        <v>3255</v>
      </c>
      <c r="J188" s="295"/>
      <c r="K188" s="343"/>
    </row>
    <row r="189" spans="2:11" s="1" customFormat="1" ht="15" customHeight="1">
      <c r="B189" s="320"/>
      <c r="C189" s="356" t="s">
        <v>3260</v>
      </c>
      <c r="D189" s="295"/>
      <c r="E189" s="295"/>
      <c r="F189" s="318" t="s">
        <v>3180</v>
      </c>
      <c r="G189" s="295"/>
      <c r="H189" s="295" t="s">
        <v>3261</v>
      </c>
      <c r="I189" s="295" t="s">
        <v>3262</v>
      </c>
      <c r="J189" s="357" t="s">
        <v>3263</v>
      </c>
      <c r="K189" s="343"/>
    </row>
    <row r="190" spans="2:11" s="1" customFormat="1" ht="15" customHeight="1">
      <c r="B190" s="320"/>
      <c r="C190" s="356" t="s">
        <v>42</v>
      </c>
      <c r="D190" s="295"/>
      <c r="E190" s="295"/>
      <c r="F190" s="318" t="s">
        <v>3174</v>
      </c>
      <c r="G190" s="295"/>
      <c r="H190" s="292" t="s">
        <v>3264</v>
      </c>
      <c r="I190" s="295" t="s">
        <v>3265</v>
      </c>
      <c r="J190" s="295"/>
      <c r="K190" s="343"/>
    </row>
    <row r="191" spans="2:11" s="1" customFormat="1" ht="15" customHeight="1">
      <c r="B191" s="320"/>
      <c r="C191" s="356" t="s">
        <v>3266</v>
      </c>
      <c r="D191" s="295"/>
      <c r="E191" s="295"/>
      <c r="F191" s="318" t="s">
        <v>3174</v>
      </c>
      <c r="G191" s="295"/>
      <c r="H191" s="295" t="s">
        <v>3267</v>
      </c>
      <c r="I191" s="295" t="s">
        <v>3209</v>
      </c>
      <c r="J191" s="295"/>
      <c r="K191" s="343"/>
    </row>
    <row r="192" spans="2:11" s="1" customFormat="1" ht="15" customHeight="1">
      <c r="B192" s="320"/>
      <c r="C192" s="356" t="s">
        <v>3268</v>
      </c>
      <c r="D192" s="295"/>
      <c r="E192" s="295"/>
      <c r="F192" s="318" t="s">
        <v>3174</v>
      </c>
      <c r="G192" s="295"/>
      <c r="H192" s="295" t="s">
        <v>3269</v>
      </c>
      <c r="I192" s="295" t="s">
        <v>3209</v>
      </c>
      <c r="J192" s="295"/>
      <c r="K192" s="343"/>
    </row>
    <row r="193" spans="2:11" s="1" customFormat="1" ht="15" customHeight="1">
      <c r="B193" s="320"/>
      <c r="C193" s="356" t="s">
        <v>3270</v>
      </c>
      <c r="D193" s="295"/>
      <c r="E193" s="295"/>
      <c r="F193" s="318" t="s">
        <v>3180</v>
      </c>
      <c r="G193" s="295"/>
      <c r="H193" s="295" t="s">
        <v>3271</v>
      </c>
      <c r="I193" s="295" t="s">
        <v>3209</v>
      </c>
      <c r="J193" s="295"/>
      <c r="K193" s="343"/>
    </row>
    <row r="194" spans="2:11" s="1" customFormat="1" ht="15" customHeight="1">
      <c r="B194" s="349"/>
      <c r="C194" s="358"/>
      <c r="D194" s="329"/>
      <c r="E194" s="329"/>
      <c r="F194" s="329"/>
      <c r="G194" s="329"/>
      <c r="H194" s="329"/>
      <c r="I194" s="329"/>
      <c r="J194" s="329"/>
      <c r="K194" s="350"/>
    </row>
    <row r="195" spans="2:11" s="1" customFormat="1" ht="18.75" customHeight="1">
      <c r="B195" s="331"/>
      <c r="C195" s="341"/>
      <c r="D195" s="341"/>
      <c r="E195" s="341"/>
      <c r="F195" s="351"/>
      <c r="G195" s="341"/>
      <c r="H195" s="341"/>
      <c r="I195" s="341"/>
      <c r="J195" s="341"/>
      <c r="K195" s="331"/>
    </row>
    <row r="196" spans="2:11" s="1" customFormat="1" ht="18.75" customHeight="1">
      <c r="B196" s="331"/>
      <c r="C196" s="341"/>
      <c r="D196" s="341"/>
      <c r="E196" s="341"/>
      <c r="F196" s="351"/>
      <c r="G196" s="341"/>
      <c r="H196" s="341"/>
      <c r="I196" s="341"/>
      <c r="J196" s="341"/>
      <c r="K196" s="331"/>
    </row>
    <row r="197" spans="2:11" s="1" customFormat="1" ht="18.75" customHeight="1">
      <c r="B197" s="303"/>
      <c r="C197" s="303"/>
      <c r="D197" s="303"/>
      <c r="E197" s="303"/>
      <c r="F197" s="303"/>
      <c r="G197" s="303"/>
      <c r="H197" s="303"/>
      <c r="I197" s="303"/>
      <c r="J197" s="303"/>
      <c r="K197" s="303"/>
    </row>
    <row r="198" spans="2:11" s="1" customFormat="1" ht="13.5">
      <c r="B198" s="282"/>
      <c r="C198" s="283"/>
      <c r="D198" s="283"/>
      <c r="E198" s="283"/>
      <c r="F198" s="283"/>
      <c r="G198" s="283"/>
      <c r="H198" s="283"/>
      <c r="I198" s="283"/>
      <c r="J198" s="283"/>
      <c r="K198" s="284"/>
    </row>
    <row r="199" spans="2:11" s="1" customFormat="1" ht="21">
      <c r="B199" s="285"/>
      <c r="C199" s="286" t="s">
        <v>3272</v>
      </c>
      <c r="D199" s="286"/>
      <c r="E199" s="286"/>
      <c r="F199" s="286"/>
      <c r="G199" s="286"/>
      <c r="H199" s="286"/>
      <c r="I199" s="286"/>
      <c r="J199" s="286"/>
      <c r="K199" s="287"/>
    </row>
    <row r="200" spans="2:11" s="1" customFormat="1" ht="25.5" customHeight="1">
      <c r="B200" s="285"/>
      <c r="C200" s="359" t="s">
        <v>3273</v>
      </c>
      <c r="D200" s="359"/>
      <c r="E200" s="359"/>
      <c r="F200" s="359" t="s">
        <v>3274</v>
      </c>
      <c r="G200" s="360"/>
      <c r="H200" s="359" t="s">
        <v>3275</v>
      </c>
      <c r="I200" s="359"/>
      <c r="J200" s="359"/>
      <c r="K200" s="287"/>
    </row>
    <row r="201" spans="2:11" s="1" customFormat="1" ht="5.25" customHeight="1">
      <c r="B201" s="320"/>
      <c r="C201" s="315"/>
      <c r="D201" s="315"/>
      <c r="E201" s="315"/>
      <c r="F201" s="315"/>
      <c r="G201" s="341"/>
      <c r="H201" s="315"/>
      <c r="I201" s="315"/>
      <c r="J201" s="315"/>
      <c r="K201" s="343"/>
    </row>
    <row r="202" spans="2:11" s="1" customFormat="1" ht="15" customHeight="1">
      <c r="B202" s="320"/>
      <c r="C202" s="295" t="s">
        <v>3265</v>
      </c>
      <c r="D202" s="295"/>
      <c r="E202" s="295"/>
      <c r="F202" s="318" t="s">
        <v>43</v>
      </c>
      <c r="G202" s="295"/>
      <c r="H202" s="295" t="s">
        <v>3276</v>
      </c>
      <c r="I202" s="295"/>
      <c r="J202" s="295"/>
      <c r="K202" s="343"/>
    </row>
    <row r="203" spans="2:11" s="1" customFormat="1" ht="15" customHeight="1">
      <c r="B203" s="320"/>
      <c r="C203" s="295"/>
      <c r="D203" s="295"/>
      <c r="E203" s="295"/>
      <c r="F203" s="318" t="s">
        <v>44</v>
      </c>
      <c r="G203" s="295"/>
      <c r="H203" s="295" t="s">
        <v>3277</v>
      </c>
      <c r="I203" s="295"/>
      <c r="J203" s="295"/>
      <c r="K203" s="343"/>
    </row>
    <row r="204" spans="2:11" s="1" customFormat="1" ht="15" customHeight="1">
      <c r="B204" s="320"/>
      <c r="C204" s="295"/>
      <c r="D204" s="295"/>
      <c r="E204" s="295"/>
      <c r="F204" s="318" t="s">
        <v>47</v>
      </c>
      <c r="G204" s="295"/>
      <c r="H204" s="295" t="s">
        <v>3278</v>
      </c>
      <c r="I204" s="295"/>
      <c r="J204" s="295"/>
      <c r="K204" s="343"/>
    </row>
    <row r="205" spans="2:11" s="1" customFormat="1" ht="15" customHeight="1">
      <c r="B205" s="320"/>
      <c r="C205" s="295"/>
      <c r="D205" s="295"/>
      <c r="E205" s="295"/>
      <c r="F205" s="318" t="s">
        <v>45</v>
      </c>
      <c r="G205" s="295"/>
      <c r="H205" s="295" t="s">
        <v>3279</v>
      </c>
      <c r="I205" s="295"/>
      <c r="J205" s="295"/>
      <c r="K205" s="343"/>
    </row>
    <row r="206" spans="2:11" s="1" customFormat="1" ht="15" customHeight="1">
      <c r="B206" s="320"/>
      <c r="C206" s="295"/>
      <c r="D206" s="295"/>
      <c r="E206" s="295"/>
      <c r="F206" s="318" t="s">
        <v>46</v>
      </c>
      <c r="G206" s="295"/>
      <c r="H206" s="295" t="s">
        <v>3280</v>
      </c>
      <c r="I206" s="295"/>
      <c r="J206" s="295"/>
      <c r="K206" s="343"/>
    </row>
    <row r="207" spans="2:11" s="1" customFormat="1" ht="15" customHeight="1">
      <c r="B207" s="320"/>
      <c r="C207" s="295"/>
      <c r="D207" s="295"/>
      <c r="E207" s="295"/>
      <c r="F207" s="318"/>
      <c r="G207" s="295"/>
      <c r="H207" s="295"/>
      <c r="I207" s="295"/>
      <c r="J207" s="295"/>
      <c r="K207" s="343"/>
    </row>
    <row r="208" spans="2:11" s="1" customFormat="1" ht="15" customHeight="1">
      <c r="B208" s="320"/>
      <c r="C208" s="295" t="s">
        <v>3221</v>
      </c>
      <c r="D208" s="295"/>
      <c r="E208" s="295"/>
      <c r="F208" s="318" t="s">
        <v>79</v>
      </c>
      <c r="G208" s="295"/>
      <c r="H208" s="295" t="s">
        <v>3281</v>
      </c>
      <c r="I208" s="295"/>
      <c r="J208" s="295"/>
      <c r="K208" s="343"/>
    </row>
    <row r="209" spans="2:11" s="1" customFormat="1" ht="15" customHeight="1">
      <c r="B209" s="320"/>
      <c r="C209" s="295"/>
      <c r="D209" s="295"/>
      <c r="E209" s="295"/>
      <c r="F209" s="318" t="s">
        <v>3117</v>
      </c>
      <c r="G209" s="295"/>
      <c r="H209" s="295" t="s">
        <v>3118</v>
      </c>
      <c r="I209" s="295"/>
      <c r="J209" s="295"/>
      <c r="K209" s="343"/>
    </row>
    <row r="210" spans="2:11" s="1" customFormat="1" ht="15" customHeight="1">
      <c r="B210" s="320"/>
      <c r="C210" s="295"/>
      <c r="D210" s="295"/>
      <c r="E210" s="295"/>
      <c r="F210" s="318" t="s">
        <v>3115</v>
      </c>
      <c r="G210" s="295"/>
      <c r="H210" s="295" t="s">
        <v>3282</v>
      </c>
      <c r="I210" s="295"/>
      <c r="J210" s="295"/>
      <c r="K210" s="343"/>
    </row>
    <row r="211" spans="2:11" s="1" customFormat="1" ht="15" customHeight="1">
      <c r="B211" s="361"/>
      <c r="C211" s="295"/>
      <c r="D211" s="295"/>
      <c r="E211" s="295"/>
      <c r="F211" s="318" t="s">
        <v>3119</v>
      </c>
      <c r="G211" s="356"/>
      <c r="H211" s="347" t="s">
        <v>3120</v>
      </c>
      <c r="I211" s="347"/>
      <c r="J211" s="347"/>
      <c r="K211" s="362"/>
    </row>
    <row r="212" spans="2:11" s="1" customFormat="1" ht="15" customHeight="1">
      <c r="B212" s="361"/>
      <c r="C212" s="295"/>
      <c r="D212" s="295"/>
      <c r="E212" s="295"/>
      <c r="F212" s="318" t="s">
        <v>3121</v>
      </c>
      <c r="G212" s="356"/>
      <c r="H212" s="347" t="s">
        <v>3098</v>
      </c>
      <c r="I212" s="347"/>
      <c r="J212" s="347"/>
      <c r="K212" s="362"/>
    </row>
    <row r="213" spans="2:11" s="1" customFormat="1" ht="15" customHeight="1">
      <c r="B213" s="361"/>
      <c r="C213" s="295"/>
      <c r="D213" s="295"/>
      <c r="E213" s="295"/>
      <c r="F213" s="318"/>
      <c r="G213" s="356"/>
      <c r="H213" s="347"/>
      <c r="I213" s="347"/>
      <c r="J213" s="347"/>
      <c r="K213" s="362"/>
    </row>
    <row r="214" spans="2:11" s="1" customFormat="1" ht="15" customHeight="1">
      <c r="B214" s="361"/>
      <c r="C214" s="295" t="s">
        <v>3245</v>
      </c>
      <c r="D214" s="295"/>
      <c r="E214" s="295"/>
      <c r="F214" s="318">
        <v>1</v>
      </c>
      <c r="G214" s="356"/>
      <c r="H214" s="347" t="s">
        <v>3283</v>
      </c>
      <c r="I214" s="347"/>
      <c r="J214" s="347"/>
      <c r="K214" s="362"/>
    </row>
    <row r="215" spans="2:11" s="1" customFormat="1" ht="15" customHeight="1">
      <c r="B215" s="361"/>
      <c r="C215" s="295"/>
      <c r="D215" s="295"/>
      <c r="E215" s="295"/>
      <c r="F215" s="318">
        <v>2</v>
      </c>
      <c r="G215" s="356"/>
      <c r="H215" s="347" t="s">
        <v>3284</v>
      </c>
      <c r="I215" s="347"/>
      <c r="J215" s="347"/>
      <c r="K215" s="362"/>
    </row>
    <row r="216" spans="2:11" s="1" customFormat="1" ht="15" customHeight="1">
      <c r="B216" s="361"/>
      <c r="C216" s="295"/>
      <c r="D216" s="295"/>
      <c r="E216" s="295"/>
      <c r="F216" s="318">
        <v>3</v>
      </c>
      <c r="G216" s="356"/>
      <c r="H216" s="347" t="s">
        <v>3285</v>
      </c>
      <c r="I216" s="347"/>
      <c r="J216" s="347"/>
      <c r="K216" s="362"/>
    </row>
    <row r="217" spans="2:11" s="1" customFormat="1" ht="15" customHeight="1">
      <c r="B217" s="361"/>
      <c r="C217" s="295"/>
      <c r="D217" s="295"/>
      <c r="E217" s="295"/>
      <c r="F217" s="318">
        <v>4</v>
      </c>
      <c r="G217" s="356"/>
      <c r="H217" s="347" t="s">
        <v>3286</v>
      </c>
      <c r="I217" s="347"/>
      <c r="J217" s="347"/>
      <c r="K217" s="362"/>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4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ROUND(J98,2)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ROUND((SUM(BE98:BE412)),2)</f>
        <v>0</v>
      </c>
      <c r="G33" s="39"/>
      <c r="H33" s="39"/>
      <c r="I33" s="149">
        <v>0.21</v>
      </c>
      <c r="J33" s="148">
        <f>ROUND(((SUM(BE98:BE412))*I33),2)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ROUND((SUM(BF98:BF412)),2)</f>
        <v>0</v>
      </c>
      <c r="G34" s="39"/>
      <c r="H34" s="39"/>
      <c r="I34" s="149">
        <v>0.15</v>
      </c>
      <c r="J34" s="148">
        <f>ROUND(((SUM(BF98:BF412))*I34),2)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ROUND((SUM(BG98:BG412)),2)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ROUND((SUM(BH98:BH412)),2)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ROUND((SUM(BI98:BI412)),2)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bourací práce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J98</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J99</f>
        <v>0</v>
      </c>
      <c r="K60" s="167"/>
      <c r="L60" s="171"/>
      <c r="S60" s="9"/>
      <c r="T60" s="9"/>
      <c r="U60" s="9"/>
      <c r="V60" s="9"/>
      <c r="W60" s="9"/>
      <c r="X60" s="9"/>
      <c r="Y60" s="9"/>
      <c r="Z60" s="9"/>
      <c r="AA60" s="9"/>
      <c r="AB60" s="9"/>
      <c r="AC60" s="9"/>
      <c r="AD60" s="9"/>
      <c r="AE60" s="9"/>
    </row>
    <row r="61" spans="1:31" s="10" customFormat="1" ht="19.9" customHeight="1">
      <c r="A61" s="10"/>
      <c r="B61" s="172"/>
      <c r="C61" s="173"/>
      <c r="D61" s="174" t="s">
        <v>115</v>
      </c>
      <c r="E61" s="175"/>
      <c r="F61" s="175"/>
      <c r="G61" s="175"/>
      <c r="H61" s="175"/>
      <c r="I61" s="175"/>
      <c r="J61" s="176">
        <f>J100</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116</v>
      </c>
      <c r="E62" s="175"/>
      <c r="F62" s="175"/>
      <c r="G62" s="175"/>
      <c r="H62" s="175"/>
      <c r="I62" s="175"/>
      <c r="J62" s="176">
        <f>J105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117</v>
      </c>
      <c r="E63" s="175"/>
      <c r="F63" s="175"/>
      <c r="G63" s="175"/>
      <c r="H63" s="175"/>
      <c r="I63" s="175"/>
      <c r="J63" s="176">
        <f>J114</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118</v>
      </c>
      <c r="E64" s="175"/>
      <c r="F64" s="175"/>
      <c r="G64" s="175"/>
      <c r="H64" s="175"/>
      <c r="I64" s="175"/>
      <c r="J64" s="176">
        <f>J169</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119</v>
      </c>
      <c r="E65" s="169"/>
      <c r="F65" s="169"/>
      <c r="G65" s="169"/>
      <c r="H65" s="169"/>
      <c r="I65" s="169"/>
      <c r="J65" s="170">
        <f>J197</f>
        <v>0</v>
      </c>
      <c r="K65" s="167"/>
      <c r="L65" s="171"/>
      <c r="S65" s="9"/>
      <c r="T65" s="9"/>
      <c r="U65" s="9"/>
      <c r="V65" s="9"/>
      <c r="W65" s="9"/>
      <c r="X65" s="9"/>
      <c r="Y65" s="9"/>
      <c r="Z65" s="9"/>
      <c r="AA65" s="9"/>
      <c r="AB65" s="9"/>
      <c r="AC65" s="9"/>
      <c r="AD65" s="9"/>
      <c r="AE65" s="9"/>
    </row>
    <row r="66" spans="1:31" s="10" customFormat="1" ht="19.9" customHeight="1">
      <c r="A66" s="10"/>
      <c r="B66" s="172"/>
      <c r="C66" s="173"/>
      <c r="D66" s="174" t="s">
        <v>120</v>
      </c>
      <c r="E66" s="175"/>
      <c r="F66" s="175"/>
      <c r="G66" s="175"/>
      <c r="H66" s="175"/>
      <c r="I66" s="175"/>
      <c r="J66" s="176">
        <f>J198</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121</v>
      </c>
      <c r="E67" s="175"/>
      <c r="F67" s="175"/>
      <c r="G67" s="175"/>
      <c r="H67" s="175"/>
      <c r="I67" s="175"/>
      <c r="J67" s="176">
        <f>J212</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122</v>
      </c>
      <c r="E68" s="175"/>
      <c r="F68" s="175"/>
      <c r="G68" s="175"/>
      <c r="H68" s="175"/>
      <c r="I68" s="175"/>
      <c r="J68" s="176">
        <f>J229</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123</v>
      </c>
      <c r="E69" s="175"/>
      <c r="F69" s="175"/>
      <c r="G69" s="175"/>
      <c r="H69" s="175"/>
      <c r="I69" s="175"/>
      <c r="J69" s="176">
        <f>J233</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124</v>
      </c>
      <c r="E70" s="175"/>
      <c r="F70" s="175"/>
      <c r="G70" s="175"/>
      <c r="H70" s="175"/>
      <c r="I70" s="175"/>
      <c r="J70" s="176">
        <f>J244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125</v>
      </c>
      <c r="E71" s="175"/>
      <c r="F71" s="175"/>
      <c r="G71" s="175"/>
      <c r="H71" s="175"/>
      <c r="I71" s="175"/>
      <c r="J71" s="176">
        <f>J249</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126</v>
      </c>
      <c r="E72" s="175"/>
      <c r="F72" s="175"/>
      <c r="G72" s="175"/>
      <c r="H72" s="175"/>
      <c r="I72" s="175"/>
      <c r="J72" s="176">
        <f>J254</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127</v>
      </c>
      <c r="E73" s="175"/>
      <c r="F73" s="175"/>
      <c r="G73" s="175"/>
      <c r="H73" s="175"/>
      <c r="I73" s="175"/>
      <c r="J73" s="176">
        <f>J267</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128</v>
      </c>
      <c r="E74" s="175"/>
      <c r="F74" s="175"/>
      <c r="G74" s="175"/>
      <c r="H74" s="175"/>
      <c r="I74" s="175"/>
      <c r="J74" s="176">
        <f>J283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129</v>
      </c>
      <c r="E75" s="175"/>
      <c r="F75" s="175"/>
      <c r="G75" s="175"/>
      <c r="H75" s="175"/>
      <c r="I75" s="175"/>
      <c r="J75" s="176">
        <f>J290</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130</v>
      </c>
      <c r="E76" s="175"/>
      <c r="F76" s="175"/>
      <c r="G76" s="175"/>
      <c r="H76" s="175"/>
      <c r="I76" s="175"/>
      <c r="J76" s="176">
        <f>J319</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131</v>
      </c>
      <c r="E77" s="175"/>
      <c r="F77" s="175"/>
      <c r="G77" s="175"/>
      <c r="H77" s="175"/>
      <c r="I77" s="175"/>
      <c r="J77" s="176">
        <f>J329</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132</v>
      </c>
      <c r="E78" s="175"/>
      <c r="F78" s="175"/>
      <c r="G78" s="175"/>
      <c r="H78" s="175"/>
      <c r="I78" s="175"/>
      <c r="J78" s="176">
        <f>J405</f>
        <v>0</v>
      </c>
      <c r="K78" s="173"/>
      <c r="L78" s="177"/>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61"/>
      <c r="J80" s="61"/>
      <c r="K80" s="61"/>
      <c r="L80" s="135"/>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63"/>
      <c r="J84" s="63"/>
      <c r="K84" s="63"/>
      <c r="L84" s="135"/>
      <c r="S84" s="39"/>
      <c r="T84" s="39"/>
      <c r="U84" s="39"/>
      <c r="V84" s="39"/>
      <c r="W84" s="39"/>
      <c r="X84" s="39"/>
      <c r="Y84" s="39"/>
      <c r="Z84" s="39"/>
      <c r="AA84" s="39"/>
      <c r="AB84" s="39"/>
      <c r="AC84" s="39"/>
      <c r="AD84" s="39"/>
      <c r="AE84" s="39"/>
    </row>
    <row r="85" spans="1:31" s="2" customFormat="1" ht="24.95" customHeight="1">
      <c r="A85" s="39"/>
      <c r="B85" s="40"/>
      <c r="C85" s="24" t="s">
        <v>133</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161" t="str">
        <f>E7</f>
        <v>SENB obj. 2983 U Synagogy Č. Lípa rev.5</v>
      </c>
      <c r="F88" s="33"/>
      <c r="G88" s="33"/>
      <c r="H88" s="33"/>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108</v>
      </c>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6.5" customHeight="1">
      <c r="A90" s="39"/>
      <c r="B90" s="40"/>
      <c r="C90" s="41"/>
      <c r="D90" s="41"/>
      <c r="E90" s="70" t="str">
        <f>E9</f>
        <v>01 - bourací práce</v>
      </c>
      <c r="F90" s="41"/>
      <c r="G90" s="41"/>
      <c r="H90" s="41"/>
      <c r="I90" s="41"/>
      <c r="J90" s="41"/>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Č. Lípa</v>
      </c>
      <c r="G92" s="41"/>
      <c r="H92" s="41"/>
      <c r="I92" s="33" t="s">
        <v>23</v>
      </c>
      <c r="J92" s="73" t="str">
        <f>IF(J12="","",J12)</f>
        <v>20. 10. 2021</v>
      </c>
      <c r="K92" s="41"/>
      <c r="L92" s="13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E15</f>
        <v>Město Č. Lípa</v>
      </c>
      <c r="G94" s="41"/>
      <c r="H94" s="41"/>
      <c r="I94" s="33" t="s">
        <v>31</v>
      </c>
      <c r="J94" s="37" t="str">
        <f>E21</f>
        <v>KIP</v>
      </c>
      <c r="K94" s="41"/>
      <c r="L94" s="135"/>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IF(E18="","",E18)</f>
        <v>Vyplň údaj</v>
      </c>
      <c r="G95" s="41"/>
      <c r="H95" s="41"/>
      <c r="I95" s="33" t="s">
        <v>34</v>
      </c>
      <c r="J95" s="37" t="str">
        <f>E24</f>
        <v>J. Nešněra</v>
      </c>
      <c r="K95" s="41"/>
      <c r="L95" s="135"/>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41"/>
      <c r="J96" s="41"/>
      <c r="K96" s="41"/>
      <c r="L96" s="135"/>
      <c r="S96" s="39"/>
      <c r="T96" s="39"/>
      <c r="U96" s="39"/>
      <c r="V96" s="39"/>
      <c r="W96" s="39"/>
      <c r="X96" s="39"/>
      <c r="Y96" s="39"/>
      <c r="Z96" s="39"/>
      <c r="AA96" s="39"/>
      <c r="AB96" s="39"/>
      <c r="AC96" s="39"/>
      <c r="AD96" s="39"/>
      <c r="AE96" s="39"/>
    </row>
    <row r="97" spans="1:31" s="11" customFormat="1" ht="29.25" customHeight="1">
      <c r="A97" s="178"/>
      <c r="B97" s="179"/>
      <c r="C97" s="180" t="s">
        <v>134</v>
      </c>
      <c r="D97" s="181" t="s">
        <v>57</v>
      </c>
      <c r="E97" s="181" t="s">
        <v>53</v>
      </c>
      <c r="F97" s="181" t="s">
        <v>54</v>
      </c>
      <c r="G97" s="181" t="s">
        <v>135</v>
      </c>
      <c r="H97" s="181" t="s">
        <v>136</v>
      </c>
      <c r="I97" s="181" t="s">
        <v>137</v>
      </c>
      <c r="J97" s="181" t="s">
        <v>112</v>
      </c>
      <c r="K97" s="182" t="s">
        <v>138</v>
      </c>
      <c r="L97" s="183"/>
      <c r="M97" s="93" t="s">
        <v>19</v>
      </c>
      <c r="N97" s="94" t="s">
        <v>42</v>
      </c>
      <c r="O97" s="94" t="s">
        <v>139</v>
      </c>
      <c r="P97" s="94" t="s">
        <v>140</v>
      </c>
      <c r="Q97" s="94" t="s">
        <v>141</v>
      </c>
      <c r="R97" s="94" t="s">
        <v>142</v>
      </c>
      <c r="S97" s="94" t="s">
        <v>143</v>
      </c>
      <c r="T97" s="95" t="s">
        <v>144</v>
      </c>
      <c r="U97" s="178"/>
      <c r="V97" s="178"/>
      <c r="W97" s="178"/>
      <c r="X97" s="178"/>
      <c r="Y97" s="178"/>
      <c r="Z97" s="178"/>
      <c r="AA97" s="178"/>
      <c r="AB97" s="178"/>
      <c r="AC97" s="178"/>
      <c r="AD97" s="178"/>
      <c r="AE97" s="178"/>
    </row>
    <row r="98" spans="1:63" s="2" customFormat="1" ht="22.8" customHeight="1">
      <c r="A98" s="39"/>
      <c r="B98" s="40"/>
      <c r="C98" s="100" t="s">
        <v>145</v>
      </c>
      <c r="D98" s="41"/>
      <c r="E98" s="41"/>
      <c r="F98" s="41"/>
      <c r="G98" s="41"/>
      <c r="H98" s="41"/>
      <c r="I98" s="41"/>
      <c r="J98" s="184">
        <f>BK98</f>
        <v>0</v>
      </c>
      <c r="K98" s="41"/>
      <c r="L98" s="45"/>
      <c r="M98" s="96"/>
      <c r="N98" s="185"/>
      <c r="O98" s="97"/>
      <c r="P98" s="186">
        <f>P99+P197</f>
        <v>0</v>
      </c>
      <c r="Q98" s="97"/>
      <c r="R98" s="186">
        <f>R99+R197</f>
        <v>0.1758168</v>
      </c>
      <c r="S98" s="97"/>
      <c r="T98" s="187">
        <f>T99+T197</f>
        <v>174.15102557999998</v>
      </c>
      <c r="U98" s="39"/>
      <c r="V98" s="39"/>
      <c r="W98" s="39"/>
      <c r="X98" s="39"/>
      <c r="Y98" s="39"/>
      <c r="Z98" s="39"/>
      <c r="AA98" s="39"/>
      <c r="AB98" s="39"/>
      <c r="AC98" s="39"/>
      <c r="AD98" s="39"/>
      <c r="AE98" s="39"/>
      <c r="AT98" s="18" t="s">
        <v>71</v>
      </c>
      <c r="AU98" s="18" t="s">
        <v>113</v>
      </c>
      <c r="BK98" s="188">
        <f>BK99+BK197</f>
        <v>0</v>
      </c>
    </row>
    <row r="99" spans="1:63" s="12" customFormat="1" ht="25.9" customHeight="1">
      <c r="A99" s="12"/>
      <c r="B99" s="189"/>
      <c r="C99" s="190"/>
      <c r="D99" s="191" t="s">
        <v>71</v>
      </c>
      <c r="E99" s="192" t="s">
        <v>146</v>
      </c>
      <c r="F99" s="192" t="s">
        <v>147</v>
      </c>
      <c r="G99" s="190"/>
      <c r="H99" s="190"/>
      <c r="I99" s="193"/>
      <c r="J99" s="194">
        <f>BK99</f>
        <v>0</v>
      </c>
      <c r="K99" s="190"/>
      <c r="L99" s="195"/>
      <c r="M99" s="196"/>
      <c r="N99" s="197"/>
      <c r="O99" s="197"/>
      <c r="P99" s="198">
        <f>P100+P105+P114+P169</f>
        <v>0</v>
      </c>
      <c r="Q99" s="197"/>
      <c r="R99" s="198">
        <f>R100+R105+R114+R169</f>
        <v>0.1700668</v>
      </c>
      <c r="S99" s="197"/>
      <c r="T99" s="199">
        <f>T100+T105+T114+T169</f>
        <v>14.113081999999999</v>
      </c>
      <c r="U99" s="12"/>
      <c r="V99" s="12"/>
      <c r="W99" s="12"/>
      <c r="X99" s="12"/>
      <c r="Y99" s="12"/>
      <c r="Z99" s="12"/>
      <c r="AA99" s="12"/>
      <c r="AB99" s="12"/>
      <c r="AC99" s="12"/>
      <c r="AD99" s="12"/>
      <c r="AE99" s="12"/>
      <c r="AR99" s="200" t="s">
        <v>80</v>
      </c>
      <c r="AT99" s="201" t="s">
        <v>71</v>
      </c>
      <c r="AU99" s="201" t="s">
        <v>72</v>
      </c>
      <c r="AY99" s="200" t="s">
        <v>148</v>
      </c>
      <c r="BK99" s="202">
        <f>BK100+BK105+BK114+BK169</f>
        <v>0</v>
      </c>
    </row>
    <row r="100" spans="1:63" s="12" customFormat="1" ht="22.8" customHeight="1">
      <c r="A100" s="12"/>
      <c r="B100" s="189"/>
      <c r="C100" s="190"/>
      <c r="D100" s="191" t="s">
        <v>71</v>
      </c>
      <c r="E100" s="203" t="s">
        <v>80</v>
      </c>
      <c r="F100" s="203" t="s">
        <v>149</v>
      </c>
      <c r="G100" s="190"/>
      <c r="H100" s="190"/>
      <c r="I100" s="193"/>
      <c r="J100" s="204">
        <f>BK100</f>
        <v>0</v>
      </c>
      <c r="K100" s="190"/>
      <c r="L100" s="195"/>
      <c r="M100" s="196"/>
      <c r="N100" s="197"/>
      <c r="O100" s="197"/>
      <c r="P100" s="198">
        <f>SUM(P101:P104)</f>
        <v>0</v>
      </c>
      <c r="Q100" s="197"/>
      <c r="R100" s="198">
        <f>SUM(R101:R104)</f>
        <v>0</v>
      </c>
      <c r="S100" s="197"/>
      <c r="T100" s="199">
        <f>SUM(T101:T104)</f>
        <v>0</v>
      </c>
      <c r="U100" s="12"/>
      <c r="V100" s="12"/>
      <c r="W100" s="12"/>
      <c r="X100" s="12"/>
      <c r="Y100" s="12"/>
      <c r="Z100" s="12"/>
      <c r="AA100" s="12"/>
      <c r="AB100" s="12"/>
      <c r="AC100" s="12"/>
      <c r="AD100" s="12"/>
      <c r="AE100" s="12"/>
      <c r="AR100" s="200" t="s">
        <v>80</v>
      </c>
      <c r="AT100" s="201" t="s">
        <v>71</v>
      </c>
      <c r="AU100" s="201" t="s">
        <v>80</v>
      </c>
      <c r="AY100" s="200" t="s">
        <v>148</v>
      </c>
      <c r="BK100" s="202">
        <f>SUM(BK101:BK104)</f>
        <v>0</v>
      </c>
    </row>
    <row r="101" spans="1:65" s="2" customFormat="1" ht="24.15" customHeight="1">
      <c r="A101" s="39"/>
      <c r="B101" s="40"/>
      <c r="C101" s="205" t="s">
        <v>80</v>
      </c>
      <c r="D101" s="205" t="s">
        <v>150</v>
      </c>
      <c r="E101" s="206" t="s">
        <v>151</v>
      </c>
      <c r="F101" s="207" t="s">
        <v>152</v>
      </c>
      <c r="G101" s="208" t="s">
        <v>153</v>
      </c>
      <c r="H101" s="209">
        <v>68.52</v>
      </c>
      <c r="I101" s="210"/>
      <c r="J101" s="211">
        <f>ROUND(I101*H101,2)</f>
        <v>0</v>
      </c>
      <c r="K101" s="207" t="s">
        <v>154</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155</v>
      </c>
      <c r="AT101" s="216" t="s">
        <v>150</v>
      </c>
      <c r="AU101" s="216" t="s">
        <v>82</v>
      </c>
      <c r="AY101" s="18" t="s">
        <v>148</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155</v>
      </c>
      <c r="BM101" s="216" t="s">
        <v>156</v>
      </c>
    </row>
    <row r="102" spans="1:47" s="2" customFormat="1" ht="12">
      <c r="A102" s="39"/>
      <c r="B102" s="40"/>
      <c r="C102" s="41"/>
      <c r="D102" s="218" t="s">
        <v>157</v>
      </c>
      <c r="E102" s="41"/>
      <c r="F102" s="219" t="s">
        <v>158</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157</v>
      </c>
      <c r="AU102" s="18" t="s">
        <v>82</v>
      </c>
    </row>
    <row r="103" spans="1:47" s="2" customFormat="1" ht="12">
      <c r="A103" s="39"/>
      <c r="B103" s="40"/>
      <c r="C103" s="41"/>
      <c r="D103" s="223" t="s">
        <v>159</v>
      </c>
      <c r="E103" s="41"/>
      <c r="F103" s="224" t="s">
        <v>160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159</v>
      </c>
      <c r="AU103" s="18" t="s">
        <v>82</v>
      </c>
    </row>
    <row r="104" spans="1:51" s="13" customFormat="1" ht="12">
      <c r="A104" s="13"/>
      <c r="B104" s="225"/>
      <c r="C104" s="226"/>
      <c r="D104" s="218" t="s">
        <v>161</v>
      </c>
      <c r="E104" s="227" t="s">
        <v>19</v>
      </c>
      <c r="F104" s="228" t="s">
        <v>162</v>
      </c>
      <c r="G104" s="226"/>
      <c r="H104" s="229">
        <v>68.52</v>
      </c>
      <c r="I104" s="230"/>
      <c r="J104" s="226"/>
      <c r="K104" s="226"/>
      <c r="L104" s="231"/>
      <c r="M104" s="232"/>
      <c r="N104" s="233"/>
      <c r="O104" s="233"/>
      <c r="P104" s="233"/>
      <c r="Q104" s="233"/>
      <c r="R104" s="233"/>
      <c r="S104" s="233"/>
      <c r="T104" s="234"/>
      <c r="U104" s="13"/>
      <c r="V104" s="13"/>
      <c r="W104" s="13"/>
      <c r="X104" s="13"/>
      <c r="Y104" s="13"/>
      <c r="Z104" s="13"/>
      <c r="AA104" s="13"/>
      <c r="AB104" s="13"/>
      <c r="AC104" s="13"/>
      <c r="AD104" s="13"/>
      <c r="AE104" s="13"/>
      <c r="AT104" s="235" t="s">
        <v>161</v>
      </c>
      <c r="AU104" s="235" t="s">
        <v>82</v>
      </c>
      <c r="AV104" s="13" t="s">
        <v>82</v>
      </c>
      <c r="AW104" s="13" t="s">
        <v>33</v>
      </c>
      <c r="AX104" s="13" t="s">
        <v>80</v>
      </c>
      <c r="AY104" s="235" t="s">
        <v>148</v>
      </c>
    </row>
    <row r="105" spans="1:63" s="12" customFormat="1" ht="22.8" customHeight="1">
      <c r="A105" s="12"/>
      <c r="B105" s="189"/>
      <c r="C105" s="190"/>
      <c r="D105" s="191" t="s">
        <v>71</v>
      </c>
      <c r="E105" s="203" t="s">
        <v>163</v>
      </c>
      <c r="F105" s="203" t="s">
        <v>164</v>
      </c>
      <c r="G105" s="190"/>
      <c r="H105" s="190"/>
      <c r="I105" s="193"/>
      <c r="J105" s="204">
        <f>BK105</f>
        <v>0</v>
      </c>
      <c r="K105" s="190"/>
      <c r="L105" s="195"/>
      <c r="M105" s="196"/>
      <c r="N105" s="197"/>
      <c r="O105" s="197"/>
      <c r="P105" s="198">
        <f>SUM(P106:P113)</f>
        <v>0</v>
      </c>
      <c r="Q105" s="197"/>
      <c r="R105" s="198">
        <f>SUM(R106:R113)</f>
        <v>0.0855668</v>
      </c>
      <c r="S105" s="197"/>
      <c r="T105" s="199">
        <f>SUM(T106:T113)</f>
        <v>0</v>
      </c>
      <c r="U105" s="12"/>
      <c r="V105" s="12"/>
      <c r="W105" s="12"/>
      <c r="X105" s="12"/>
      <c r="Y105" s="12"/>
      <c r="Z105" s="12"/>
      <c r="AA105" s="12"/>
      <c r="AB105" s="12"/>
      <c r="AC105" s="12"/>
      <c r="AD105" s="12"/>
      <c r="AE105" s="12"/>
      <c r="AR105" s="200" t="s">
        <v>80</v>
      </c>
      <c r="AT105" s="201" t="s">
        <v>71</v>
      </c>
      <c r="AU105" s="201" t="s">
        <v>80</v>
      </c>
      <c r="AY105" s="200" t="s">
        <v>148</v>
      </c>
      <c r="BK105" s="202">
        <f>SUM(BK106:BK113)</f>
        <v>0</v>
      </c>
    </row>
    <row r="106" spans="1:65" s="2" customFormat="1" ht="24.15" customHeight="1">
      <c r="A106" s="39"/>
      <c r="B106" s="40"/>
      <c r="C106" s="205" t="s">
        <v>82</v>
      </c>
      <c r="D106" s="205" t="s">
        <v>150</v>
      </c>
      <c r="E106" s="206" t="s">
        <v>165</v>
      </c>
      <c r="F106" s="207" t="s">
        <v>166</v>
      </c>
      <c r="G106" s="208" t="s">
        <v>167</v>
      </c>
      <c r="H106" s="209">
        <v>0.036</v>
      </c>
      <c r="I106" s="210"/>
      <c r="J106" s="211">
        <f>ROUND(I106*H106,2)</f>
        <v>0</v>
      </c>
      <c r="K106" s="207" t="s">
        <v>154</v>
      </c>
      <c r="L106" s="45"/>
      <c r="M106" s="212" t="s">
        <v>19</v>
      </c>
      <c r="N106" s="213" t="s">
        <v>43</v>
      </c>
      <c r="O106" s="85"/>
      <c r="P106" s="214">
        <f>O106*H106</f>
        <v>0</v>
      </c>
      <c r="Q106" s="214">
        <v>1.09</v>
      </c>
      <c r="R106" s="214">
        <f>Q106*H106</f>
        <v>0.03924</v>
      </c>
      <c r="S106" s="214">
        <v>0</v>
      </c>
      <c r="T106" s="215">
        <f>S106*H106</f>
        <v>0</v>
      </c>
      <c r="U106" s="39"/>
      <c r="V106" s="39"/>
      <c r="W106" s="39"/>
      <c r="X106" s="39"/>
      <c r="Y106" s="39"/>
      <c r="Z106" s="39"/>
      <c r="AA106" s="39"/>
      <c r="AB106" s="39"/>
      <c r="AC106" s="39"/>
      <c r="AD106" s="39"/>
      <c r="AE106" s="39"/>
      <c r="AR106" s="216" t="s">
        <v>155</v>
      </c>
      <c r="AT106" s="216" t="s">
        <v>150</v>
      </c>
      <c r="AU106" s="216" t="s">
        <v>82</v>
      </c>
      <c r="AY106" s="18" t="s">
        <v>148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155</v>
      </c>
      <c r="BM106" s="216" t="s">
        <v>168</v>
      </c>
    </row>
    <row r="107" spans="1:47" s="2" customFormat="1" ht="12">
      <c r="A107" s="39"/>
      <c r="B107" s="40"/>
      <c r="C107" s="41"/>
      <c r="D107" s="218" t="s">
        <v>157</v>
      </c>
      <c r="E107" s="41"/>
      <c r="F107" s="219" t="s">
        <v>169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157</v>
      </c>
      <c r="AU107" s="18" t="s">
        <v>82</v>
      </c>
    </row>
    <row r="108" spans="1:47" s="2" customFormat="1" ht="12">
      <c r="A108" s="39"/>
      <c r="B108" s="40"/>
      <c r="C108" s="41"/>
      <c r="D108" s="223" t="s">
        <v>159</v>
      </c>
      <c r="E108" s="41"/>
      <c r="F108" s="224" t="s">
        <v>170</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159</v>
      </c>
      <c r="AU108" s="18" t="s">
        <v>82</v>
      </c>
    </row>
    <row r="109" spans="1:51" s="13" customFormat="1" ht="12">
      <c r="A109" s="13"/>
      <c r="B109" s="225"/>
      <c r="C109" s="226"/>
      <c r="D109" s="218" t="s">
        <v>161</v>
      </c>
      <c r="E109" s="227" t="s">
        <v>19</v>
      </c>
      <c r="F109" s="228" t="s">
        <v>171</v>
      </c>
      <c r="G109" s="226"/>
      <c r="H109" s="229">
        <v>0.036</v>
      </c>
      <c r="I109" s="230"/>
      <c r="J109" s="226"/>
      <c r="K109" s="226"/>
      <c r="L109" s="231"/>
      <c r="M109" s="232"/>
      <c r="N109" s="233"/>
      <c r="O109" s="233"/>
      <c r="P109" s="233"/>
      <c r="Q109" s="233"/>
      <c r="R109" s="233"/>
      <c r="S109" s="233"/>
      <c r="T109" s="234"/>
      <c r="U109" s="13"/>
      <c r="V109" s="13"/>
      <c r="W109" s="13"/>
      <c r="X109" s="13"/>
      <c r="Y109" s="13"/>
      <c r="Z109" s="13"/>
      <c r="AA109" s="13"/>
      <c r="AB109" s="13"/>
      <c r="AC109" s="13"/>
      <c r="AD109" s="13"/>
      <c r="AE109" s="13"/>
      <c r="AT109" s="235" t="s">
        <v>161</v>
      </c>
      <c r="AU109" s="235" t="s">
        <v>82</v>
      </c>
      <c r="AV109" s="13" t="s">
        <v>82</v>
      </c>
      <c r="AW109" s="13" t="s">
        <v>33</v>
      </c>
      <c r="AX109" s="13" t="s">
        <v>80</v>
      </c>
      <c r="AY109" s="235" t="s">
        <v>148</v>
      </c>
    </row>
    <row r="110" spans="1:65" s="2" customFormat="1" ht="24.15" customHeight="1">
      <c r="A110" s="39"/>
      <c r="B110" s="40"/>
      <c r="C110" s="205" t="s">
        <v>163</v>
      </c>
      <c r="D110" s="205" t="s">
        <v>150</v>
      </c>
      <c r="E110" s="206" t="s">
        <v>172</v>
      </c>
      <c r="F110" s="207" t="s">
        <v>173</v>
      </c>
      <c r="G110" s="208" t="s">
        <v>174</v>
      </c>
      <c r="H110" s="209">
        <v>0.26</v>
      </c>
      <c r="I110" s="210"/>
      <c r="J110" s="211">
        <f>ROUND(I110*H110,2)</f>
        <v>0</v>
      </c>
      <c r="K110" s="207" t="s">
        <v>154</v>
      </c>
      <c r="L110" s="45"/>
      <c r="M110" s="212" t="s">
        <v>19</v>
      </c>
      <c r="N110" s="213" t="s">
        <v>43</v>
      </c>
      <c r="O110" s="85"/>
      <c r="P110" s="214">
        <f>O110*H110</f>
        <v>0</v>
      </c>
      <c r="Q110" s="214">
        <v>0.17818</v>
      </c>
      <c r="R110" s="214">
        <f>Q110*H110</f>
        <v>0.0463268</v>
      </c>
      <c r="S110" s="214">
        <v>0</v>
      </c>
      <c r="T110" s="215">
        <f>S110*H110</f>
        <v>0</v>
      </c>
      <c r="U110" s="39"/>
      <c r="V110" s="39"/>
      <c r="W110" s="39"/>
      <c r="X110" s="39"/>
      <c r="Y110" s="39"/>
      <c r="Z110" s="39"/>
      <c r="AA110" s="39"/>
      <c r="AB110" s="39"/>
      <c r="AC110" s="39"/>
      <c r="AD110" s="39"/>
      <c r="AE110" s="39"/>
      <c r="AR110" s="216" t="s">
        <v>155</v>
      </c>
      <c r="AT110" s="216" t="s">
        <v>150</v>
      </c>
      <c r="AU110" s="216" t="s">
        <v>82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175</v>
      </c>
    </row>
    <row r="111" spans="1:47" s="2" customFormat="1" ht="12">
      <c r="A111" s="39"/>
      <c r="B111" s="40"/>
      <c r="C111" s="41"/>
      <c r="D111" s="218" t="s">
        <v>157</v>
      </c>
      <c r="E111" s="41"/>
      <c r="F111" s="219" t="s">
        <v>176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82</v>
      </c>
    </row>
    <row r="112" spans="1:47" s="2" customFormat="1" ht="12">
      <c r="A112" s="39"/>
      <c r="B112" s="40"/>
      <c r="C112" s="41"/>
      <c r="D112" s="223" t="s">
        <v>159</v>
      </c>
      <c r="E112" s="41"/>
      <c r="F112" s="224" t="s">
        <v>177</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159</v>
      </c>
      <c r="AU112" s="18" t="s">
        <v>82</v>
      </c>
    </row>
    <row r="113" spans="1:51" s="13" customFormat="1" ht="12">
      <c r="A113" s="13"/>
      <c r="B113" s="225"/>
      <c r="C113" s="226"/>
      <c r="D113" s="218" t="s">
        <v>161</v>
      </c>
      <c r="E113" s="227" t="s">
        <v>19</v>
      </c>
      <c r="F113" s="228" t="s">
        <v>178</v>
      </c>
      <c r="G113" s="226"/>
      <c r="H113" s="229">
        <v>0.26</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161</v>
      </c>
      <c r="AU113" s="235" t="s">
        <v>82</v>
      </c>
      <c r="AV113" s="13" t="s">
        <v>82</v>
      </c>
      <c r="AW113" s="13" t="s">
        <v>33</v>
      </c>
      <c r="AX113" s="13" t="s">
        <v>80</v>
      </c>
      <c r="AY113" s="235" t="s">
        <v>148</v>
      </c>
    </row>
    <row r="114" spans="1:63" s="12" customFormat="1" ht="22.8" customHeight="1">
      <c r="A114" s="12"/>
      <c r="B114" s="189"/>
      <c r="C114" s="190"/>
      <c r="D114" s="191" t="s">
        <v>71</v>
      </c>
      <c r="E114" s="203" t="s">
        <v>179</v>
      </c>
      <c r="F114" s="203" t="s">
        <v>180</v>
      </c>
      <c r="G114" s="190"/>
      <c r="H114" s="190"/>
      <c r="I114" s="193"/>
      <c r="J114" s="204">
        <f>BK114</f>
        <v>0</v>
      </c>
      <c r="K114" s="190"/>
      <c r="L114" s="195"/>
      <c r="M114" s="196"/>
      <c r="N114" s="197"/>
      <c r="O114" s="197"/>
      <c r="P114" s="198">
        <f>SUM(P115:P168)</f>
        <v>0</v>
      </c>
      <c r="Q114" s="197"/>
      <c r="R114" s="198">
        <f>SUM(R115:R168)</f>
        <v>0.08449999999999999</v>
      </c>
      <c r="S114" s="197"/>
      <c r="T114" s="199">
        <f>SUM(T115:T168)</f>
        <v>14.113081999999999</v>
      </c>
      <c r="U114" s="12"/>
      <c r="V114" s="12"/>
      <c r="W114" s="12"/>
      <c r="X114" s="12"/>
      <c r="Y114" s="12"/>
      <c r="Z114" s="12"/>
      <c r="AA114" s="12"/>
      <c r="AB114" s="12"/>
      <c r="AC114" s="12"/>
      <c r="AD114" s="12"/>
      <c r="AE114" s="12"/>
      <c r="AR114" s="200" t="s">
        <v>80</v>
      </c>
      <c r="AT114" s="201" t="s">
        <v>71</v>
      </c>
      <c r="AU114" s="201" t="s">
        <v>80</v>
      </c>
      <c r="AY114" s="200" t="s">
        <v>148</v>
      </c>
      <c r="BK114" s="202">
        <f>SUM(BK115:BK168)</f>
        <v>0</v>
      </c>
    </row>
    <row r="115" spans="1:65" s="2" customFormat="1" ht="33" customHeight="1">
      <c r="A115" s="39"/>
      <c r="B115" s="40"/>
      <c r="C115" s="205" t="s">
        <v>155</v>
      </c>
      <c r="D115" s="205" t="s">
        <v>150</v>
      </c>
      <c r="E115" s="206" t="s">
        <v>181</v>
      </c>
      <c r="F115" s="207" t="s">
        <v>182</v>
      </c>
      <c r="G115" s="208" t="s">
        <v>174</v>
      </c>
      <c r="H115" s="209">
        <v>1100</v>
      </c>
      <c r="I115" s="210"/>
      <c r="J115" s="211">
        <f>ROUND(I115*H115,2)</f>
        <v>0</v>
      </c>
      <c r="K115" s="207" t="s">
        <v>154</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155</v>
      </c>
      <c r="AT115" s="216" t="s">
        <v>150</v>
      </c>
      <c r="AU115" s="216" t="s">
        <v>82</v>
      </c>
      <c r="AY115" s="18" t="s">
        <v>148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155</v>
      </c>
      <c r="BM115" s="216" t="s">
        <v>183</v>
      </c>
    </row>
    <row r="116" spans="1:47" s="2" customFormat="1" ht="12">
      <c r="A116" s="39"/>
      <c r="B116" s="40"/>
      <c r="C116" s="41"/>
      <c r="D116" s="218" t="s">
        <v>157</v>
      </c>
      <c r="E116" s="41"/>
      <c r="F116" s="219" t="s">
        <v>184</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157</v>
      </c>
      <c r="AU116" s="18" t="s">
        <v>82</v>
      </c>
    </row>
    <row r="117" spans="1:47" s="2" customFormat="1" ht="12">
      <c r="A117" s="39"/>
      <c r="B117" s="40"/>
      <c r="C117" s="41"/>
      <c r="D117" s="223" t="s">
        <v>159</v>
      </c>
      <c r="E117" s="41"/>
      <c r="F117" s="224" t="s">
        <v>185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159</v>
      </c>
      <c r="AU117" s="18" t="s">
        <v>82</v>
      </c>
    </row>
    <row r="118" spans="1:65" s="2" customFormat="1" ht="33" customHeight="1">
      <c r="A118" s="39"/>
      <c r="B118" s="40"/>
      <c r="C118" s="205" t="s">
        <v>186</v>
      </c>
      <c r="D118" s="205" t="s">
        <v>150</v>
      </c>
      <c r="E118" s="206" t="s">
        <v>187</v>
      </c>
      <c r="F118" s="207" t="s">
        <v>188</v>
      </c>
      <c r="G118" s="208" t="s">
        <v>174</v>
      </c>
      <c r="H118" s="209">
        <v>99000</v>
      </c>
      <c r="I118" s="210"/>
      <c r="J118" s="211">
        <f>ROUND(I118*H118,2)</f>
        <v>0</v>
      </c>
      <c r="K118" s="207" t="s">
        <v>154</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155</v>
      </c>
      <c r="AT118" s="216" t="s">
        <v>150</v>
      </c>
      <c r="AU118" s="216" t="s">
        <v>82</v>
      </c>
      <c r="AY118" s="18" t="s">
        <v>148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155</v>
      </c>
      <c r="BM118" s="216" t="s">
        <v>189</v>
      </c>
    </row>
    <row r="119" spans="1:47" s="2" customFormat="1" ht="12">
      <c r="A119" s="39"/>
      <c r="B119" s="40"/>
      <c r="C119" s="41"/>
      <c r="D119" s="218" t="s">
        <v>157</v>
      </c>
      <c r="E119" s="41"/>
      <c r="F119" s="219" t="s">
        <v>190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157</v>
      </c>
      <c r="AU119" s="18" t="s">
        <v>82</v>
      </c>
    </row>
    <row r="120" spans="1:47" s="2" customFormat="1" ht="12">
      <c r="A120" s="39"/>
      <c r="B120" s="40"/>
      <c r="C120" s="41"/>
      <c r="D120" s="223" t="s">
        <v>159</v>
      </c>
      <c r="E120" s="41"/>
      <c r="F120" s="224" t="s">
        <v>191</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159</v>
      </c>
      <c r="AU120" s="18" t="s">
        <v>82</v>
      </c>
    </row>
    <row r="121" spans="1:51" s="13" customFormat="1" ht="12">
      <c r="A121" s="13"/>
      <c r="B121" s="225"/>
      <c r="C121" s="226"/>
      <c r="D121" s="218" t="s">
        <v>161</v>
      </c>
      <c r="E121" s="226"/>
      <c r="F121" s="228" t="s">
        <v>192</v>
      </c>
      <c r="G121" s="226"/>
      <c r="H121" s="229">
        <v>99000</v>
      </c>
      <c r="I121" s="230"/>
      <c r="J121" s="226"/>
      <c r="K121" s="226"/>
      <c r="L121" s="231"/>
      <c r="M121" s="232"/>
      <c r="N121" s="233"/>
      <c r="O121" s="233"/>
      <c r="P121" s="233"/>
      <c r="Q121" s="233"/>
      <c r="R121" s="233"/>
      <c r="S121" s="233"/>
      <c r="T121" s="234"/>
      <c r="U121" s="13"/>
      <c r="V121" s="13"/>
      <c r="W121" s="13"/>
      <c r="X121" s="13"/>
      <c r="Y121" s="13"/>
      <c r="Z121" s="13"/>
      <c r="AA121" s="13"/>
      <c r="AB121" s="13"/>
      <c r="AC121" s="13"/>
      <c r="AD121" s="13"/>
      <c r="AE121" s="13"/>
      <c r="AT121" s="235" t="s">
        <v>161</v>
      </c>
      <c r="AU121" s="235" t="s">
        <v>82</v>
      </c>
      <c r="AV121" s="13" t="s">
        <v>82</v>
      </c>
      <c r="AW121" s="13" t="s">
        <v>4</v>
      </c>
      <c r="AX121" s="13" t="s">
        <v>80</v>
      </c>
      <c r="AY121" s="235" t="s">
        <v>148</v>
      </c>
    </row>
    <row r="122" spans="1:65" s="2" customFormat="1" ht="33" customHeight="1">
      <c r="A122" s="39"/>
      <c r="B122" s="40"/>
      <c r="C122" s="205" t="s">
        <v>193</v>
      </c>
      <c r="D122" s="205" t="s">
        <v>150</v>
      </c>
      <c r="E122" s="206" t="s">
        <v>194</v>
      </c>
      <c r="F122" s="207" t="s">
        <v>195</v>
      </c>
      <c r="G122" s="208" t="s">
        <v>174</v>
      </c>
      <c r="H122" s="209">
        <v>1100</v>
      </c>
      <c r="I122" s="210"/>
      <c r="J122" s="211">
        <f>ROUND(I122*H122,2)</f>
        <v>0</v>
      </c>
      <c r="K122" s="207" t="s">
        <v>154</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82</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196</v>
      </c>
    </row>
    <row r="123" spans="1:47" s="2" customFormat="1" ht="12">
      <c r="A123" s="39"/>
      <c r="B123" s="40"/>
      <c r="C123" s="41"/>
      <c r="D123" s="218" t="s">
        <v>157</v>
      </c>
      <c r="E123" s="41"/>
      <c r="F123" s="219" t="s">
        <v>197</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82</v>
      </c>
    </row>
    <row r="124" spans="1:47" s="2" customFormat="1" ht="12">
      <c r="A124" s="39"/>
      <c r="B124" s="40"/>
      <c r="C124" s="41"/>
      <c r="D124" s="223" t="s">
        <v>159</v>
      </c>
      <c r="E124" s="41"/>
      <c r="F124" s="224" t="s">
        <v>198</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159</v>
      </c>
      <c r="AU124" s="18" t="s">
        <v>82</v>
      </c>
    </row>
    <row r="125" spans="1:65" s="2" customFormat="1" ht="16.5" customHeight="1">
      <c r="A125" s="39"/>
      <c r="B125" s="40"/>
      <c r="C125" s="205" t="s">
        <v>199</v>
      </c>
      <c r="D125" s="205" t="s">
        <v>150</v>
      </c>
      <c r="E125" s="206" t="s">
        <v>200</v>
      </c>
      <c r="F125" s="207" t="s">
        <v>201</v>
      </c>
      <c r="G125" s="208" t="s">
        <v>174</v>
      </c>
      <c r="H125" s="209">
        <v>1100</v>
      </c>
      <c r="I125" s="210"/>
      <c r="J125" s="211">
        <f>ROUND(I125*H125,2)</f>
        <v>0</v>
      </c>
      <c r="K125" s="207" t="s">
        <v>154</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155</v>
      </c>
      <c r="AT125" s="216" t="s">
        <v>150</v>
      </c>
      <c r="AU125" s="216" t="s">
        <v>82</v>
      </c>
      <c r="AY125" s="18" t="s">
        <v>148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155</v>
      </c>
      <c r="BM125" s="216" t="s">
        <v>202</v>
      </c>
    </row>
    <row r="126" spans="1:47" s="2" customFormat="1" ht="12">
      <c r="A126" s="39"/>
      <c r="B126" s="40"/>
      <c r="C126" s="41"/>
      <c r="D126" s="218" t="s">
        <v>157</v>
      </c>
      <c r="E126" s="41"/>
      <c r="F126" s="219" t="s">
        <v>203</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157</v>
      </c>
      <c r="AU126" s="18" t="s">
        <v>82</v>
      </c>
    </row>
    <row r="127" spans="1:47" s="2" customFormat="1" ht="12">
      <c r="A127" s="39"/>
      <c r="B127" s="40"/>
      <c r="C127" s="41"/>
      <c r="D127" s="223" t="s">
        <v>159</v>
      </c>
      <c r="E127" s="41"/>
      <c r="F127" s="224" t="s">
        <v>204</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159</v>
      </c>
      <c r="AU127" s="18" t="s">
        <v>82</v>
      </c>
    </row>
    <row r="128" spans="1:65" s="2" customFormat="1" ht="21.75" customHeight="1">
      <c r="A128" s="39"/>
      <c r="B128" s="40"/>
      <c r="C128" s="205" t="s">
        <v>205</v>
      </c>
      <c r="D128" s="205" t="s">
        <v>150</v>
      </c>
      <c r="E128" s="206" t="s">
        <v>206</v>
      </c>
      <c r="F128" s="207" t="s">
        <v>207</v>
      </c>
      <c r="G128" s="208" t="s">
        <v>174</v>
      </c>
      <c r="H128" s="209">
        <v>66000</v>
      </c>
      <c r="I128" s="210"/>
      <c r="J128" s="211">
        <f>ROUND(I128*H128,2)</f>
        <v>0</v>
      </c>
      <c r="K128" s="207" t="s">
        <v>154</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155</v>
      </c>
      <c r="AT128" s="216" t="s">
        <v>150</v>
      </c>
      <c r="AU128" s="216" t="s">
        <v>82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208</v>
      </c>
    </row>
    <row r="129" spans="1:47" s="2" customFormat="1" ht="12">
      <c r="A129" s="39"/>
      <c r="B129" s="40"/>
      <c r="C129" s="41"/>
      <c r="D129" s="218" t="s">
        <v>157</v>
      </c>
      <c r="E129" s="41"/>
      <c r="F129" s="219" t="s">
        <v>209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82</v>
      </c>
    </row>
    <row r="130" spans="1:47" s="2" customFormat="1" ht="12">
      <c r="A130" s="39"/>
      <c r="B130" s="40"/>
      <c r="C130" s="41"/>
      <c r="D130" s="223" t="s">
        <v>159</v>
      </c>
      <c r="E130" s="41"/>
      <c r="F130" s="224" t="s">
        <v>210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159</v>
      </c>
      <c r="AU130" s="18" t="s">
        <v>82</v>
      </c>
    </row>
    <row r="131" spans="1:51" s="13" customFormat="1" ht="12">
      <c r="A131" s="13"/>
      <c r="B131" s="225"/>
      <c r="C131" s="226"/>
      <c r="D131" s="218" t="s">
        <v>161</v>
      </c>
      <c r="E131" s="226"/>
      <c r="F131" s="228" t="s">
        <v>211</v>
      </c>
      <c r="G131" s="226"/>
      <c r="H131" s="229">
        <v>66000</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161</v>
      </c>
      <c r="AU131" s="235" t="s">
        <v>82</v>
      </c>
      <c r="AV131" s="13" t="s">
        <v>82</v>
      </c>
      <c r="AW131" s="13" t="s">
        <v>4</v>
      </c>
      <c r="AX131" s="13" t="s">
        <v>80</v>
      </c>
      <c r="AY131" s="235" t="s">
        <v>148</v>
      </c>
    </row>
    <row r="132" spans="1:65" s="2" customFormat="1" ht="21.75" customHeight="1">
      <c r="A132" s="39"/>
      <c r="B132" s="40"/>
      <c r="C132" s="205" t="s">
        <v>179</v>
      </c>
      <c r="D132" s="205" t="s">
        <v>150</v>
      </c>
      <c r="E132" s="206" t="s">
        <v>212</v>
      </c>
      <c r="F132" s="207" t="s">
        <v>213</v>
      </c>
      <c r="G132" s="208" t="s">
        <v>174</v>
      </c>
      <c r="H132" s="209">
        <v>1100</v>
      </c>
      <c r="I132" s="210"/>
      <c r="J132" s="211">
        <f>ROUND(I132*H132,2)</f>
        <v>0</v>
      </c>
      <c r="K132" s="207" t="s">
        <v>154</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150</v>
      </c>
      <c r="AU132" s="216" t="s">
        <v>82</v>
      </c>
      <c r="AY132" s="18" t="s">
        <v>148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155</v>
      </c>
      <c r="BM132" s="216" t="s">
        <v>214</v>
      </c>
    </row>
    <row r="133" spans="1:47" s="2" customFormat="1" ht="12">
      <c r="A133" s="39"/>
      <c r="B133" s="40"/>
      <c r="C133" s="41"/>
      <c r="D133" s="218" t="s">
        <v>157</v>
      </c>
      <c r="E133" s="41"/>
      <c r="F133" s="219" t="s">
        <v>215</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157</v>
      </c>
      <c r="AU133" s="18" t="s">
        <v>82</v>
      </c>
    </row>
    <row r="134" spans="1:47" s="2" customFormat="1" ht="12">
      <c r="A134" s="39"/>
      <c r="B134" s="40"/>
      <c r="C134" s="41"/>
      <c r="D134" s="223" t="s">
        <v>159</v>
      </c>
      <c r="E134" s="41"/>
      <c r="F134" s="224" t="s">
        <v>216</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159</v>
      </c>
      <c r="AU134" s="18" t="s">
        <v>82</v>
      </c>
    </row>
    <row r="135" spans="1:65" s="2" customFormat="1" ht="16.5" customHeight="1">
      <c r="A135" s="39"/>
      <c r="B135" s="40"/>
      <c r="C135" s="205" t="s">
        <v>217</v>
      </c>
      <c r="D135" s="205" t="s">
        <v>150</v>
      </c>
      <c r="E135" s="206" t="s">
        <v>218</v>
      </c>
      <c r="F135" s="207" t="s">
        <v>219</v>
      </c>
      <c r="G135" s="208" t="s">
        <v>220</v>
      </c>
      <c r="H135" s="209">
        <v>5</v>
      </c>
      <c r="I135" s="210"/>
      <c r="J135" s="211">
        <f>ROUND(I135*H135,2)</f>
        <v>0</v>
      </c>
      <c r="K135" s="207" t="s">
        <v>154</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155</v>
      </c>
      <c r="AT135" s="216" t="s">
        <v>150</v>
      </c>
      <c r="AU135" s="216" t="s">
        <v>82</v>
      </c>
      <c r="AY135" s="18" t="s">
        <v>148</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155</v>
      </c>
      <c r="BM135" s="216" t="s">
        <v>221</v>
      </c>
    </row>
    <row r="136" spans="1:47" s="2" customFormat="1" ht="12">
      <c r="A136" s="39"/>
      <c r="B136" s="40"/>
      <c r="C136" s="41"/>
      <c r="D136" s="218" t="s">
        <v>157</v>
      </c>
      <c r="E136" s="41"/>
      <c r="F136" s="219" t="s">
        <v>222</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157</v>
      </c>
      <c r="AU136" s="18" t="s">
        <v>82</v>
      </c>
    </row>
    <row r="137" spans="1:47" s="2" customFormat="1" ht="12">
      <c r="A137" s="39"/>
      <c r="B137" s="40"/>
      <c r="C137" s="41"/>
      <c r="D137" s="223" t="s">
        <v>159</v>
      </c>
      <c r="E137" s="41"/>
      <c r="F137" s="224" t="s">
        <v>223</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159</v>
      </c>
      <c r="AU137" s="18" t="s">
        <v>82</v>
      </c>
    </row>
    <row r="138" spans="1:65" s="2" customFormat="1" ht="24.15" customHeight="1">
      <c r="A138" s="39"/>
      <c r="B138" s="40"/>
      <c r="C138" s="205" t="s">
        <v>224</v>
      </c>
      <c r="D138" s="205" t="s">
        <v>150</v>
      </c>
      <c r="E138" s="206" t="s">
        <v>225</v>
      </c>
      <c r="F138" s="207" t="s">
        <v>226</v>
      </c>
      <c r="G138" s="208" t="s">
        <v>220</v>
      </c>
      <c r="H138" s="209">
        <v>450</v>
      </c>
      <c r="I138" s="210"/>
      <c r="J138" s="211">
        <f>ROUND(I138*H138,2)</f>
        <v>0</v>
      </c>
      <c r="K138" s="207" t="s">
        <v>154</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155</v>
      </c>
      <c r="AT138" s="216" t="s">
        <v>150</v>
      </c>
      <c r="AU138" s="216" t="s">
        <v>82</v>
      </c>
      <c r="AY138" s="18" t="s">
        <v>148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155</v>
      </c>
      <c r="BM138" s="216" t="s">
        <v>227</v>
      </c>
    </row>
    <row r="139" spans="1:47" s="2" customFormat="1" ht="12">
      <c r="A139" s="39"/>
      <c r="B139" s="40"/>
      <c r="C139" s="41"/>
      <c r="D139" s="218" t="s">
        <v>157</v>
      </c>
      <c r="E139" s="41"/>
      <c r="F139" s="219" t="s">
        <v>228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157</v>
      </c>
      <c r="AU139" s="18" t="s">
        <v>82</v>
      </c>
    </row>
    <row r="140" spans="1:47" s="2" customFormat="1" ht="12">
      <c r="A140" s="39"/>
      <c r="B140" s="40"/>
      <c r="C140" s="41"/>
      <c r="D140" s="223" t="s">
        <v>159</v>
      </c>
      <c r="E140" s="41"/>
      <c r="F140" s="224" t="s">
        <v>229</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159</v>
      </c>
      <c r="AU140" s="18" t="s">
        <v>82</v>
      </c>
    </row>
    <row r="141" spans="1:51" s="13" customFormat="1" ht="12">
      <c r="A141" s="13"/>
      <c r="B141" s="225"/>
      <c r="C141" s="226"/>
      <c r="D141" s="218" t="s">
        <v>161</v>
      </c>
      <c r="E141" s="226"/>
      <c r="F141" s="228" t="s">
        <v>230</v>
      </c>
      <c r="G141" s="226"/>
      <c r="H141" s="229">
        <v>450</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161</v>
      </c>
      <c r="AU141" s="235" t="s">
        <v>82</v>
      </c>
      <c r="AV141" s="13" t="s">
        <v>82</v>
      </c>
      <c r="AW141" s="13" t="s">
        <v>4</v>
      </c>
      <c r="AX141" s="13" t="s">
        <v>80</v>
      </c>
      <c r="AY141" s="235" t="s">
        <v>148</v>
      </c>
    </row>
    <row r="142" spans="1:65" s="2" customFormat="1" ht="16.5" customHeight="1">
      <c r="A142" s="39"/>
      <c r="B142" s="40"/>
      <c r="C142" s="205" t="s">
        <v>231</v>
      </c>
      <c r="D142" s="205" t="s">
        <v>150</v>
      </c>
      <c r="E142" s="206" t="s">
        <v>232</v>
      </c>
      <c r="F142" s="207" t="s">
        <v>233</v>
      </c>
      <c r="G142" s="208" t="s">
        <v>220</v>
      </c>
      <c r="H142" s="209">
        <v>5</v>
      </c>
      <c r="I142" s="210"/>
      <c r="J142" s="211">
        <f>ROUND(I142*H142,2)</f>
        <v>0</v>
      </c>
      <c r="K142" s="207" t="s">
        <v>154</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155</v>
      </c>
      <c r="AT142" s="216" t="s">
        <v>150</v>
      </c>
      <c r="AU142" s="216" t="s">
        <v>82</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234</v>
      </c>
    </row>
    <row r="143" spans="1:47" s="2" customFormat="1" ht="12">
      <c r="A143" s="39"/>
      <c r="B143" s="40"/>
      <c r="C143" s="41"/>
      <c r="D143" s="218" t="s">
        <v>157</v>
      </c>
      <c r="E143" s="41"/>
      <c r="F143" s="219" t="s">
        <v>235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82</v>
      </c>
    </row>
    <row r="144" spans="1:47" s="2" customFormat="1" ht="12">
      <c r="A144" s="39"/>
      <c r="B144" s="40"/>
      <c r="C144" s="41"/>
      <c r="D144" s="223" t="s">
        <v>159</v>
      </c>
      <c r="E144" s="41"/>
      <c r="F144" s="224" t="s">
        <v>236</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159</v>
      </c>
      <c r="AU144" s="18" t="s">
        <v>82</v>
      </c>
    </row>
    <row r="145" spans="1:65" s="2" customFormat="1" ht="33" customHeight="1">
      <c r="A145" s="39"/>
      <c r="B145" s="40"/>
      <c r="C145" s="205" t="s">
        <v>237</v>
      </c>
      <c r="D145" s="205" t="s">
        <v>150</v>
      </c>
      <c r="E145" s="206" t="s">
        <v>238</v>
      </c>
      <c r="F145" s="207" t="s">
        <v>239</v>
      </c>
      <c r="G145" s="208" t="s">
        <v>174</v>
      </c>
      <c r="H145" s="209">
        <v>650</v>
      </c>
      <c r="I145" s="210"/>
      <c r="J145" s="211">
        <f>ROUND(I145*H145,2)</f>
        <v>0</v>
      </c>
      <c r="K145" s="207" t="s">
        <v>154</v>
      </c>
      <c r="L145" s="45"/>
      <c r="M145" s="212" t="s">
        <v>19</v>
      </c>
      <c r="N145" s="213" t="s">
        <v>43</v>
      </c>
      <c r="O145" s="85"/>
      <c r="P145" s="214">
        <f>O145*H145</f>
        <v>0</v>
      </c>
      <c r="Q145" s="214">
        <v>0.00013</v>
      </c>
      <c r="R145" s="214">
        <f>Q145*H145</f>
        <v>0.08449999999999999</v>
      </c>
      <c r="S145" s="214">
        <v>0</v>
      </c>
      <c r="T145" s="215">
        <f>S145*H145</f>
        <v>0</v>
      </c>
      <c r="U145" s="39"/>
      <c r="V145" s="39"/>
      <c r="W145" s="39"/>
      <c r="X145" s="39"/>
      <c r="Y145" s="39"/>
      <c r="Z145" s="39"/>
      <c r="AA145" s="39"/>
      <c r="AB145" s="39"/>
      <c r="AC145" s="39"/>
      <c r="AD145" s="39"/>
      <c r="AE145" s="39"/>
      <c r="AR145" s="216" t="s">
        <v>155</v>
      </c>
      <c r="AT145" s="216" t="s">
        <v>150</v>
      </c>
      <c r="AU145" s="216" t="s">
        <v>82</v>
      </c>
      <c r="AY145" s="18" t="s">
        <v>148</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155</v>
      </c>
      <c r="BM145" s="216" t="s">
        <v>240</v>
      </c>
    </row>
    <row r="146" spans="1:47" s="2" customFormat="1" ht="12">
      <c r="A146" s="39"/>
      <c r="B146" s="40"/>
      <c r="C146" s="41"/>
      <c r="D146" s="218" t="s">
        <v>157</v>
      </c>
      <c r="E146" s="41"/>
      <c r="F146" s="219" t="s">
        <v>241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157</v>
      </c>
      <c r="AU146" s="18" t="s">
        <v>82</v>
      </c>
    </row>
    <row r="147" spans="1:47" s="2" customFormat="1" ht="12">
      <c r="A147" s="39"/>
      <c r="B147" s="40"/>
      <c r="C147" s="41"/>
      <c r="D147" s="223" t="s">
        <v>159</v>
      </c>
      <c r="E147" s="41"/>
      <c r="F147" s="224" t="s">
        <v>242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159</v>
      </c>
      <c r="AU147" s="18" t="s">
        <v>82</v>
      </c>
    </row>
    <row r="148" spans="1:65" s="2" customFormat="1" ht="24.15" customHeight="1">
      <c r="A148" s="39"/>
      <c r="B148" s="40"/>
      <c r="C148" s="205" t="s">
        <v>243</v>
      </c>
      <c r="D148" s="205" t="s">
        <v>150</v>
      </c>
      <c r="E148" s="206" t="s">
        <v>244</v>
      </c>
      <c r="F148" s="207" t="s">
        <v>245</v>
      </c>
      <c r="G148" s="208" t="s">
        <v>153</v>
      </c>
      <c r="H148" s="209">
        <v>6.58</v>
      </c>
      <c r="I148" s="210"/>
      <c r="J148" s="211">
        <f>ROUND(I148*H148,2)</f>
        <v>0</v>
      </c>
      <c r="K148" s="207" t="s">
        <v>154</v>
      </c>
      <c r="L148" s="45"/>
      <c r="M148" s="212" t="s">
        <v>19</v>
      </c>
      <c r="N148" s="213" t="s">
        <v>43</v>
      </c>
      <c r="O148" s="85"/>
      <c r="P148" s="214">
        <f>O148*H148</f>
        <v>0</v>
      </c>
      <c r="Q148" s="214">
        <v>0</v>
      </c>
      <c r="R148" s="214">
        <f>Q148*H148</f>
        <v>0</v>
      </c>
      <c r="S148" s="214">
        <v>1.95</v>
      </c>
      <c r="T148" s="215">
        <f>S148*H148</f>
        <v>12.831</v>
      </c>
      <c r="U148" s="39"/>
      <c r="V148" s="39"/>
      <c r="W148" s="39"/>
      <c r="X148" s="39"/>
      <c r="Y148" s="39"/>
      <c r="Z148" s="39"/>
      <c r="AA148" s="39"/>
      <c r="AB148" s="39"/>
      <c r="AC148" s="39"/>
      <c r="AD148" s="39"/>
      <c r="AE148" s="39"/>
      <c r="AR148" s="216" t="s">
        <v>155</v>
      </c>
      <c r="AT148" s="216" t="s">
        <v>150</v>
      </c>
      <c r="AU148" s="216" t="s">
        <v>82</v>
      </c>
      <c r="AY148" s="18" t="s">
        <v>148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155</v>
      </c>
      <c r="BM148" s="216" t="s">
        <v>246</v>
      </c>
    </row>
    <row r="149" spans="1:47" s="2" customFormat="1" ht="12">
      <c r="A149" s="39"/>
      <c r="B149" s="40"/>
      <c r="C149" s="41"/>
      <c r="D149" s="218" t="s">
        <v>157</v>
      </c>
      <c r="E149" s="41"/>
      <c r="F149" s="219" t="s">
        <v>247</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157</v>
      </c>
      <c r="AU149" s="18" t="s">
        <v>82</v>
      </c>
    </row>
    <row r="150" spans="1:47" s="2" customFormat="1" ht="12">
      <c r="A150" s="39"/>
      <c r="B150" s="40"/>
      <c r="C150" s="41"/>
      <c r="D150" s="223" t="s">
        <v>159</v>
      </c>
      <c r="E150" s="41"/>
      <c r="F150" s="224" t="s">
        <v>248</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159</v>
      </c>
      <c r="AU150" s="18" t="s">
        <v>82</v>
      </c>
    </row>
    <row r="151" spans="1:51" s="13" customFormat="1" ht="12">
      <c r="A151" s="13"/>
      <c r="B151" s="225"/>
      <c r="C151" s="226"/>
      <c r="D151" s="218" t="s">
        <v>161</v>
      </c>
      <c r="E151" s="227" t="s">
        <v>19</v>
      </c>
      <c r="F151" s="228" t="s">
        <v>249</v>
      </c>
      <c r="G151" s="226"/>
      <c r="H151" s="229">
        <v>3.35</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161</v>
      </c>
      <c r="AU151" s="235" t="s">
        <v>82</v>
      </c>
      <c r="AV151" s="13" t="s">
        <v>82</v>
      </c>
      <c r="AW151" s="13" t="s">
        <v>33</v>
      </c>
      <c r="AX151" s="13" t="s">
        <v>72</v>
      </c>
      <c r="AY151" s="235" t="s">
        <v>148</v>
      </c>
    </row>
    <row r="152" spans="1:51" s="13" customFormat="1" ht="12">
      <c r="A152" s="13"/>
      <c r="B152" s="225"/>
      <c r="C152" s="226"/>
      <c r="D152" s="218" t="s">
        <v>161</v>
      </c>
      <c r="E152" s="227" t="s">
        <v>19</v>
      </c>
      <c r="F152" s="228" t="s">
        <v>250</v>
      </c>
      <c r="G152" s="226"/>
      <c r="H152" s="229">
        <v>0.85</v>
      </c>
      <c r="I152" s="230"/>
      <c r="J152" s="226"/>
      <c r="K152" s="226"/>
      <c r="L152" s="231"/>
      <c r="M152" s="232"/>
      <c r="N152" s="233"/>
      <c r="O152" s="233"/>
      <c r="P152" s="233"/>
      <c r="Q152" s="233"/>
      <c r="R152" s="233"/>
      <c r="S152" s="233"/>
      <c r="T152" s="234"/>
      <c r="U152" s="13"/>
      <c r="V152" s="13"/>
      <c r="W152" s="13"/>
      <c r="X152" s="13"/>
      <c r="Y152" s="13"/>
      <c r="Z152" s="13"/>
      <c r="AA152" s="13"/>
      <c r="AB152" s="13"/>
      <c r="AC152" s="13"/>
      <c r="AD152" s="13"/>
      <c r="AE152" s="13"/>
      <c r="AT152" s="235" t="s">
        <v>161</v>
      </c>
      <c r="AU152" s="235" t="s">
        <v>82</v>
      </c>
      <c r="AV152" s="13" t="s">
        <v>82</v>
      </c>
      <c r="AW152" s="13" t="s">
        <v>33</v>
      </c>
      <c r="AX152" s="13" t="s">
        <v>72</v>
      </c>
      <c r="AY152" s="235" t="s">
        <v>148</v>
      </c>
    </row>
    <row r="153" spans="1:51" s="13" customFormat="1" ht="12">
      <c r="A153" s="13"/>
      <c r="B153" s="225"/>
      <c r="C153" s="226"/>
      <c r="D153" s="218" t="s">
        <v>161</v>
      </c>
      <c r="E153" s="227" t="s">
        <v>19</v>
      </c>
      <c r="F153" s="228" t="s">
        <v>251</v>
      </c>
      <c r="G153" s="226"/>
      <c r="H153" s="229">
        <v>0.85</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161</v>
      </c>
      <c r="AU153" s="235" t="s">
        <v>82</v>
      </c>
      <c r="AV153" s="13" t="s">
        <v>82</v>
      </c>
      <c r="AW153" s="13" t="s">
        <v>33</v>
      </c>
      <c r="AX153" s="13" t="s">
        <v>72</v>
      </c>
      <c r="AY153" s="235" t="s">
        <v>148</v>
      </c>
    </row>
    <row r="154" spans="1:51" s="13" customFormat="1" ht="12">
      <c r="A154" s="13"/>
      <c r="B154" s="225"/>
      <c r="C154" s="226"/>
      <c r="D154" s="218" t="s">
        <v>161</v>
      </c>
      <c r="E154" s="227" t="s">
        <v>19</v>
      </c>
      <c r="F154" s="228" t="s">
        <v>252</v>
      </c>
      <c r="G154" s="226"/>
      <c r="H154" s="229">
        <v>0.85</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161</v>
      </c>
      <c r="AU154" s="235" t="s">
        <v>82</v>
      </c>
      <c r="AV154" s="13" t="s">
        <v>82</v>
      </c>
      <c r="AW154" s="13" t="s">
        <v>33</v>
      </c>
      <c r="AX154" s="13" t="s">
        <v>72</v>
      </c>
      <c r="AY154" s="235" t="s">
        <v>148</v>
      </c>
    </row>
    <row r="155" spans="1:51" s="13" customFormat="1" ht="12">
      <c r="A155" s="13"/>
      <c r="B155" s="225"/>
      <c r="C155" s="226"/>
      <c r="D155" s="218" t="s">
        <v>161</v>
      </c>
      <c r="E155" s="227" t="s">
        <v>19</v>
      </c>
      <c r="F155" s="228" t="s">
        <v>253</v>
      </c>
      <c r="G155" s="226"/>
      <c r="H155" s="229">
        <v>0.68</v>
      </c>
      <c r="I155" s="230"/>
      <c r="J155" s="226"/>
      <c r="K155" s="226"/>
      <c r="L155" s="231"/>
      <c r="M155" s="232"/>
      <c r="N155" s="233"/>
      <c r="O155" s="233"/>
      <c r="P155" s="233"/>
      <c r="Q155" s="233"/>
      <c r="R155" s="233"/>
      <c r="S155" s="233"/>
      <c r="T155" s="234"/>
      <c r="U155" s="13"/>
      <c r="V155" s="13"/>
      <c r="W155" s="13"/>
      <c r="X155" s="13"/>
      <c r="Y155" s="13"/>
      <c r="Z155" s="13"/>
      <c r="AA155" s="13"/>
      <c r="AB155" s="13"/>
      <c r="AC155" s="13"/>
      <c r="AD155" s="13"/>
      <c r="AE155" s="13"/>
      <c r="AT155" s="235" t="s">
        <v>161</v>
      </c>
      <c r="AU155" s="235" t="s">
        <v>82</v>
      </c>
      <c r="AV155" s="13" t="s">
        <v>82</v>
      </c>
      <c r="AW155" s="13" t="s">
        <v>33</v>
      </c>
      <c r="AX155" s="13" t="s">
        <v>72</v>
      </c>
      <c r="AY155" s="235" t="s">
        <v>148</v>
      </c>
    </row>
    <row r="156" spans="1:51" s="14" customFormat="1" ht="12">
      <c r="A156" s="14"/>
      <c r="B156" s="236"/>
      <c r="C156" s="237"/>
      <c r="D156" s="218" t="s">
        <v>161</v>
      </c>
      <c r="E156" s="238" t="s">
        <v>19</v>
      </c>
      <c r="F156" s="239" t="s">
        <v>254</v>
      </c>
      <c r="G156" s="237"/>
      <c r="H156" s="240">
        <v>6.579999999999999</v>
      </c>
      <c r="I156" s="241"/>
      <c r="J156" s="237"/>
      <c r="K156" s="237"/>
      <c r="L156" s="242"/>
      <c r="M156" s="243"/>
      <c r="N156" s="244"/>
      <c r="O156" s="244"/>
      <c r="P156" s="244"/>
      <c r="Q156" s="244"/>
      <c r="R156" s="244"/>
      <c r="S156" s="244"/>
      <c r="T156" s="245"/>
      <c r="U156" s="14"/>
      <c r="V156" s="14"/>
      <c r="W156" s="14"/>
      <c r="X156" s="14"/>
      <c r="Y156" s="14"/>
      <c r="Z156" s="14"/>
      <c r="AA156" s="14"/>
      <c r="AB156" s="14"/>
      <c r="AC156" s="14"/>
      <c r="AD156" s="14"/>
      <c r="AE156" s="14"/>
      <c r="AT156" s="246" t="s">
        <v>161</v>
      </c>
      <c r="AU156" s="246" t="s">
        <v>82</v>
      </c>
      <c r="AV156" s="14" t="s">
        <v>155</v>
      </c>
      <c r="AW156" s="14" t="s">
        <v>33</v>
      </c>
      <c r="AX156" s="14" t="s">
        <v>80</v>
      </c>
      <c r="AY156" s="246" t="s">
        <v>148</v>
      </c>
    </row>
    <row r="157" spans="1:65" s="2" customFormat="1" ht="24.15" customHeight="1">
      <c r="A157" s="39"/>
      <c r="B157" s="40"/>
      <c r="C157" s="205" t="s">
        <v>8</v>
      </c>
      <c r="D157" s="205" t="s">
        <v>150</v>
      </c>
      <c r="E157" s="206" t="s">
        <v>255</v>
      </c>
      <c r="F157" s="207" t="s">
        <v>256</v>
      </c>
      <c r="G157" s="208" t="s">
        <v>153</v>
      </c>
      <c r="H157" s="209">
        <v>0.653</v>
      </c>
      <c r="I157" s="210"/>
      <c r="J157" s="211">
        <f>ROUND(I157*H157,2)</f>
        <v>0</v>
      </c>
      <c r="K157" s="207" t="s">
        <v>154</v>
      </c>
      <c r="L157" s="45"/>
      <c r="M157" s="212" t="s">
        <v>19</v>
      </c>
      <c r="N157" s="213" t="s">
        <v>43</v>
      </c>
      <c r="O157" s="85"/>
      <c r="P157" s="214">
        <f>O157*H157</f>
        <v>0</v>
      </c>
      <c r="Q157" s="214">
        <v>0</v>
      </c>
      <c r="R157" s="214">
        <f>Q157*H157</f>
        <v>0</v>
      </c>
      <c r="S157" s="214">
        <v>1.594</v>
      </c>
      <c r="T157" s="215">
        <f>S157*H157</f>
        <v>1.040882</v>
      </c>
      <c r="U157" s="39"/>
      <c r="V157" s="39"/>
      <c r="W157" s="39"/>
      <c r="X157" s="39"/>
      <c r="Y157" s="39"/>
      <c r="Z157" s="39"/>
      <c r="AA157" s="39"/>
      <c r="AB157" s="39"/>
      <c r="AC157" s="39"/>
      <c r="AD157" s="39"/>
      <c r="AE157" s="39"/>
      <c r="AR157" s="216" t="s">
        <v>155</v>
      </c>
      <c r="AT157" s="216" t="s">
        <v>150</v>
      </c>
      <c r="AU157" s="216" t="s">
        <v>82</v>
      </c>
      <c r="AY157" s="18" t="s">
        <v>148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155</v>
      </c>
      <c r="BM157" s="216" t="s">
        <v>257</v>
      </c>
    </row>
    <row r="158" spans="1:47" s="2" customFormat="1" ht="12">
      <c r="A158" s="39"/>
      <c r="B158" s="40"/>
      <c r="C158" s="41"/>
      <c r="D158" s="218" t="s">
        <v>157</v>
      </c>
      <c r="E158" s="41"/>
      <c r="F158" s="219" t="s">
        <v>258</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157</v>
      </c>
      <c r="AU158" s="18" t="s">
        <v>82</v>
      </c>
    </row>
    <row r="159" spans="1:47" s="2" customFormat="1" ht="12">
      <c r="A159" s="39"/>
      <c r="B159" s="40"/>
      <c r="C159" s="41"/>
      <c r="D159" s="223" t="s">
        <v>159</v>
      </c>
      <c r="E159" s="41"/>
      <c r="F159" s="224" t="s">
        <v>259</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159</v>
      </c>
      <c r="AU159" s="18" t="s">
        <v>82</v>
      </c>
    </row>
    <row r="160" spans="1:51" s="13" customFormat="1" ht="12">
      <c r="A160" s="13"/>
      <c r="B160" s="225"/>
      <c r="C160" s="226"/>
      <c r="D160" s="218" t="s">
        <v>161</v>
      </c>
      <c r="E160" s="227" t="s">
        <v>19</v>
      </c>
      <c r="F160" s="228" t="s">
        <v>260</v>
      </c>
      <c r="G160" s="226"/>
      <c r="H160" s="229">
        <v>0.653</v>
      </c>
      <c r="I160" s="230"/>
      <c r="J160" s="226"/>
      <c r="K160" s="226"/>
      <c r="L160" s="231"/>
      <c r="M160" s="232"/>
      <c r="N160" s="233"/>
      <c r="O160" s="233"/>
      <c r="P160" s="233"/>
      <c r="Q160" s="233"/>
      <c r="R160" s="233"/>
      <c r="S160" s="233"/>
      <c r="T160" s="234"/>
      <c r="U160" s="13"/>
      <c r="V160" s="13"/>
      <c r="W160" s="13"/>
      <c r="X160" s="13"/>
      <c r="Y160" s="13"/>
      <c r="Z160" s="13"/>
      <c r="AA160" s="13"/>
      <c r="AB160" s="13"/>
      <c r="AC160" s="13"/>
      <c r="AD160" s="13"/>
      <c r="AE160" s="13"/>
      <c r="AT160" s="235" t="s">
        <v>161</v>
      </c>
      <c r="AU160" s="235" t="s">
        <v>82</v>
      </c>
      <c r="AV160" s="13" t="s">
        <v>82</v>
      </c>
      <c r="AW160" s="13" t="s">
        <v>33</v>
      </c>
      <c r="AX160" s="13" t="s">
        <v>80</v>
      </c>
      <c r="AY160" s="235" t="s">
        <v>148</v>
      </c>
    </row>
    <row r="161" spans="1:65" s="2" customFormat="1" ht="24.15" customHeight="1">
      <c r="A161" s="39"/>
      <c r="B161" s="40"/>
      <c r="C161" s="205" t="s">
        <v>261</v>
      </c>
      <c r="D161" s="205" t="s">
        <v>150</v>
      </c>
      <c r="E161" s="206" t="s">
        <v>262</v>
      </c>
      <c r="F161" s="207" t="s">
        <v>263</v>
      </c>
      <c r="G161" s="208" t="s">
        <v>153</v>
      </c>
      <c r="H161" s="209">
        <v>0.06</v>
      </c>
      <c r="I161" s="210"/>
      <c r="J161" s="211">
        <f>ROUND(I161*H161,2)</f>
        <v>0</v>
      </c>
      <c r="K161" s="207" t="s">
        <v>154</v>
      </c>
      <c r="L161" s="45"/>
      <c r="M161" s="212" t="s">
        <v>19</v>
      </c>
      <c r="N161" s="213" t="s">
        <v>43</v>
      </c>
      <c r="O161" s="85"/>
      <c r="P161" s="214">
        <f>O161*H161</f>
        <v>0</v>
      </c>
      <c r="Q161" s="214">
        <v>0</v>
      </c>
      <c r="R161" s="214">
        <f>Q161*H161</f>
        <v>0</v>
      </c>
      <c r="S161" s="214">
        <v>2.2</v>
      </c>
      <c r="T161" s="215">
        <f>S161*H161</f>
        <v>0.132</v>
      </c>
      <c r="U161" s="39"/>
      <c r="V161" s="39"/>
      <c r="W161" s="39"/>
      <c r="X161" s="39"/>
      <c r="Y161" s="39"/>
      <c r="Z161" s="39"/>
      <c r="AA161" s="39"/>
      <c r="AB161" s="39"/>
      <c r="AC161" s="39"/>
      <c r="AD161" s="39"/>
      <c r="AE161" s="39"/>
      <c r="AR161" s="216" t="s">
        <v>155</v>
      </c>
      <c r="AT161" s="216" t="s">
        <v>150</v>
      </c>
      <c r="AU161" s="216" t="s">
        <v>82</v>
      </c>
      <c r="AY161" s="18" t="s">
        <v>148</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155</v>
      </c>
      <c r="BM161" s="216" t="s">
        <v>264</v>
      </c>
    </row>
    <row r="162" spans="1:47" s="2" customFormat="1" ht="12">
      <c r="A162" s="39"/>
      <c r="B162" s="40"/>
      <c r="C162" s="41"/>
      <c r="D162" s="218" t="s">
        <v>157</v>
      </c>
      <c r="E162" s="41"/>
      <c r="F162" s="219" t="s">
        <v>265</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157</v>
      </c>
      <c r="AU162" s="18" t="s">
        <v>82</v>
      </c>
    </row>
    <row r="163" spans="1:47" s="2" customFormat="1" ht="12">
      <c r="A163" s="39"/>
      <c r="B163" s="40"/>
      <c r="C163" s="41"/>
      <c r="D163" s="223" t="s">
        <v>159</v>
      </c>
      <c r="E163" s="41"/>
      <c r="F163" s="224" t="s">
        <v>266</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159</v>
      </c>
      <c r="AU163" s="18" t="s">
        <v>82</v>
      </c>
    </row>
    <row r="164" spans="1:51" s="13" customFormat="1" ht="12">
      <c r="A164" s="13"/>
      <c r="B164" s="225"/>
      <c r="C164" s="226"/>
      <c r="D164" s="218" t="s">
        <v>161</v>
      </c>
      <c r="E164" s="227" t="s">
        <v>19</v>
      </c>
      <c r="F164" s="228" t="s">
        <v>267</v>
      </c>
      <c r="G164" s="226"/>
      <c r="H164" s="229">
        <v>0.06</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161</v>
      </c>
      <c r="AU164" s="235" t="s">
        <v>82</v>
      </c>
      <c r="AV164" s="13" t="s">
        <v>82</v>
      </c>
      <c r="AW164" s="13" t="s">
        <v>33</v>
      </c>
      <c r="AX164" s="13" t="s">
        <v>80</v>
      </c>
      <c r="AY164" s="235" t="s">
        <v>148</v>
      </c>
    </row>
    <row r="165" spans="1:65" s="2" customFormat="1" ht="24.15" customHeight="1">
      <c r="A165" s="39"/>
      <c r="B165" s="40"/>
      <c r="C165" s="205" t="s">
        <v>268</v>
      </c>
      <c r="D165" s="205" t="s">
        <v>150</v>
      </c>
      <c r="E165" s="206" t="s">
        <v>269</v>
      </c>
      <c r="F165" s="207" t="s">
        <v>270</v>
      </c>
      <c r="G165" s="208" t="s">
        <v>220</v>
      </c>
      <c r="H165" s="209">
        <v>2.6</v>
      </c>
      <c r="I165" s="210"/>
      <c r="J165" s="211">
        <f>ROUND(I165*H165,2)</f>
        <v>0</v>
      </c>
      <c r="K165" s="207" t="s">
        <v>154</v>
      </c>
      <c r="L165" s="45"/>
      <c r="M165" s="212" t="s">
        <v>19</v>
      </c>
      <c r="N165" s="213" t="s">
        <v>43</v>
      </c>
      <c r="O165" s="85"/>
      <c r="P165" s="214">
        <f>O165*H165</f>
        <v>0</v>
      </c>
      <c r="Q165" s="214">
        <v>0</v>
      </c>
      <c r="R165" s="214">
        <f>Q165*H165</f>
        <v>0</v>
      </c>
      <c r="S165" s="214">
        <v>0.042</v>
      </c>
      <c r="T165" s="215">
        <f>S165*H165</f>
        <v>0.1092</v>
      </c>
      <c r="U165" s="39"/>
      <c r="V165" s="39"/>
      <c r="W165" s="39"/>
      <c r="X165" s="39"/>
      <c r="Y165" s="39"/>
      <c r="Z165" s="39"/>
      <c r="AA165" s="39"/>
      <c r="AB165" s="39"/>
      <c r="AC165" s="39"/>
      <c r="AD165" s="39"/>
      <c r="AE165" s="39"/>
      <c r="AR165" s="216" t="s">
        <v>155</v>
      </c>
      <c r="AT165" s="216" t="s">
        <v>150</v>
      </c>
      <c r="AU165" s="216" t="s">
        <v>82</v>
      </c>
      <c r="AY165" s="18" t="s">
        <v>148</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155</v>
      </c>
      <c r="BM165" s="216" t="s">
        <v>271</v>
      </c>
    </row>
    <row r="166" spans="1:47" s="2" customFormat="1" ht="12">
      <c r="A166" s="39"/>
      <c r="B166" s="40"/>
      <c r="C166" s="41"/>
      <c r="D166" s="218" t="s">
        <v>157</v>
      </c>
      <c r="E166" s="41"/>
      <c r="F166" s="219" t="s">
        <v>272</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157</v>
      </c>
      <c r="AU166" s="18" t="s">
        <v>82</v>
      </c>
    </row>
    <row r="167" spans="1:47" s="2" customFormat="1" ht="12">
      <c r="A167" s="39"/>
      <c r="B167" s="40"/>
      <c r="C167" s="41"/>
      <c r="D167" s="223" t="s">
        <v>159</v>
      </c>
      <c r="E167" s="41"/>
      <c r="F167" s="224" t="s">
        <v>273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159</v>
      </c>
      <c r="AU167" s="18" t="s">
        <v>82</v>
      </c>
    </row>
    <row r="168" spans="1:51" s="13" customFormat="1" ht="12">
      <c r="A168" s="13"/>
      <c r="B168" s="225"/>
      <c r="C168" s="226"/>
      <c r="D168" s="218" t="s">
        <v>161</v>
      </c>
      <c r="E168" s="227" t="s">
        <v>19</v>
      </c>
      <c r="F168" s="228" t="s">
        <v>274</v>
      </c>
      <c r="G168" s="226"/>
      <c r="H168" s="229">
        <v>2.6</v>
      </c>
      <c r="I168" s="230"/>
      <c r="J168" s="226"/>
      <c r="K168" s="226"/>
      <c r="L168" s="231"/>
      <c r="M168" s="232"/>
      <c r="N168" s="233"/>
      <c r="O168" s="233"/>
      <c r="P168" s="233"/>
      <c r="Q168" s="233"/>
      <c r="R168" s="233"/>
      <c r="S168" s="233"/>
      <c r="T168" s="234"/>
      <c r="U168" s="13"/>
      <c r="V168" s="13"/>
      <c r="W168" s="13"/>
      <c r="X168" s="13"/>
      <c r="Y168" s="13"/>
      <c r="Z168" s="13"/>
      <c r="AA168" s="13"/>
      <c r="AB168" s="13"/>
      <c r="AC168" s="13"/>
      <c r="AD168" s="13"/>
      <c r="AE168" s="13"/>
      <c r="AT168" s="235" t="s">
        <v>161</v>
      </c>
      <c r="AU168" s="235" t="s">
        <v>82</v>
      </c>
      <c r="AV168" s="13" t="s">
        <v>82</v>
      </c>
      <c r="AW168" s="13" t="s">
        <v>33</v>
      </c>
      <c r="AX168" s="13" t="s">
        <v>80</v>
      </c>
      <c r="AY168" s="235" t="s">
        <v>148</v>
      </c>
    </row>
    <row r="169" spans="1:63" s="12" customFormat="1" ht="22.8" customHeight="1">
      <c r="A169" s="12"/>
      <c r="B169" s="189"/>
      <c r="C169" s="190"/>
      <c r="D169" s="191" t="s">
        <v>71</v>
      </c>
      <c r="E169" s="203" t="s">
        <v>275</v>
      </c>
      <c r="F169" s="203" t="s">
        <v>276</v>
      </c>
      <c r="G169" s="190"/>
      <c r="H169" s="190"/>
      <c r="I169" s="193"/>
      <c r="J169" s="204">
        <f>BK169</f>
        <v>0</v>
      </c>
      <c r="K169" s="190"/>
      <c r="L169" s="195"/>
      <c r="M169" s="196"/>
      <c r="N169" s="197"/>
      <c r="O169" s="197"/>
      <c r="P169" s="198">
        <f>SUM(P170:P196)</f>
        <v>0</v>
      </c>
      <c r="Q169" s="197"/>
      <c r="R169" s="198">
        <f>SUM(R170:R196)</f>
        <v>0</v>
      </c>
      <c r="S169" s="197"/>
      <c r="T169" s="199">
        <f>SUM(T170:T196)</f>
        <v>0</v>
      </c>
      <c r="U169" s="12"/>
      <c r="V169" s="12"/>
      <c r="W169" s="12"/>
      <c r="X169" s="12"/>
      <c r="Y169" s="12"/>
      <c r="Z169" s="12"/>
      <c r="AA169" s="12"/>
      <c r="AB169" s="12"/>
      <c r="AC169" s="12"/>
      <c r="AD169" s="12"/>
      <c r="AE169" s="12"/>
      <c r="AR169" s="200" t="s">
        <v>80</v>
      </c>
      <c r="AT169" s="201" t="s">
        <v>71</v>
      </c>
      <c r="AU169" s="201" t="s">
        <v>80</v>
      </c>
      <c r="AY169" s="200" t="s">
        <v>148</v>
      </c>
      <c r="BK169" s="202">
        <f>SUM(BK170:BK196)</f>
        <v>0</v>
      </c>
    </row>
    <row r="170" spans="1:65" s="2" customFormat="1" ht="24.15" customHeight="1">
      <c r="A170" s="39"/>
      <c r="B170" s="40"/>
      <c r="C170" s="205" t="s">
        <v>277</v>
      </c>
      <c r="D170" s="205" t="s">
        <v>150</v>
      </c>
      <c r="E170" s="206" t="s">
        <v>278</v>
      </c>
      <c r="F170" s="207" t="s">
        <v>279</v>
      </c>
      <c r="G170" s="208" t="s">
        <v>167</v>
      </c>
      <c r="H170" s="209">
        <v>174.151</v>
      </c>
      <c r="I170" s="210"/>
      <c r="J170" s="211">
        <f>ROUND(I170*H170,2)</f>
        <v>0</v>
      </c>
      <c r="K170" s="207" t="s">
        <v>154</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155</v>
      </c>
      <c r="AT170" s="216" t="s">
        <v>150</v>
      </c>
      <c r="AU170" s="216" t="s">
        <v>82</v>
      </c>
      <c r="AY170" s="18" t="s">
        <v>148</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155</v>
      </c>
      <c r="BM170" s="216" t="s">
        <v>280</v>
      </c>
    </row>
    <row r="171" spans="1:47" s="2" customFormat="1" ht="12">
      <c r="A171" s="39"/>
      <c r="B171" s="40"/>
      <c r="C171" s="41"/>
      <c r="D171" s="218" t="s">
        <v>157</v>
      </c>
      <c r="E171" s="41"/>
      <c r="F171" s="219" t="s">
        <v>281</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157</v>
      </c>
      <c r="AU171" s="18" t="s">
        <v>82</v>
      </c>
    </row>
    <row r="172" spans="1:47" s="2" customFormat="1" ht="12">
      <c r="A172" s="39"/>
      <c r="B172" s="40"/>
      <c r="C172" s="41"/>
      <c r="D172" s="223" t="s">
        <v>159</v>
      </c>
      <c r="E172" s="41"/>
      <c r="F172" s="224" t="s">
        <v>282</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159</v>
      </c>
      <c r="AU172" s="18" t="s">
        <v>82</v>
      </c>
    </row>
    <row r="173" spans="1:65" s="2" customFormat="1" ht="24.15" customHeight="1">
      <c r="A173" s="39"/>
      <c r="B173" s="40"/>
      <c r="C173" s="205" t="s">
        <v>283</v>
      </c>
      <c r="D173" s="205" t="s">
        <v>150</v>
      </c>
      <c r="E173" s="206" t="s">
        <v>284</v>
      </c>
      <c r="F173" s="207" t="s">
        <v>285</v>
      </c>
      <c r="G173" s="208" t="s">
        <v>167</v>
      </c>
      <c r="H173" s="209">
        <v>174.151</v>
      </c>
      <c r="I173" s="210"/>
      <c r="J173" s="211">
        <f>ROUND(I173*H173,2)</f>
        <v>0</v>
      </c>
      <c r="K173" s="207" t="s">
        <v>154</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155</v>
      </c>
      <c r="AT173" s="216" t="s">
        <v>150</v>
      </c>
      <c r="AU173" s="216" t="s">
        <v>82</v>
      </c>
      <c r="AY173" s="18" t="s">
        <v>148</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155</v>
      </c>
      <c r="BM173" s="216" t="s">
        <v>286</v>
      </c>
    </row>
    <row r="174" spans="1:47" s="2" customFormat="1" ht="12">
      <c r="A174" s="39"/>
      <c r="B174" s="40"/>
      <c r="C174" s="41"/>
      <c r="D174" s="218" t="s">
        <v>157</v>
      </c>
      <c r="E174" s="41"/>
      <c r="F174" s="219" t="s">
        <v>287</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157</v>
      </c>
      <c r="AU174" s="18" t="s">
        <v>82</v>
      </c>
    </row>
    <row r="175" spans="1:47" s="2" customFormat="1" ht="12">
      <c r="A175" s="39"/>
      <c r="B175" s="40"/>
      <c r="C175" s="41"/>
      <c r="D175" s="223" t="s">
        <v>159</v>
      </c>
      <c r="E175" s="41"/>
      <c r="F175" s="224" t="s">
        <v>288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159</v>
      </c>
      <c r="AU175" s="18" t="s">
        <v>82</v>
      </c>
    </row>
    <row r="176" spans="1:65" s="2" customFormat="1" ht="24.15" customHeight="1">
      <c r="A176" s="39"/>
      <c r="B176" s="40"/>
      <c r="C176" s="205" t="s">
        <v>289</v>
      </c>
      <c r="D176" s="205" t="s">
        <v>150</v>
      </c>
      <c r="E176" s="206" t="s">
        <v>290</v>
      </c>
      <c r="F176" s="207" t="s">
        <v>291</v>
      </c>
      <c r="G176" s="208" t="s">
        <v>167</v>
      </c>
      <c r="H176" s="209">
        <v>1741.51</v>
      </c>
      <c r="I176" s="210"/>
      <c r="J176" s="211">
        <f>ROUND(I176*H176,2)</f>
        <v>0</v>
      </c>
      <c r="K176" s="207" t="s">
        <v>154</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155</v>
      </c>
      <c r="AT176" s="216" t="s">
        <v>150</v>
      </c>
      <c r="AU176" s="216" t="s">
        <v>82</v>
      </c>
      <c r="AY176" s="18" t="s">
        <v>148</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155</v>
      </c>
      <c r="BM176" s="216" t="s">
        <v>292</v>
      </c>
    </row>
    <row r="177" spans="1:47" s="2" customFormat="1" ht="12">
      <c r="A177" s="39"/>
      <c r="B177" s="40"/>
      <c r="C177" s="41"/>
      <c r="D177" s="218" t="s">
        <v>157</v>
      </c>
      <c r="E177" s="41"/>
      <c r="F177" s="219" t="s">
        <v>293</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157</v>
      </c>
      <c r="AU177" s="18" t="s">
        <v>82</v>
      </c>
    </row>
    <row r="178" spans="1:47" s="2" customFormat="1" ht="12">
      <c r="A178" s="39"/>
      <c r="B178" s="40"/>
      <c r="C178" s="41"/>
      <c r="D178" s="223" t="s">
        <v>159</v>
      </c>
      <c r="E178" s="41"/>
      <c r="F178" s="224" t="s">
        <v>294</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159</v>
      </c>
      <c r="AU178" s="18" t="s">
        <v>82</v>
      </c>
    </row>
    <row r="179" spans="1:51" s="13" customFormat="1" ht="12">
      <c r="A179" s="13"/>
      <c r="B179" s="225"/>
      <c r="C179" s="226"/>
      <c r="D179" s="218" t="s">
        <v>161</v>
      </c>
      <c r="E179" s="226"/>
      <c r="F179" s="228" t="s">
        <v>295</v>
      </c>
      <c r="G179" s="226"/>
      <c r="H179" s="229">
        <v>1741.51</v>
      </c>
      <c r="I179" s="230"/>
      <c r="J179" s="226"/>
      <c r="K179" s="226"/>
      <c r="L179" s="231"/>
      <c r="M179" s="232"/>
      <c r="N179" s="233"/>
      <c r="O179" s="233"/>
      <c r="P179" s="233"/>
      <c r="Q179" s="233"/>
      <c r="R179" s="233"/>
      <c r="S179" s="233"/>
      <c r="T179" s="234"/>
      <c r="U179" s="13"/>
      <c r="V179" s="13"/>
      <c r="W179" s="13"/>
      <c r="X179" s="13"/>
      <c r="Y179" s="13"/>
      <c r="Z179" s="13"/>
      <c r="AA179" s="13"/>
      <c r="AB179" s="13"/>
      <c r="AC179" s="13"/>
      <c r="AD179" s="13"/>
      <c r="AE179" s="13"/>
      <c r="AT179" s="235" t="s">
        <v>161</v>
      </c>
      <c r="AU179" s="235" t="s">
        <v>82</v>
      </c>
      <c r="AV179" s="13" t="s">
        <v>82</v>
      </c>
      <c r="AW179" s="13" t="s">
        <v>4</v>
      </c>
      <c r="AX179" s="13" t="s">
        <v>80</v>
      </c>
      <c r="AY179" s="235" t="s">
        <v>148</v>
      </c>
    </row>
    <row r="180" spans="1:65" s="2" customFormat="1" ht="33" customHeight="1">
      <c r="A180" s="39"/>
      <c r="B180" s="40"/>
      <c r="C180" s="205" t="s">
        <v>7</v>
      </c>
      <c r="D180" s="205" t="s">
        <v>150</v>
      </c>
      <c r="E180" s="206" t="s">
        <v>296</v>
      </c>
      <c r="F180" s="207" t="s">
        <v>297</v>
      </c>
      <c r="G180" s="208" t="s">
        <v>167</v>
      </c>
      <c r="H180" s="209">
        <v>79.693</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155</v>
      </c>
      <c r="AT180" s="216" t="s">
        <v>150</v>
      </c>
      <c r="AU180" s="216" t="s">
        <v>82</v>
      </c>
      <c r="AY180" s="18" t="s">
        <v>148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155</v>
      </c>
      <c r="BM180" s="216" t="s">
        <v>298</v>
      </c>
    </row>
    <row r="181" spans="1:47" s="2" customFormat="1" ht="12">
      <c r="A181" s="39"/>
      <c r="B181" s="40"/>
      <c r="C181" s="41"/>
      <c r="D181" s="218" t="s">
        <v>157</v>
      </c>
      <c r="E181" s="41"/>
      <c r="F181" s="219" t="s">
        <v>299</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157</v>
      </c>
      <c r="AU181" s="18" t="s">
        <v>82</v>
      </c>
    </row>
    <row r="182" spans="1:47" s="2" customFormat="1" ht="12">
      <c r="A182" s="39"/>
      <c r="B182" s="40"/>
      <c r="C182" s="41"/>
      <c r="D182" s="218" t="s">
        <v>300</v>
      </c>
      <c r="E182" s="41"/>
      <c r="F182" s="247" t="s">
        <v>301</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300</v>
      </c>
      <c r="AU182" s="18" t="s">
        <v>82</v>
      </c>
    </row>
    <row r="183" spans="1:51" s="13" customFormat="1" ht="12">
      <c r="A183" s="13"/>
      <c r="B183" s="225"/>
      <c r="C183" s="226"/>
      <c r="D183" s="218" t="s">
        <v>161</v>
      </c>
      <c r="E183" s="227" t="s">
        <v>19</v>
      </c>
      <c r="F183" s="228" t="s">
        <v>302</v>
      </c>
      <c r="G183" s="226"/>
      <c r="H183" s="229">
        <v>79.693</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161</v>
      </c>
      <c r="AU183" s="235" t="s">
        <v>82</v>
      </c>
      <c r="AV183" s="13" t="s">
        <v>82</v>
      </c>
      <c r="AW183" s="13" t="s">
        <v>33</v>
      </c>
      <c r="AX183" s="13" t="s">
        <v>80</v>
      </c>
      <c r="AY183" s="235" t="s">
        <v>148</v>
      </c>
    </row>
    <row r="184" spans="1:65" s="2" customFormat="1" ht="33" customHeight="1">
      <c r="A184" s="39"/>
      <c r="B184" s="40"/>
      <c r="C184" s="205" t="s">
        <v>303</v>
      </c>
      <c r="D184" s="205" t="s">
        <v>150</v>
      </c>
      <c r="E184" s="206" t="s">
        <v>304</v>
      </c>
      <c r="F184" s="207" t="s">
        <v>305</v>
      </c>
      <c r="G184" s="208" t="s">
        <v>167</v>
      </c>
      <c r="H184" s="209">
        <v>52</v>
      </c>
      <c r="I184" s="210"/>
      <c r="J184" s="211">
        <f>ROUND(I184*H184,2)</f>
        <v>0</v>
      </c>
      <c r="K184" s="207" t="s">
        <v>154</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155</v>
      </c>
      <c r="AT184" s="216" t="s">
        <v>150</v>
      </c>
      <c r="AU184" s="216" t="s">
        <v>82</v>
      </c>
      <c r="AY184" s="18" t="s">
        <v>148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155</v>
      </c>
      <c r="BM184" s="216" t="s">
        <v>306</v>
      </c>
    </row>
    <row r="185" spans="1:47" s="2" customFormat="1" ht="12">
      <c r="A185" s="39"/>
      <c r="B185" s="40"/>
      <c r="C185" s="41"/>
      <c r="D185" s="218" t="s">
        <v>157</v>
      </c>
      <c r="E185" s="41"/>
      <c r="F185" s="219" t="s">
        <v>307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157</v>
      </c>
      <c r="AU185" s="18" t="s">
        <v>82</v>
      </c>
    </row>
    <row r="186" spans="1:47" s="2" customFormat="1" ht="12">
      <c r="A186" s="39"/>
      <c r="B186" s="40"/>
      <c r="C186" s="41"/>
      <c r="D186" s="223" t="s">
        <v>159</v>
      </c>
      <c r="E186" s="41"/>
      <c r="F186" s="224" t="s">
        <v>308</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159</v>
      </c>
      <c r="AU186" s="18" t="s">
        <v>82</v>
      </c>
    </row>
    <row r="187" spans="1:65" s="2" customFormat="1" ht="33" customHeight="1">
      <c r="A187" s="39"/>
      <c r="B187" s="40"/>
      <c r="C187" s="205" t="s">
        <v>309</v>
      </c>
      <c r="D187" s="205" t="s">
        <v>150</v>
      </c>
      <c r="E187" s="206" t="s">
        <v>310</v>
      </c>
      <c r="F187" s="207" t="s">
        <v>311</v>
      </c>
      <c r="G187" s="208" t="s">
        <v>167</v>
      </c>
      <c r="H187" s="209">
        <v>17.058</v>
      </c>
      <c r="I187" s="210"/>
      <c r="J187" s="211">
        <f>ROUND(I187*H187,2)</f>
        <v>0</v>
      </c>
      <c r="K187" s="207" t="s">
        <v>154</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155</v>
      </c>
      <c r="AT187" s="216" t="s">
        <v>150</v>
      </c>
      <c r="AU187" s="216" t="s">
        <v>82</v>
      </c>
      <c r="AY187" s="18" t="s">
        <v>148</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155</v>
      </c>
      <c r="BM187" s="216" t="s">
        <v>312</v>
      </c>
    </row>
    <row r="188" spans="1:47" s="2" customFormat="1" ht="12">
      <c r="A188" s="39"/>
      <c r="B188" s="40"/>
      <c r="C188" s="41"/>
      <c r="D188" s="218" t="s">
        <v>157</v>
      </c>
      <c r="E188" s="41"/>
      <c r="F188" s="219" t="s">
        <v>313</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157</v>
      </c>
      <c r="AU188" s="18" t="s">
        <v>82</v>
      </c>
    </row>
    <row r="189" spans="1:47" s="2" customFormat="1" ht="12">
      <c r="A189" s="39"/>
      <c r="B189" s="40"/>
      <c r="C189" s="41"/>
      <c r="D189" s="223" t="s">
        <v>159</v>
      </c>
      <c r="E189" s="41"/>
      <c r="F189" s="224" t="s">
        <v>314</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159</v>
      </c>
      <c r="AU189" s="18" t="s">
        <v>82</v>
      </c>
    </row>
    <row r="190" spans="1:65" s="2" customFormat="1" ht="33" customHeight="1">
      <c r="A190" s="39"/>
      <c r="B190" s="40"/>
      <c r="C190" s="205" t="s">
        <v>315</v>
      </c>
      <c r="D190" s="205" t="s">
        <v>150</v>
      </c>
      <c r="E190" s="206" t="s">
        <v>316</v>
      </c>
      <c r="F190" s="207" t="s">
        <v>317</v>
      </c>
      <c r="G190" s="208" t="s">
        <v>167</v>
      </c>
      <c r="H190" s="209">
        <v>14.1</v>
      </c>
      <c r="I190" s="210"/>
      <c r="J190" s="211">
        <f>ROUND(I190*H190,2)</f>
        <v>0</v>
      </c>
      <c r="K190" s="207" t="s">
        <v>154</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155</v>
      </c>
      <c r="AT190" s="216" t="s">
        <v>150</v>
      </c>
      <c r="AU190" s="216" t="s">
        <v>82</v>
      </c>
      <c r="AY190" s="18" t="s">
        <v>148</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155</v>
      </c>
      <c r="BM190" s="216" t="s">
        <v>318</v>
      </c>
    </row>
    <row r="191" spans="1:47" s="2" customFormat="1" ht="12">
      <c r="A191" s="39"/>
      <c r="B191" s="40"/>
      <c r="C191" s="41"/>
      <c r="D191" s="218" t="s">
        <v>157</v>
      </c>
      <c r="E191" s="41"/>
      <c r="F191" s="219" t="s">
        <v>319</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157</v>
      </c>
      <c r="AU191" s="18" t="s">
        <v>82</v>
      </c>
    </row>
    <row r="192" spans="1:47" s="2" customFormat="1" ht="12">
      <c r="A192" s="39"/>
      <c r="B192" s="40"/>
      <c r="C192" s="41"/>
      <c r="D192" s="223" t="s">
        <v>159</v>
      </c>
      <c r="E192" s="41"/>
      <c r="F192" s="224" t="s">
        <v>320</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159</v>
      </c>
      <c r="AU192" s="18" t="s">
        <v>82</v>
      </c>
    </row>
    <row r="193" spans="1:51" s="13" customFormat="1" ht="12">
      <c r="A193" s="13"/>
      <c r="B193" s="225"/>
      <c r="C193" s="226"/>
      <c r="D193" s="218" t="s">
        <v>161</v>
      </c>
      <c r="E193" s="227" t="s">
        <v>19</v>
      </c>
      <c r="F193" s="228" t="s">
        <v>321</v>
      </c>
      <c r="G193" s="226"/>
      <c r="H193" s="229">
        <v>14.1</v>
      </c>
      <c r="I193" s="230"/>
      <c r="J193" s="226"/>
      <c r="K193" s="226"/>
      <c r="L193" s="231"/>
      <c r="M193" s="232"/>
      <c r="N193" s="233"/>
      <c r="O193" s="233"/>
      <c r="P193" s="233"/>
      <c r="Q193" s="233"/>
      <c r="R193" s="233"/>
      <c r="S193" s="233"/>
      <c r="T193" s="234"/>
      <c r="U193" s="13"/>
      <c r="V193" s="13"/>
      <c r="W193" s="13"/>
      <c r="X193" s="13"/>
      <c r="Y193" s="13"/>
      <c r="Z193" s="13"/>
      <c r="AA193" s="13"/>
      <c r="AB193" s="13"/>
      <c r="AC193" s="13"/>
      <c r="AD193" s="13"/>
      <c r="AE193" s="13"/>
      <c r="AT193" s="235" t="s">
        <v>161</v>
      </c>
      <c r="AU193" s="235" t="s">
        <v>82</v>
      </c>
      <c r="AV193" s="13" t="s">
        <v>82</v>
      </c>
      <c r="AW193" s="13" t="s">
        <v>33</v>
      </c>
      <c r="AX193" s="13" t="s">
        <v>80</v>
      </c>
      <c r="AY193" s="235" t="s">
        <v>148</v>
      </c>
    </row>
    <row r="194" spans="1:65" s="2" customFormat="1" ht="44.25" customHeight="1">
      <c r="A194" s="39"/>
      <c r="B194" s="40"/>
      <c r="C194" s="205" t="s">
        <v>322</v>
      </c>
      <c r="D194" s="205" t="s">
        <v>150</v>
      </c>
      <c r="E194" s="206" t="s">
        <v>323</v>
      </c>
      <c r="F194" s="207" t="s">
        <v>324</v>
      </c>
      <c r="G194" s="208" t="s">
        <v>167</v>
      </c>
      <c r="H194" s="209">
        <v>11.3</v>
      </c>
      <c r="I194" s="210"/>
      <c r="J194" s="211">
        <f>ROUND(I194*H194,2)</f>
        <v>0</v>
      </c>
      <c r="K194" s="207" t="s">
        <v>154</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150</v>
      </c>
      <c r="AU194" s="216" t="s">
        <v>82</v>
      </c>
      <c r="AY194" s="18" t="s">
        <v>148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155</v>
      </c>
      <c r="BM194" s="216" t="s">
        <v>325</v>
      </c>
    </row>
    <row r="195" spans="1:47" s="2" customFormat="1" ht="12">
      <c r="A195" s="39"/>
      <c r="B195" s="40"/>
      <c r="C195" s="41"/>
      <c r="D195" s="218" t="s">
        <v>157</v>
      </c>
      <c r="E195" s="41"/>
      <c r="F195" s="219" t="s">
        <v>324</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157</v>
      </c>
      <c r="AU195" s="18" t="s">
        <v>82</v>
      </c>
    </row>
    <row r="196" spans="1:47" s="2" customFormat="1" ht="12">
      <c r="A196" s="39"/>
      <c r="B196" s="40"/>
      <c r="C196" s="41"/>
      <c r="D196" s="223" t="s">
        <v>159</v>
      </c>
      <c r="E196" s="41"/>
      <c r="F196" s="224" t="s">
        <v>326</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159</v>
      </c>
      <c r="AU196" s="18" t="s">
        <v>82</v>
      </c>
    </row>
    <row r="197" spans="1:63" s="12" customFormat="1" ht="25.9" customHeight="1">
      <c r="A197" s="12"/>
      <c r="B197" s="189"/>
      <c r="C197" s="190"/>
      <c r="D197" s="191" t="s">
        <v>71</v>
      </c>
      <c r="E197" s="192" t="s">
        <v>327</v>
      </c>
      <c r="F197" s="192" t="s">
        <v>328</v>
      </c>
      <c r="G197" s="190"/>
      <c r="H197" s="190"/>
      <c r="I197" s="193"/>
      <c r="J197" s="194">
        <f>BK197</f>
        <v>0</v>
      </c>
      <c r="K197" s="190"/>
      <c r="L197" s="195"/>
      <c r="M197" s="196"/>
      <c r="N197" s="197"/>
      <c r="O197" s="197"/>
      <c r="P197" s="198">
        <f>P198+P212+P229+P233+P244+P249+P254+P267+P283+P290+P319+P329+P405</f>
        <v>0</v>
      </c>
      <c r="Q197" s="197"/>
      <c r="R197" s="198">
        <f>R198+R212+R229+R233+R244+R249+R254+R267+R283+R290+R319+R329+R405</f>
        <v>0.00575</v>
      </c>
      <c r="S197" s="197"/>
      <c r="T197" s="199">
        <f>T198+T212+T229+T233+T244+T249+T254+T267+T283+T290+T319+T329+T405</f>
        <v>160.03794358</v>
      </c>
      <c r="U197" s="12"/>
      <c r="V197" s="12"/>
      <c r="W197" s="12"/>
      <c r="X197" s="12"/>
      <c r="Y197" s="12"/>
      <c r="Z197" s="12"/>
      <c r="AA197" s="12"/>
      <c r="AB197" s="12"/>
      <c r="AC197" s="12"/>
      <c r="AD197" s="12"/>
      <c r="AE197" s="12"/>
      <c r="AR197" s="200" t="s">
        <v>82</v>
      </c>
      <c r="AT197" s="201" t="s">
        <v>71</v>
      </c>
      <c r="AU197" s="201" t="s">
        <v>72</v>
      </c>
      <c r="AY197" s="200" t="s">
        <v>148</v>
      </c>
      <c r="BK197" s="202">
        <f>BK198+BK212+BK229+BK233+BK244+BK249+BK254+BK267+BK283+BK290+BK319+BK329+BK405</f>
        <v>0</v>
      </c>
    </row>
    <row r="198" spans="1:63" s="12" customFormat="1" ht="22.8" customHeight="1">
      <c r="A198" s="12"/>
      <c r="B198" s="189"/>
      <c r="C198" s="190"/>
      <c r="D198" s="191" t="s">
        <v>71</v>
      </c>
      <c r="E198" s="203" t="s">
        <v>329</v>
      </c>
      <c r="F198" s="203" t="s">
        <v>330</v>
      </c>
      <c r="G198" s="190"/>
      <c r="H198" s="190"/>
      <c r="I198" s="193"/>
      <c r="J198" s="204">
        <f>BK198</f>
        <v>0</v>
      </c>
      <c r="K198" s="190"/>
      <c r="L198" s="195"/>
      <c r="M198" s="196"/>
      <c r="N198" s="197"/>
      <c r="O198" s="197"/>
      <c r="P198" s="198">
        <f>SUM(P199:P211)</f>
        <v>0</v>
      </c>
      <c r="Q198" s="197"/>
      <c r="R198" s="198">
        <f>SUM(R199:R211)</f>
        <v>0</v>
      </c>
      <c r="S198" s="197"/>
      <c r="T198" s="199">
        <f>SUM(T199:T211)</f>
        <v>7.829982000000001</v>
      </c>
      <c r="U198" s="12"/>
      <c r="V198" s="12"/>
      <c r="W198" s="12"/>
      <c r="X198" s="12"/>
      <c r="Y198" s="12"/>
      <c r="Z198" s="12"/>
      <c r="AA198" s="12"/>
      <c r="AB198" s="12"/>
      <c r="AC198" s="12"/>
      <c r="AD198" s="12"/>
      <c r="AE198" s="12"/>
      <c r="AR198" s="200" t="s">
        <v>82</v>
      </c>
      <c r="AT198" s="201" t="s">
        <v>71</v>
      </c>
      <c r="AU198" s="201" t="s">
        <v>80</v>
      </c>
      <c r="AY198" s="200" t="s">
        <v>148</v>
      </c>
      <c r="BK198" s="202">
        <f>SUM(BK199:BK211)</f>
        <v>0</v>
      </c>
    </row>
    <row r="199" spans="1:65" s="2" customFormat="1" ht="24.15" customHeight="1">
      <c r="A199" s="39"/>
      <c r="B199" s="40"/>
      <c r="C199" s="205" t="s">
        <v>331</v>
      </c>
      <c r="D199" s="205" t="s">
        <v>150</v>
      </c>
      <c r="E199" s="206" t="s">
        <v>332</v>
      </c>
      <c r="F199" s="207" t="s">
        <v>333</v>
      </c>
      <c r="G199" s="208" t="s">
        <v>174</v>
      </c>
      <c r="H199" s="209">
        <v>508.997</v>
      </c>
      <c r="I199" s="210"/>
      <c r="J199" s="211">
        <f>ROUND(I199*H199,2)</f>
        <v>0</v>
      </c>
      <c r="K199" s="207" t="s">
        <v>154</v>
      </c>
      <c r="L199" s="45"/>
      <c r="M199" s="212" t="s">
        <v>19</v>
      </c>
      <c r="N199" s="213" t="s">
        <v>43</v>
      </c>
      <c r="O199" s="85"/>
      <c r="P199" s="214">
        <f>O199*H199</f>
        <v>0</v>
      </c>
      <c r="Q199" s="214">
        <v>0</v>
      </c>
      <c r="R199" s="214">
        <f>Q199*H199</f>
        <v>0</v>
      </c>
      <c r="S199" s="214">
        <v>0.006</v>
      </c>
      <c r="T199" s="215">
        <f>S199*H199</f>
        <v>3.053982</v>
      </c>
      <c r="U199" s="39"/>
      <c r="V199" s="39"/>
      <c r="W199" s="39"/>
      <c r="X199" s="39"/>
      <c r="Y199" s="39"/>
      <c r="Z199" s="39"/>
      <c r="AA199" s="39"/>
      <c r="AB199" s="39"/>
      <c r="AC199" s="39"/>
      <c r="AD199" s="39"/>
      <c r="AE199" s="39"/>
      <c r="AR199" s="216" t="s">
        <v>261</v>
      </c>
      <c r="AT199" s="216" t="s">
        <v>150</v>
      </c>
      <c r="AU199" s="216" t="s">
        <v>82</v>
      </c>
      <c r="AY199" s="18" t="s">
        <v>148</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261</v>
      </c>
      <c r="BM199" s="216" t="s">
        <v>334</v>
      </c>
    </row>
    <row r="200" spans="1:47" s="2" customFormat="1" ht="12">
      <c r="A200" s="39"/>
      <c r="B200" s="40"/>
      <c r="C200" s="41"/>
      <c r="D200" s="218" t="s">
        <v>157</v>
      </c>
      <c r="E200" s="41"/>
      <c r="F200" s="219" t="s">
        <v>335</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157</v>
      </c>
      <c r="AU200" s="18" t="s">
        <v>82</v>
      </c>
    </row>
    <row r="201" spans="1:47" s="2" customFormat="1" ht="12">
      <c r="A201" s="39"/>
      <c r="B201" s="40"/>
      <c r="C201" s="41"/>
      <c r="D201" s="223" t="s">
        <v>159</v>
      </c>
      <c r="E201" s="41"/>
      <c r="F201" s="224" t="s">
        <v>336</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159</v>
      </c>
      <c r="AU201" s="18" t="s">
        <v>82</v>
      </c>
    </row>
    <row r="202" spans="1:51" s="13" customFormat="1" ht="12">
      <c r="A202" s="13"/>
      <c r="B202" s="225"/>
      <c r="C202" s="226"/>
      <c r="D202" s="218" t="s">
        <v>161</v>
      </c>
      <c r="E202" s="227" t="s">
        <v>19</v>
      </c>
      <c r="F202" s="228" t="s">
        <v>337</v>
      </c>
      <c r="G202" s="226"/>
      <c r="H202" s="229">
        <v>295.4</v>
      </c>
      <c r="I202" s="230"/>
      <c r="J202" s="226"/>
      <c r="K202" s="226"/>
      <c r="L202" s="231"/>
      <c r="M202" s="232"/>
      <c r="N202" s="233"/>
      <c r="O202" s="233"/>
      <c r="P202" s="233"/>
      <c r="Q202" s="233"/>
      <c r="R202" s="233"/>
      <c r="S202" s="233"/>
      <c r="T202" s="234"/>
      <c r="U202" s="13"/>
      <c r="V202" s="13"/>
      <c r="W202" s="13"/>
      <c r="X202" s="13"/>
      <c r="Y202" s="13"/>
      <c r="Z202" s="13"/>
      <c r="AA202" s="13"/>
      <c r="AB202" s="13"/>
      <c r="AC202" s="13"/>
      <c r="AD202" s="13"/>
      <c r="AE202" s="13"/>
      <c r="AT202" s="235" t="s">
        <v>161</v>
      </c>
      <c r="AU202" s="235" t="s">
        <v>82</v>
      </c>
      <c r="AV202" s="13" t="s">
        <v>82</v>
      </c>
      <c r="AW202" s="13" t="s">
        <v>33</v>
      </c>
      <c r="AX202" s="13" t="s">
        <v>72</v>
      </c>
      <c r="AY202" s="235" t="s">
        <v>148</v>
      </c>
    </row>
    <row r="203" spans="1:51" s="13" customFormat="1" ht="12">
      <c r="A203" s="13"/>
      <c r="B203" s="225"/>
      <c r="C203" s="226"/>
      <c r="D203" s="218" t="s">
        <v>161</v>
      </c>
      <c r="E203" s="227" t="s">
        <v>19</v>
      </c>
      <c r="F203" s="228" t="s">
        <v>338</v>
      </c>
      <c r="G203" s="226"/>
      <c r="H203" s="229">
        <v>62.42</v>
      </c>
      <c r="I203" s="230"/>
      <c r="J203" s="226"/>
      <c r="K203" s="226"/>
      <c r="L203" s="231"/>
      <c r="M203" s="232"/>
      <c r="N203" s="233"/>
      <c r="O203" s="233"/>
      <c r="P203" s="233"/>
      <c r="Q203" s="233"/>
      <c r="R203" s="233"/>
      <c r="S203" s="233"/>
      <c r="T203" s="234"/>
      <c r="U203" s="13"/>
      <c r="V203" s="13"/>
      <c r="W203" s="13"/>
      <c r="X203" s="13"/>
      <c r="Y203" s="13"/>
      <c r="Z203" s="13"/>
      <c r="AA203" s="13"/>
      <c r="AB203" s="13"/>
      <c r="AC203" s="13"/>
      <c r="AD203" s="13"/>
      <c r="AE203" s="13"/>
      <c r="AT203" s="235" t="s">
        <v>161</v>
      </c>
      <c r="AU203" s="235" t="s">
        <v>82</v>
      </c>
      <c r="AV203" s="13" t="s">
        <v>82</v>
      </c>
      <c r="AW203" s="13" t="s">
        <v>33</v>
      </c>
      <c r="AX203" s="13" t="s">
        <v>72</v>
      </c>
      <c r="AY203" s="235" t="s">
        <v>148</v>
      </c>
    </row>
    <row r="204" spans="1:51" s="13" customFormat="1" ht="12">
      <c r="A204" s="13"/>
      <c r="B204" s="225"/>
      <c r="C204" s="226"/>
      <c r="D204" s="218" t="s">
        <v>161</v>
      </c>
      <c r="E204" s="227" t="s">
        <v>19</v>
      </c>
      <c r="F204" s="228" t="s">
        <v>339</v>
      </c>
      <c r="G204" s="226"/>
      <c r="H204" s="229">
        <v>151.177</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161</v>
      </c>
      <c r="AU204" s="235" t="s">
        <v>82</v>
      </c>
      <c r="AV204" s="13" t="s">
        <v>82</v>
      </c>
      <c r="AW204" s="13" t="s">
        <v>33</v>
      </c>
      <c r="AX204" s="13" t="s">
        <v>72</v>
      </c>
      <c r="AY204" s="235" t="s">
        <v>148</v>
      </c>
    </row>
    <row r="205" spans="1:51" s="14" customFormat="1" ht="12">
      <c r="A205" s="14"/>
      <c r="B205" s="236"/>
      <c r="C205" s="237"/>
      <c r="D205" s="218" t="s">
        <v>161</v>
      </c>
      <c r="E205" s="238" t="s">
        <v>19</v>
      </c>
      <c r="F205" s="239" t="s">
        <v>254</v>
      </c>
      <c r="G205" s="237"/>
      <c r="H205" s="240">
        <v>508.99699999999996</v>
      </c>
      <c r="I205" s="241"/>
      <c r="J205" s="237"/>
      <c r="K205" s="237"/>
      <c r="L205" s="242"/>
      <c r="M205" s="243"/>
      <c r="N205" s="244"/>
      <c r="O205" s="244"/>
      <c r="P205" s="244"/>
      <c r="Q205" s="244"/>
      <c r="R205" s="244"/>
      <c r="S205" s="244"/>
      <c r="T205" s="245"/>
      <c r="U205" s="14"/>
      <c r="V205" s="14"/>
      <c r="W205" s="14"/>
      <c r="X205" s="14"/>
      <c r="Y205" s="14"/>
      <c r="Z205" s="14"/>
      <c r="AA205" s="14"/>
      <c r="AB205" s="14"/>
      <c r="AC205" s="14"/>
      <c r="AD205" s="14"/>
      <c r="AE205" s="14"/>
      <c r="AT205" s="246" t="s">
        <v>161</v>
      </c>
      <c r="AU205" s="246" t="s">
        <v>82</v>
      </c>
      <c r="AV205" s="14" t="s">
        <v>155</v>
      </c>
      <c r="AW205" s="14" t="s">
        <v>33</v>
      </c>
      <c r="AX205" s="14" t="s">
        <v>80</v>
      </c>
      <c r="AY205" s="246" t="s">
        <v>148</v>
      </c>
    </row>
    <row r="206" spans="1:65" s="2" customFormat="1" ht="21.75" customHeight="1">
      <c r="A206" s="39"/>
      <c r="B206" s="40"/>
      <c r="C206" s="205" t="s">
        <v>340</v>
      </c>
      <c r="D206" s="205" t="s">
        <v>150</v>
      </c>
      <c r="E206" s="206" t="s">
        <v>341</v>
      </c>
      <c r="F206" s="207" t="s">
        <v>342</v>
      </c>
      <c r="G206" s="208" t="s">
        <v>174</v>
      </c>
      <c r="H206" s="209">
        <v>477.6</v>
      </c>
      <c r="I206" s="210"/>
      <c r="J206" s="211">
        <f>ROUND(I206*H206,2)</f>
        <v>0</v>
      </c>
      <c r="K206" s="207" t="s">
        <v>154</v>
      </c>
      <c r="L206" s="45"/>
      <c r="M206" s="212" t="s">
        <v>19</v>
      </c>
      <c r="N206" s="213" t="s">
        <v>43</v>
      </c>
      <c r="O206" s="85"/>
      <c r="P206" s="214">
        <f>O206*H206</f>
        <v>0</v>
      </c>
      <c r="Q206" s="214">
        <v>0</v>
      </c>
      <c r="R206" s="214">
        <f>Q206*H206</f>
        <v>0</v>
      </c>
      <c r="S206" s="214">
        <v>0.01</v>
      </c>
      <c r="T206" s="215">
        <f>S206*H206</f>
        <v>4.776000000000001</v>
      </c>
      <c r="U206" s="39"/>
      <c r="V206" s="39"/>
      <c r="W206" s="39"/>
      <c r="X206" s="39"/>
      <c r="Y206" s="39"/>
      <c r="Z206" s="39"/>
      <c r="AA206" s="39"/>
      <c r="AB206" s="39"/>
      <c r="AC206" s="39"/>
      <c r="AD206" s="39"/>
      <c r="AE206" s="39"/>
      <c r="AR206" s="216" t="s">
        <v>261</v>
      </c>
      <c r="AT206" s="216" t="s">
        <v>150</v>
      </c>
      <c r="AU206" s="216" t="s">
        <v>82</v>
      </c>
      <c r="AY206" s="18" t="s">
        <v>148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261</v>
      </c>
      <c r="BM206" s="216" t="s">
        <v>343</v>
      </c>
    </row>
    <row r="207" spans="1:47" s="2" customFormat="1" ht="12">
      <c r="A207" s="39"/>
      <c r="B207" s="40"/>
      <c r="C207" s="41"/>
      <c r="D207" s="218" t="s">
        <v>157</v>
      </c>
      <c r="E207" s="41"/>
      <c r="F207" s="219" t="s">
        <v>344</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157</v>
      </c>
      <c r="AU207" s="18" t="s">
        <v>82</v>
      </c>
    </row>
    <row r="208" spans="1:47" s="2" customFormat="1" ht="12">
      <c r="A208" s="39"/>
      <c r="B208" s="40"/>
      <c r="C208" s="41"/>
      <c r="D208" s="223" t="s">
        <v>159</v>
      </c>
      <c r="E208" s="41"/>
      <c r="F208" s="224" t="s">
        <v>345</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159</v>
      </c>
      <c r="AU208" s="18" t="s">
        <v>82</v>
      </c>
    </row>
    <row r="209" spans="1:51" s="13" customFormat="1" ht="12">
      <c r="A209" s="13"/>
      <c r="B209" s="225"/>
      <c r="C209" s="226"/>
      <c r="D209" s="218" t="s">
        <v>161</v>
      </c>
      <c r="E209" s="227" t="s">
        <v>19</v>
      </c>
      <c r="F209" s="228" t="s">
        <v>346</v>
      </c>
      <c r="G209" s="226"/>
      <c r="H209" s="229">
        <v>301.18</v>
      </c>
      <c r="I209" s="230"/>
      <c r="J209" s="226"/>
      <c r="K209" s="226"/>
      <c r="L209" s="231"/>
      <c r="M209" s="232"/>
      <c r="N209" s="233"/>
      <c r="O209" s="233"/>
      <c r="P209" s="233"/>
      <c r="Q209" s="233"/>
      <c r="R209" s="233"/>
      <c r="S209" s="233"/>
      <c r="T209" s="234"/>
      <c r="U209" s="13"/>
      <c r="V209" s="13"/>
      <c r="W209" s="13"/>
      <c r="X209" s="13"/>
      <c r="Y209" s="13"/>
      <c r="Z209" s="13"/>
      <c r="AA209" s="13"/>
      <c r="AB209" s="13"/>
      <c r="AC209" s="13"/>
      <c r="AD209" s="13"/>
      <c r="AE209" s="13"/>
      <c r="AT209" s="235" t="s">
        <v>161</v>
      </c>
      <c r="AU209" s="235" t="s">
        <v>82</v>
      </c>
      <c r="AV209" s="13" t="s">
        <v>82</v>
      </c>
      <c r="AW209" s="13" t="s">
        <v>33</v>
      </c>
      <c r="AX209" s="13" t="s">
        <v>72</v>
      </c>
      <c r="AY209" s="235" t="s">
        <v>148</v>
      </c>
    </row>
    <row r="210" spans="1:51" s="13" customFormat="1" ht="12">
      <c r="A210" s="13"/>
      <c r="B210" s="225"/>
      <c r="C210" s="226"/>
      <c r="D210" s="218" t="s">
        <v>161</v>
      </c>
      <c r="E210" s="227" t="s">
        <v>19</v>
      </c>
      <c r="F210" s="228" t="s">
        <v>347</v>
      </c>
      <c r="G210" s="226"/>
      <c r="H210" s="229">
        <v>176.42</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161</v>
      </c>
      <c r="AU210" s="235" t="s">
        <v>82</v>
      </c>
      <c r="AV210" s="13" t="s">
        <v>82</v>
      </c>
      <c r="AW210" s="13" t="s">
        <v>33</v>
      </c>
      <c r="AX210" s="13" t="s">
        <v>72</v>
      </c>
      <c r="AY210" s="235" t="s">
        <v>148</v>
      </c>
    </row>
    <row r="211" spans="1:51" s="14" customFormat="1" ht="12">
      <c r="A211" s="14"/>
      <c r="B211" s="236"/>
      <c r="C211" s="237"/>
      <c r="D211" s="218" t="s">
        <v>161</v>
      </c>
      <c r="E211" s="238" t="s">
        <v>19</v>
      </c>
      <c r="F211" s="239" t="s">
        <v>254</v>
      </c>
      <c r="G211" s="237"/>
      <c r="H211" s="240">
        <v>477.6</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161</v>
      </c>
      <c r="AU211" s="246" t="s">
        <v>82</v>
      </c>
      <c r="AV211" s="14" t="s">
        <v>155</v>
      </c>
      <c r="AW211" s="14" t="s">
        <v>33</v>
      </c>
      <c r="AX211" s="14" t="s">
        <v>80</v>
      </c>
      <c r="AY211" s="246" t="s">
        <v>148</v>
      </c>
    </row>
    <row r="212" spans="1:63" s="12" customFormat="1" ht="22.8" customHeight="1">
      <c r="A212" s="12"/>
      <c r="B212" s="189"/>
      <c r="C212" s="190"/>
      <c r="D212" s="191" t="s">
        <v>71</v>
      </c>
      <c r="E212" s="203" t="s">
        <v>348</v>
      </c>
      <c r="F212" s="203" t="s">
        <v>349</v>
      </c>
      <c r="G212" s="190"/>
      <c r="H212" s="190"/>
      <c r="I212" s="193"/>
      <c r="J212" s="204">
        <f>BK212</f>
        <v>0</v>
      </c>
      <c r="K212" s="190"/>
      <c r="L212" s="195"/>
      <c r="M212" s="196"/>
      <c r="N212" s="197"/>
      <c r="O212" s="197"/>
      <c r="P212" s="198">
        <f>SUM(P213:P228)</f>
        <v>0</v>
      </c>
      <c r="Q212" s="197"/>
      <c r="R212" s="198">
        <f>SUM(R213:R228)</f>
        <v>0</v>
      </c>
      <c r="S212" s="197"/>
      <c r="T212" s="199">
        <f>SUM(T213:T228)</f>
        <v>17.0576744</v>
      </c>
      <c r="U212" s="12"/>
      <c r="V212" s="12"/>
      <c r="W212" s="12"/>
      <c r="X212" s="12"/>
      <c r="Y212" s="12"/>
      <c r="Z212" s="12"/>
      <c r="AA212" s="12"/>
      <c r="AB212" s="12"/>
      <c r="AC212" s="12"/>
      <c r="AD212" s="12"/>
      <c r="AE212" s="12"/>
      <c r="AR212" s="200" t="s">
        <v>82</v>
      </c>
      <c r="AT212" s="201" t="s">
        <v>71</v>
      </c>
      <c r="AU212" s="201" t="s">
        <v>80</v>
      </c>
      <c r="AY212" s="200" t="s">
        <v>148</v>
      </c>
      <c r="BK212" s="202">
        <f>SUM(BK213:BK228)</f>
        <v>0</v>
      </c>
    </row>
    <row r="213" spans="1:65" s="2" customFormat="1" ht="24.15" customHeight="1">
      <c r="A213" s="39"/>
      <c r="B213" s="40"/>
      <c r="C213" s="205" t="s">
        <v>350</v>
      </c>
      <c r="D213" s="205" t="s">
        <v>150</v>
      </c>
      <c r="E213" s="206" t="s">
        <v>351</v>
      </c>
      <c r="F213" s="207" t="s">
        <v>352</v>
      </c>
      <c r="G213" s="208" t="s">
        <v>174</v>
      </c>
      <c r="H213" s="209">
        <v>258.751</v>
      </c>
      <c r="I213" s="210"/>
      <c r="J213" s="211">
        <f>ROUND(I213*H213,2)</f>
        <v>0</v>
      </c>
      <c r="K213" s="207" t="s">
        <v>154</v>
      </c>
      <c r="L213" s="45"/>
      <c r="M213" s="212" t="s">
        <v>19</v>
      </c>
      <c r="N213" s="213" t="s">
        <v>43</v>
      </c>
      <c r="O213" s="85"/>
      <c r="P213" s="214">
        <f>O213*H213</f>
        <v>0</v>
      </c>
      <c r="Q213" s="214">
        <v>0</v>
      </c>
      <c r="R213" s="214">
        <f>Q213*H213</f>
        <v>0</v>
      </c>
      <c r="S213" s="214">
        <v>0.018</v>
      </c>
      <c r="T213" s="215">
        <f>S213*H213</f>
        <v>4.657518</v>
      </c>
      <c r="U213" s="39"/>
      <c r="V213" s="39"/>
      <c r="W213" s="39"/>
      <c r="X213" s="39"/>
      <c r="Y213" s="39"/>
      <c r="Z213" s="39"/>
      <c r="AA213" s="39"/>
      <c r="AB213" s="39"/>
      <c r="AC213" s="39"/>
      <c r="AD213" s="39"/>
      <c r="AE213" s="39"/>
      <c r="AR213" s="216" t="s">
        <v>261</v>
      </c>
      <c r="AT213" s="216" t="s">
        <v>150</v>
      </c>
      <c r="AU213" s="216" t="s">
        <v>82</v>
      </c>
      <c r="AY213" s="18" t="s">
        <v>148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261</v>
      </c>
      <c r="BM213" s="216" t="s">
        <v>353</v>
      </c>
    </row>
    <row r="214" spans="1:47" s="2" customFormat="1" ht="12">
      <c r="A214" s="39"/>
      <c r="B214" s="40"/>
      <c r="C214" s="41"/>
      <c r="D214" s="218" t="s">
        <v>157</v>
      </c>
      <c r="E214" s="41"/>
      <c r="F214" s="219" t="s">
        <v>354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157</v>
      </c>
      <c r="AU214" s="18" t="s">
        <v>82</v>
      </c>
    </row>
    <row r="215" spans="1:47" s="2" customFormat="1" ht="12">
      <c r="A215" s="39"/>
      <c r="B215" s="40"/>
      <c r="C215" s="41"/>
      <c r="D215" s="223" t="s">
        <v>159</v>
      </c>
      <c r="E215" s="41"/>
      <c r="F215" s="224" t="s">
        <v>355</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159</v>
      </c>
      <c r="AU215" s="18" t="s">
        <v>82</v>
      </c>
    </row>
    <row r="216" spans="1:51" s="13" customFormat="1" ht="12">
      <c r="A216" s="13"/>
      <c r="B216" s="225"/>
      <c r="C216" s="226"/>
      <c r="D216" s="218" t="s">
        <v>161</v>
      </c>
      <c r="E216" s="227" t="s">
        <v>19</v>
      </c>
      <c r="F216" s="228" t="s">
        <v>356</v>
      </c>
      <c r="G216" s="226"/>
      <c r="H216" s="229">
        <v>258.751</v>
      </c>
      <c r="I216" s="230"/>
      <c r="J216" s="226"/>
      <c r="K216" s="226"/>
      <c r="L216" s="231"/>
      <c r="M216" s="232"/>
      <c r="N216" s="233"/>
      <c r="O216" s="233"/>
      <c r="P216" s="233"/>
      <c r="Q216" s="233"/>
      <c r="R216" s="233"/>
      <c r="S216" s="233"/>
      <c r="T216" s="234"/>
      <c r="U216" s="13"/>
      <c r="V216" s="13"/>
      <c r="W216" s="13"/>
      <c r="X216" s="13"/>
      <c r="Y216" s="13"/>
      <c r="Z216" s="13"/>
      <c r="AA216" s="13"/>
      <c r="AB216" s="13"/>
      <c r="AC216" s="13"/>
      <c r="AD216" s="13"/>
      <c r="AE216" s="13"/>
      <c r="AT216" s="235" t="s">
        <v>161</v>
      </c>
      <c r="AU216" s="235" t="s">
        <v>82</v>
      </c>
      <c r="AV216" s="13" t="s">
        <v>82</v>
      </c>
      <c r="AW216" s="13" t="s">
        <v>33</v>
      </c>
      <c r="AX216" s="13" t="s">
        <v>80</v>
      </c>
      <c r="AY216" s="235" t="s">
        <v>148</v>
      </c>
    </row>
    <row r="217" spans="1:65" s="2" customFormat="1" ht="24.15" customHeight="1">
      <c r="A217" s="39"/>
      <c r="B217" s="40"/>
      <c r="C217" s="205" t="s">
        <v>357</v>
      </c>
      <c r="D217" s="205" t="s">
        <v>150</v>
      </c>
      <c r="E217" s="206" t="s">
        <v>358</v>
      </c>
      <c r="F217" s="207" t="s">
        <v>359</v>
      </c>
      <c r="G217" s="208" t="s">
        <v>174</v>
      </c>
      <c r="H217" s="209">
        <v>669.826</v>
      </c>
      <c r="I217" s="210"/>
      <c r="J217" s="211">
        <f>ROUND(I217*H217,2)</f>
        <v>0</v>
      </c>
      <c r="K217" s="207" t="s">
        <v>154</v>
      </c>
      <c r="L217" s="45"/>
      <c r="M217" s="212" t="s">
        <v>19</v>
      </c>
      <c r="N217" s="213" t="s">
        <v>43</v>
      </c>
      <c r="O217" s="85"/>
      <c r="P217" s="214">
        <f>O217*H217</f>
        <v>0</v>
      </c>
      <c r="Q217" s="214">
        <v>0</v>
      </c>
      <c r="R217" s="214">
        <f>Q217*H217</f>
        <v>0</v>
      </c>
      <c r="S217" s="214">
        <v>0.0014</v>
      </c>
      <c r="T217" s="215">
        <f>S217*H217</f>
        <v>0.9377564</v>
      </c>
      <c r="U217" s="39"/>
      <c r="V217" s="39"/>
      <c r="W217" s="39"/>
      <c r="X217" s="39"/>
      <c r="Y217" s="39"/>
      <c r="Z217" s="39"/>
      <c r="AA217" s="39"/>
      <c r="AB217" s="39"/>
      <c r="AC217" s="39"/>
      <c r="AD217" s="39"/>
      <c r="AE217" s="39"/>
      <c r="AR217" s="216" t="s">
        <v>261</v>
      </c>
      <c r="AT217" s="216" t="s">
        <v>150</v>
      </c>
      <c r="AU217" s="216" t="s">
        <v>82</v>
      </c>
      <c r="AY217" s="18" t="s">
        <v>148</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261</v>
      </c>
      <c r="BM217" s="216" t="s">
        <v>360</v>
      </c>
    </row>
    <row r="218" spans="1:47" s="2" customFormat="1" ht="12">
      <c r="A218" s="39"/>
      <c r="B218" s="40"/>
      <c r="C218" s="41"/>
      <c r="D218" s="218" t="s">
        <v>157</v>
      </c>
      <c r="E218" s="41"/>
      <c r="F218" s="219" t="s">
        <v>361</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157</v>
      </c>
      <c r="AU218" s="18" t="s">
        <v>82</v>
      </c>
    </row>
    <row r="219" spans="1:47" s="2" customFormat="1" ht="12">
      <c r="A219" s="39"/>
      <c r="B219" s="40"/>
      <c r="C219" s="41"/>
      <c r="D219" s="223" t="s">
        <v>159</v>
      </c>
      <c r="E219" s="41"/>
      <c r="F219" s="224" t="s">
        <v>362</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159</v>
      </c>
      <c r="AU219" s="18" t="s">
        <v>82</v>
      </c>
    </row>
    <row r="220" spans="1:51" s="13" customFormat="1" ht="12">
      <c r="A220" s="13"/>
      <c r="B220" s="225"/>
      <c r="C220" s="226"/>
      <c r="D220" s="218" t="s">
        <v>161</v>
      </c>
      <c r="E220" s="227" t="s">
        <v>19</v>
      </c>
      <c r="F220" s="228" t="s">
        <v>363</v>
      </c>
      <c r="G220" s="226"/>
      <c r="H220" s="229">
        <v>540.87</v>
      </c>
      <c r="I220" s="230"/>
      <c r="J220" s="226"/>
      <c r="K220" s="226"/>
      <c r="L220" s="231"/>
      <c r="M220" s="232"/>
      <c r="N220" s="233"/>
      <c r="O220" s="233"/>
      <c r="P220" s="233"/>
      <c r="Q220" s="233"/>
      <c r="R220" s="233"/>
      <c r="S220" s="233"/>
      <c r="T220" s="234"/>
      <c r="U220" s="13"/>
      <c r="V220" s="13"/>
      <c r="W220" s="13"/>
      <c r="X220" s="13"/>
      <c r="Y220" s="13"/>
      <c r="Z220" s="13"/>
      <c r="AA220" s="13"/>
      <c r="AB220" s="13"/>
      <c r="AC220" s="13"/>
      <c r="AD220" s="13"/>
      <c r="AE220" s="13"/>
      <c r="AT220" s="235" t="s">
        <v>161</v>
      </c>
      <c r="AU220" s="235" t="s">
        <v>82</v>
      </c>
      <c r="AV220" s="13" t="s">
        <v>82</v>
      </c>
      <c r="AW220" s="13" t="s">
        <v>33</v>
      </c>
      <c r="AX220" s="13" t="s">
        <v>72</v>
      </c>
      <c r="AY220" s="235" t="s">
        <v>148</v>
      </c>
    </row>
    <row r="221" spans="1:51" s="13" customFormat="1" ht="12">
      <c r="A221" s="13"/>
      <c r="B221" s="225"/>
      <c r="C221" s="226"/>
      <c r="D221" s="218" t="s">
        <v>161</v>
      </c>
      <c r="E221" s="227" t="s">
        <v>19</v>
      </c>
      <c r="F221" s="228" t="s">
        <v>364</v>
      </c>
      <c r="G221" s="226"/>
      <c r="H221" s="229">
        <v>128.956</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161</v>
      </c>
      <c r="AU221" s="235" t="s">
        <v>82</v>
      </c>
      <c r="AV221" s="13" t="s">
        <v>82</v>
      </c>
      <c r="AW221" s="13" t="s">
        <v>33</v>
      </c>
      <c r="AX221" s="13" t="s">
        <v>72</v>
      </c>
      <c r="AY221" s="235" t="s">
        <v>148</v>
      </c>
    </row>
    <row r="222" spans="1:51" s="14" customFormat="1" ht="12">
      <c r="A222" s="14"/>
      <c r="B222" s="236"/>
      <c r="C222" s="237"/>
      <c r="D222" s="218" t="s">
        <v>161</v>
      </c>
      <c r="E222" s="238" t="s">
        <v>19</v>
      </c>
      <c r="F222" s="239" t="s">
        <v>254</v>
      </c>
      <c r="G222" s="237"/>
      <c r="H222" s="240">
        <v>669.826</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161</v>
      </c>
      <c r="AU222" s="246" t="s">
        <v>82</v>
      </c>
      <c r="AV222" s="14" t="s">
        <v>155</v>
      </c>
      <c r="AW222" s="14" t="s">
        <v>33</v>
      </c>
      <c r="AX222" s="14" t="s">
        <v>80</v>
      </c>
      <c r="AY222" s="246" t="s">
        <v>148</v>
      </c>
    </row>
    <row r="223" spans="1:65" s="2" customFormat="1" ht="37.8" customHeight="1">
      <c r="A223" s="39"/>
      <c r="B223" s="40"/>
      <c r="C223" s="205" t="s">
        <v>365</v>
      </c>
      <c r="D223" s="205" t="s">
        <v>150</v>
      </c>
      <c r="E223" s="206" t="s">
        <v>366</v>
      </c>
      <c r="F223" s="207" t="s">
        <v>367</v>
      </c>
      <c r="G223" s="208" t="s">
        <v>174</v>
      </c>
      <c r="H223" s="209">
        <v>477.6</v>
      </c>
      <c r="I223" s="210"/>
      <c r="J223" s="211">
        <f>ROUND(I223*H223,2)</f>
        <v>0</v>
      </c>
      <c r="K223" s="207" t="s">
        <v>154</v>
      </c>
      <c r="L223" s="45"/>
      <c r="M223" s="212" t="s">
        <v>19</v>
      </c>
      <c r="N223" s="213" t="s">
        <v>43</v>
      </c>
      <c r="O223" s="85"/>
      <c r="P223" s="214">
        <f>O223*H223</f>
        <v>0</v>
      </c>
      <c r="Q223" s="214">
        <v>0</v>
      </c>
      <c r="R223" s="214">
        <f>Q223*H223</f>
        <v>0</v>
      </c>
      <c r="S223" s="214">
        <v>0.024</v>
      </c>
      <c r="T223" s="215">
        <f>S223*H223</f>
        <v>11.4624</v>
      </c>
      <c r="U223" s="39"/>
      <c r="V223" s="39"/>
      <c r="W223" s="39"/>
      <c r="X223" s="39"/>
      <c r="Y223" s="39"/>
      <c r="Z223" s="39"/>
      <c r="AA223" s="39"/>
      <c r="AB223" s="39"/>
      <c r="AC223" s="39"/>
      <c r="AD223" s="39"/>
      <c r="AE223" s="39"/>
      <c r="AR223" s="216" t="s">
        <v>261</v>
      </c>
      <c r="AT223" s="216" t="s">
        <v>150</v>
      </c>
      <c r="AU223" s="216" t="s">
        <v>82</v>
      </c>
      <c r="AY223" s="18" t="s">
        <v>148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261</v>
      </c>
      <c r="BM223" s="216" t="s">
        <v>368</v>
      </c>
    </row>
    <row r="224" spans="1:47" s="2" customFormat="1" ht="12">
      <c r="A224" s="39"/>
      <c r="B224" s="40"/>
      <c r="C224" s="41"/>
      <c r="D224" s="218" t="s">
        <v>157</v>
      </c>
      <c r="E224" s="41"/>
      <c r="F224" s="219" t="s">
        <v>369</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157</v>
      </c>
      <c r="AU224" s="18" t="s">
        <v>82</v>
      </c>
    </row>
    <row r="225" spans="1:47" s="2" customFormat="1" ht="12">
      <c r="A225" s="39"/>
      <c r="B225" s="40"/>
      <c r="C225" s="41"/>
      <c r="D225" s="223" t="s">
        <v>159</v>
      </c>
      <c r="E225" s="41"/>
      <c r="F225" s="224" t="s">
        <v>370</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159</v>
      </c>
      <c r="AU225" s="18" t="s">
        <v>82</v>
      </c>
    </row>
    <row r="226" spans="1:51" s="13" customFormat="1" ht="12">
      <c r="A226" s="13"/>
      <c r="B226" s="225"/>
      <c r="C226" s="226"/>
      <c r="D226" s="218" t="s">
        <v>161</v>
      </c>
      <c r="E226" s="227" t="s">
        <v>19</v>
      </c>
      <c r="F226" s="228" t="s">
        <v>371</v>
      </c>
      <c r="G226" s="226"/>
      <c r="H226" s="229">
        <v>301.18</v>
      </c>
      <c r="I226" s="230"/>
      <c r="J226" s="226"/>
      <c r="K226" s="226"/>
      <c r="L226" s="231"/>
      <c r="M226" s="232"/>
      <c r="N226" s="233"/>
      <c r="O226" s="233"/>
      <c r="P226" s="233"/>
      <c r="Q226" s="233"/>
      <c r="R226" s="233"/>
      <c r="S226" s="233"/>
      <c r="T226" s="234"/>
      <c r="U226" s="13"/>
      <c r="V226" s="13"/>
      <c r="W226" s="13"/>
      <c r="X226" s="13"/>
      <c r="Y226" s="13"/>
      <c r="Z226" s="13"/>
      <c r="AA226" s="13"/>
      <c r="AB226" s="13"/>
      <c r="AC226" s="13"/>
      <c r="AD226" s="13"/>
      <c r="AE226" s="13"/>
      <c r="AT226" s="235" t="s">
        <v>161</v>
      </c>
      <c r="AU226" s="235" t="s">
        <v>82</v>
      </c>
      <c r="AV226" s="13" t="s">
        <v>82</v>
      </c>
      <c r="AW226" s="13" t="s">
        <v>33</v>
      </c>
      <c r="AX226" s="13" t="s">
        <v>72</v>
      </c>
      <c r="AY226" s="235" t="s">
        <v>148</v>
      </c>
    </row>
    <row r="227" spans="1:51" s="13" customFormat="1" ht="12">
      <c r="A227" s="13"/>
      <c r="B227" s="225"/>
      <c r="C227" s="226"/>
      <c r="D227" s="218" t="s">
        <v>161</v>
      </c>
      <c r="E227" s="227" t="s">
        <v>19</v>
      </c>
      <c r="F227" s="228" t="s">
        <v>347</v>
      </c>
      <c r="G227" s="226"/>
      <c r="H227" s="229">
        <v>176.42</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161</v>
      </c>
      <c r="AU227" s="235" t="s">
        <v>82</v>
      </c>
      <c r="AV227" s="13" t="s">
        <v>82</v>
      </c>
      <c r="AW227" s="13" t="s">
        <v>33</v>
      </c>
      <c r="AX227" s="13" t="s">
        <v>72</v>
      </c>
      <c r="AY227" s="235" t="s">
        <v>148</v>
      </c>
    </row>
    <row r="228" spans="1:51" s="14" customFormat="1" ht="12">
      <c r="A228" s="14"/>
      <c r="B228" s="236"/>
      <c r="C228" s="237"/>
      <c r="D228" s="218" t="s">
        <v>161</v>
      </c>
      <c r="E228" s="238" t="s">
        <v>19</v>
      </c>
      <c r="F228" s="239" t="s">
        <v>254</v>
      </c>
      <c r="G228" s="237"/>
      <c r="H228" s="240">
        <v>477.6</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161</v>
      </c>
      <c r="AU228" s="246" t="s">
        <v>82</v>
      </c>
      <c r="AV228" s="14" t="s">
        <v>155</v>
      </c>
      <c r="AW228" s="14" t="s">
        <v>33</v>
      </c>
      <c r="AX228" s="14" t="s">
        <v>80</v>
      </c>
      <c r="AY228" s="246" t="s">
        <v>148</v>
      </c>
    </row>
    <row r="229" spans="1:63" s="12" customFormat="1" ht="22.8" customHeight="1">
      <c r="A229" s="12"/>
      <c r="B229" s="189"/>
      <c r="C229" s="190"/>
      <c r="D229" s="191" t="s">
        <v>71</v>
      </c>
      <c r="E229" s="203" t="s">
        <v>372</v>
      </c>
      <c r="F229" s="203" t="s">
        <v>373</v>
      </c>
      <c r="G229" s="190"/>
      <c r="H229" s="190"/>
      <c r="I229" s="193"/>
      <c r="J229" s="204">
        <f>BK229</f>
        <v>0</v>
      </c>
      <c r="K229" s="190"/>
      <c r="L229" s="195"/>
      <c r="M229" s="196"/>
      <c r="N229" s="197"/>
      <c r="O229" s="197"/>
      <c r="P229" s="198">
        <f>SUM(P230:P232)</f>
        <v>0</v>
      </c>
      <c r="Q229" s="197"/>
      <c r="R229" s="198">
        <f>SUM(R230:R232)</f>
        <v>0.00034</v>
      </c>
      <c r="S229" s="197"/>
      <c r="T229" s="199">
        <f>SUM(T230:T232)</f>
        <v>1.0845</v>
      </c>
      <c r="U229" s="12"/>
      <c r="V229" s="12"/>
      <c r="W229" s="12"/>
      <c r="X229" s="12"/>
      <c r="Y229" s="12"/>
      <c r="Z229" s="12"/>
      <c r="AA229" s="12"/>
      <c r="AB229" s="12"/>
      <c r="AC229" s="12"/>
      <c r="AD229" s="12"/>
      <c r="AE229" s="12"/>
      <c r="AR229" s="200" t="s">
        <v>82</v>
      </c>
      <c r="AT229" s="201" t="s">
        <v>71</v>
      </c>
      <c r="AU229" s="201" t="s">
        <v>80</v>
      </c>
      <c r="AY229" s="200" t="s">
        <v>148</v>
      </c>
      <c r="BK229" s="202">
        <f>SUM(BK230:BK232)</f>
        <v>0</v>
      </c>
    </row>
    <row r="230" spans="1:65" s="2" customFormat="1" ht="24.15" customHeight="1">
      <c r="A230" s="39"/>
      <c r="B230" s="40"/>
      <c r="C230" s="205" t="s">
        <v>374</v>
      </c>
      <c r="D230" s="205" t="s">
        <v>150</v>
      </c>
      <c r="E230" s="206" t="s">
        <v>375</v>
      </c>
      <c r="F230" s="207" t="s">
        <v>376</v>
      </c>
      <c r="G230" s="208" t="s">
        <v>377</v>
      </c>
      <c r="H230" s="209">
        <v>2</v>
      </c>
      <c r="I230" s="210"/>
      <c r="J230" s="211">
        <f>ROUND(I230*H230,2)</f>
        <v>0</v>
      </c>
      <c r="K230" s="207" t="s">
        <v>154</v>
      </c>
      <c r="L230" s="45"/>
      <c r="M230" s="212" t="s">
        <v>19</v>
      </c>
      <c r="N230" s="213" t="s">
        <v>43</v>
      </c>
      <c r="O230" s="85"/>
      <c r="P230" s="214">
        <f>O230*H230</f>
        <v>0</v>
      </c>
      <c r="Q230" s="214">
        <v>0.00017</v>
      </c>
      <c r="R230" s="214">
        <f>Q230*H230</f>
        <v>0.00034</v>
      </c>
      <c r="S230" s="214">
        <v>0.54225</v>
      </c>
      <c r="T230" s="215">
        <f>S230*H230</f>
        <v>1.0845</v>
      </c>
      <c r="U230" s="39"/>
      <c r="V230" s="39"/>
      <c r="W230" s="39"/>
      <c r="X230" s="39"/>
      <c r="Y230" s="39"/>
      <c r="Z230" s="39"/>
      <c r="AA230" s="39"/>
      <c r="AB230" s="39"/>
      <c r="AC230" s="39"/>
      <c r="AD230" s="39"/>
      <c r="AE230" s="39"/>
      <c r="AR230" s="216" t="s">
        <v>261</v>
      </c>
      <c r="AT230" s="216" t="s">
        <v>150</v>
      </c>
      <c r="AU230" s="216" t="s">
        <v>82</v>
      </c>
      <c r="AY230" s="18" t="s">
        <v>148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261</v>
      </c>
      <c r="BM230" s="216" t="s">
        <v>378</v>
      </c>
    </row>
    <row r="231" spans="1:47" s="2" customFormat="1" ht="12">
      <c r="A231" s="39"/>
      <c r="B231" s="40"/>
      <c r="C231" s="41"/>
      <c r="D231" s="218" t="s">
        <v>157</v>
      </c>
      <c r="E231" s="41"/>
      <c r="F231" s="219" t="s">
        <v>379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157</v>
      </c>
      <c r="AU231" s="18" t="s">
        <v>82</v>
      </c>
    </row>
    <row r="232" spans="1:47" s="2" customFormat="1" ht="12">
      <c r="A232" s="39"/>
      <c r="B232" s="40"/>
      <c r="C232" s="41"/>
      <c r="D232" s="223" t="s">
        <v>159</v>
      </c>
      <c r="E232" s="41"/>
      <c r="F232" s="224" t="s">
        <v>380</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159</v>
      </c>
      <c r="AU232" s="18" t="s">
        <v>82</v>
      </c>
    </row>
    <row r="233" spans="1:63" s="12" customFormat="1" ht="22.8" customHeight="1">
      <c r="A233" s="12"/>
      <c r="B233" s="189"/>
      <c r="C233" s="190"/>
      <c r="D233" s="191" t="s">
        <v>71</v>
      </c>
      <c r="E233" s="203" t="s">
        <v>381</v>
      </c>
      <c r="F233" s="203" t="s">
        <v>382</v>
      </c>
      <c r="G233" s="190"/>
      <c r="H233" s="190"/>
      <c r="I233" s="193"/>
      <c r="J233" s="204">
        <f>BK233</f>
        <v>0</v>
      </c>
      <c r="K233" s="190"/>
      <c r="L233" s="195"/>
      <c r="M233" s="196"/>
      <c r="N233" s="197"/>
      <c r="O233" s="197"/>
      <c r="P233" s="198">
        <f>SUM(P234:P243)</f>
        <v>0</v>
      </c>
      <c r="Q233" s="197"/>
      <c r="R233" s="198">
        <f>SUM(R234:R243)</f>
        <v>1E-05</v>
      </c>
      <c r="S233" s="197"/>
      <c r="T233" s="199">
        <f>SUM(T234:T243)</f>
        <v>1.38204</v>
      </c>
      <c r="U233" s="12"/>
      <c r="V233" s="12"/>
      <c r="W233" s="12"/>
      <c r="X233" s="12"/>
      <c r="Y233" s="12"/>
      <c r="Z233" s="12"/>
      <c r="AA233" s="12"/>
      <c r="AB233" s="12"/>
      <c r="AC233" s="12"/>
      <c r="AD233" s="12"/>
      <c r="AE233" s="12"/>
      <c r="AR233" s="200" t="s">
        <v>82</v>
      </c>
      <c r="AT233" s="201" t="s">
        <v>71</v>
      </c>
      <c r="AU233" s="201" t="s">
        <v>80</v>
      </c>
      <c r="AY233" s="200" t="s">
        <v>148</v>
      </c>
      <c r="BK233" s="202">
        <f>SUM(BK234:BK243)</f>
        <v>0</v>
      </c>
    </row>
    <row r="234" spans="1:65" s="2" customFormat="1" ht="21.75" customHeight="1">
      <c r="A234" s="39"/>
      <c r="B234" s="40"/>
      <c r="C234" s="205" t="s">
        <v>383</v>
      </c>
      <c r="D234" s="205" t="s">
        <v>150</v>
      </c>
      <c r="E234" s="206" t="s">
        <v>384</v>
      </c>
      <c r="F234" s="207" t="s">
        <v>385</v>
      </c>
      <c r="G234" s="208" t="s">
        <v>220</v>
      </c>
      <c r="H234" s="209">
        <v>3</v>
      </c>
      <c r="I234" s="210"/>
      <c r="J234" s="211">
        <f>ROUND(I234*H234,2)</f>
        <v>0</v>
      </c>
      <c r="K234" s="207" t="s">
        <v>154</v>
      </c>
      <c r="L234" s="45"/>
      <c r="M234" s="212" t="s">
        <v>19</v>
      </c>
      <c r="N234" s="213" t="s">
        <v>43</v>
      </c>
      <c r="O234" s="85"/>
      <c r="P234" s="214">
        <f>O234*H234</f>
        <v>0</v>
      </c>
      <c r="Q234" s="214">
        <v>0</v>
      </c>
      <c r="R234" s="214">
        <f>Q234*H234</f>
        <v>0</v>
      </c>
      <c r="S234" s="214">
        <v>0.20748</v>
      </c>
      <c r="T234" s="215">
        <f>S234*H234</f>
        <v>0.62244</v>
      </c>
      <c r="U234" s="39"/>
      <c r="V234" s="39"/>
      <c r="W234" s="39"/>
      <c r="X234" s="39"/>
      <c r="Y234" s="39"/>
      <c r="Z234" s="39"/>
      <c r="AA234" s="39"/>
      <c r="AB234" s="39"/>
      <c r="AC234" s="39"/>
      <c r="AD234" s="39"/>
      <c r="AE234" s="39"/>
      <c r="AR234" s="216" t="s">
        <v>261</v>
      </c>
      <c r="AT234" s="216" t="s">
        <v>150</v>
      </c>
      <c r="AU234" s="216" t="s">
        <v>82</v>
      </c>
      <c r="AY234" s="18" t="s">
        <v>148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261</v>
      </c>
      <c r="BM234" s="216" t="s">
        <v>386</v>
      </c>
    </row>
    <row r="235" spans="1:47" s="2" customFormat="1" ht="12">
      <c r="A235" s="39"/>
      <c r="B235" s="40"/>
      <c r="C235" s="41"/>
      <c r="D235" s="218" t="s">
        <v>157</v>
      </c>
      <c r="E235" s="41"/>
      <c r="F235" s="219" t="s">
        <v>387</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157</v>
      </c>
      <c r="AU235" s="18" t="s">
        <v>82</v>
      </c>
    </row>
    <row r="236" spans="1:47" s="2" customFormat="1" ht="12">
      <c r="A236" s="39"/>
      <c r="B236" s="40"/>
      <c r="C236" s="41"/>
      <c r="D236" s="223" t="s">
        <v>159</v>
      </c>
      <c r="E236" s="41"/>
      <c r="F236" s="224" t="s">
        <v>388</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159</v>
      </c>
      <c r="AU236" s="18" t="s">
        <v>82</v>
      </c>
    </row>
    <row r="237" spans="1:65" s="2" customFormat="1" ht="24.15" customHeight="1">
      <c r="A237" s="39"/>
      <c r="B237" s="40"/>
      <c r="C237" s="205" t="s">
        <v>389</v>
      </c>
      <c r="D237" s="205" t="s">
        <v>150</v>
      </c>
      <c r="E237" s="206" t="s">
        <v>390</v>
      </c>
      <c r="F237" s="207" t="s">
        <v>391</v>
      </c>
      <c r="G237" s="208" t="s">
        <v>377</v>
      </c>
      <c r="H237" s="209">
        <v>1</v>
      </c>
      <c r="I237" s="210"/>
      <c r="J237" s="211">
        <f>ROUND(I237*H237,2)</f>
        <v>0</v>
      </c>
      <c r="K237" s="207" t="s">
        <v>154</v>
      </c>
      <c r="L237" s="45"/>
      <c r="M237" s="212" t="s">
        <v>19</v>
      </c>
      <c r="N237" s="213" t="s">
        <v>43</v>
      </c>
      <c r="O237" s="85"/>
      <c r="P237" s="214">
        <f>O237*H237</f>
        <v>0</v>
      </c>
      <c r="Q237" s="214">
        <v>0</v>
      </c>
      <c r="R237" s="214">
        <f>Q237*H237</f>
        <v>0</v>
      </c>
      <c r="S237" s="214">
        <v>0.7276</v>
      </c>
      <c r="T237" s="215">
        <f>S237*H237</f>
        <v>0.7276</v>
      </c>
      <c r="U237" s="39"/>
      <c r="V237" s="39"/>
      <c r="W237" s="39"/>
      <c r="X237" s="39"/>
      <c r="Y237" s="39"/>
      <c r="Z237" s="39"/>
      <c r="AA237" s="39"/>
      <c r="AB237" s="39"/>
      <c r="AC237" s="39"/>
      <c r="AD237" s="39"/>
      <c r="AE237" s="39"/>
      <c r="AR237" s="216" t="s">
        <v>261</v>
      </c>
      <c r="AT237" s="216" t="s">
        <v>150</v>
      </c>
      <c r="AU237" s="216" t="s">
        <v>82</v>
      </c>
      <c r="AY237" s="18" t="s">
        <v>148</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261</v>
      </c>
      <c r="BM237" s="216" t="s">
        <v>392</v>
      </c>
    </row>
    <row r="238" spans="1:47" s="2" customFormat="1" ht="12">
      <c r="A238" s="39"/>
      <c r="B238" s="40"/>
      <c r="C238" s="41"/>
      <c r="D238" s="218" t="s">
        <v>157</v>
      </c>
      <c r="E238" s="41"/>
      <c r="F238" s="219" t="s">
        <v>393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157</v>
      </c>
      <c r="AU238" s="18" t="s">
        <v>82</v>
      </c>
    </row>
    <row r="239" spans="1:47" s="2" customFormat="1" ht="12">
      <c r="A239" s="39"/>
      <c r="B239" s="40"/>
      <c r="C239" s="41"/>
      <c r="D239" s="223" t="s">
        <v>159</v>
      </c>
      <c r="E239" s="41"/>
      <c r="F239" s="224" t="s">
        <v>394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159</v>
      </c>
      <c r="AU239" s="18" t="s">
        <v>82</v>
      </c>
    </row>
    <row r="240" spans="1:65" s="2" customFormat="1" ht="16.5" customHeight="1">
      <c r="A240" s="39"/>
      <c r="B240" s="40"/>
      <c r="C240" s="205" t="s">
        <v>395</v>
      </c>
      <c r="D240" s="205" t="s">
        <v>150</v>
      </c>
      <c r="E240" s="206" t="s">
        <v>396</v>
      </c>
      <c r="F240" s="207" t="s">
        <v>397</v>
      </c>
      <c r="G240" s="208" t="s">
        <v>377</v>
      </c>
      <c r="H240" s="209">
        <v>1</v>
      </c>
      <c r="I240" s="210"/>
      <c r="J240" s="211">
        <f>ROUND(I240*H240,2)</f>
        <v>0</v>
      </c>
      <c r="K240" s="207" t="s">
        <v>19</v>
      </c>
      <c r="L240" s="45"/>
      <c r="M240" s="212" t="s">
        <v>19</v>
      </c>
      <c r="N240" s="213" t="s">
        <v>43</v>
      </c>
      <c r="O240" s="85"/>
      <c r="P240" s="214">
        <f>O240*H240</f>
        <v>0</v>
      </c>
      <c r="Q240" s="214">
        <v>1E-05</v>
      </c>
      <c r="R240" s="214">
        <f>Q240*H240</f>
        <v>1E-05</v>
      </c>
      <c r="S240" s="214">
        <v>0.028</v>
      </c>
      <c r="T240" s="215">
        <f>S240*H240</f>
        <v>0.028</v>
      </c>
      <c r="U240" s="39"/>
      <c r="V240" s="39"/>
      <c r="W240" s="39"/>
      <c r="X240" s="39"/>
      <c r="Y240" s="39"/>
      <c r="Z240" s="39"/>
      <c r="AA240" s="39"/>
      <c r="AB240" s="39"/>
      <c r="AC240" s="39"/>
      <c r="AD240" s="39"/>
      <c r="AE240" s="39"/>
      <c r="AR240" s="216" t="s">
        <v>261</v>
      </c>
      <c r="AT240" s="216" t="s">
        <v>150</v>
      </c>
      <c r="AU240" s="216" t="s">
        <v>82</v>
      </c>
      <c r="AY240" s="18" t="s">
        <v>148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261</v>
      </c>
      <c r="BM240" s="216" t="s">
        <v>398</v>
      </c>
    </row>
    <row r="241" spans="1:47" s="2" customFormat="1" ht="12">
      <c r="A241" s="39"/>
      <c r="B241" s="40"/>
      <c r="C241" s="41"/>
      <c r="D241" s="218" t="s">
        <v>157</v>
      </c>
      <c r="E241" s="41"/>
      <c r="F241" s="219" t="s">
        <v>397</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157</v>
      </c>
      <c r="AU241" s="18" t="s">
        <v>82</v>
      </c>
    </row>
    <row r="242" spans="1:65" s="2" customFormat="1" ht="16.5" customHeight="1">
      <c r="A242" s="39"/>
      <c r="B242" s="40"/>
      <c r="C242" s="205" t="s">
        <v>399</v>
      </c>
      <c r="D242" s="205" t="s">
        <v>150</v>
      </c>
      <c r="E242" s="206" t="s">
        <v>400</v>
      </c>
      <c r="F242" s="207" t="s">
        <v>401</v>
      </c>
      <c r="G242" s="208" t="s">
        <v>402</v>
      </c>
      <c r="H242" s="209">
        <v>1</v>
      </c>
      <c r="I242" s="210"/>
      <c r="J242" s="211">
        <f>ROUND(I242*H242,2)</f>
        <v>0</v>
      </c>
      <c r="K242" s="207" t="s">
        <v>19</v>
      </c>
      <c r="L242" s="45"/>
      <c r="M242" s="212" t="s">
        <v>19</v>
      </c>
      <c r="N242" s="213" t="s">
        <v>43</v>
      </c>
      <c r="O242" s="85"/>
      <c r="P242" s="214">
        <f>O242*H242</f>
        <v>0</v>
      </c>
      <c r="Q242" s="214">
        <v>0</v>
      </c>
      <c r="R242" s="214">
        <f>Q242*H242</f>
        <v>0</v>
      </c>
      <c r="S242" s="214">
        <v>0.004</v>
      </c>
      <c r="T242" s="215">
        <f>S242*H242</f>
        <v>0.004</v>
      </c>
      <c r="U242" s="39"/>
      <c r="V242" s="39"/>
      <c r="W242" s="39"/>
      <c r="X242" s="39"/>
      <c r="Y242" s="39"/>
      <c r="Z242" s="39"/>
      <c r="AA242" s="39"/>
      <c r="AB242" s="39"/>
      <c r="AC242" s="39"/>
      <c r="AD242" s="39"/>
      <c r="AE242" s="39"/>
      <c r="AR242" s="216" t="s">
        <v>261</v>
      </c>
      <c r="AT242" s="216" t="s">
        <v>150</v>
      </c>
      <c r="AU242" s="216" t="s">
        <v>82</v>
      </c>
      <c r="AY242" s="18" t="s">
        <v>148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261</v>
      </c>
      <c r="BM242" s="216" t="s">
        <v>403</v>
      </c>
    </row>
    <row r="243" spans="1:47" s="2" customFormat="1" ht="12">
      <c r="A243" s="39"/>
      <c r="B243" s="40"/>
      <c r="C243" s="41"/>
      <c r="D243" s="218" t="s">
        <v>157</v>
      </c>
      <c r="E243" s="41"/>
      <c r="F243" s="219" t="s">
        <v>401</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157</v>
      </c>
      <c r="AU243" s="18" t="s">
        <v>82</v>
      </c>
    </row>
    <row r="244" spans="1:63" s="12" customFormat="1" ht="22.8" customHeight="1">
      <c r="A244" s="12"/>
      <c r="B244" s="189"/>
      <c r="C244" s="190"/>
      <c r="D244" s="191" t="s">
        <v>71</v>
      </c>
      <c r="E244" s="203" t="s">
        <v>404</v>
      </c>
      <c r="F244" s="203" t="s">
        <v>405</v>
      </c>
      <c r="G244" s="190"/>
      <c r="H244" s="190"/>
      <c r="I244" s="193"/>
      <c r="J244" s="204">
        <f>BK244</f>
        <v>0</v>
      </c>
      <c r="K244" s="190"/>
      <c r="L244" s="195"/>
      <c r="M244" s="196"/>
      <c r="N244" s="197"/>
      <c r="O244" s="197"/>
      <c r="P244" s="198">
        <f>SUM(P245:P248)</f>
        <v>0</v>
      </c>
      <c r="Q244" s="197"/>
      <c r="R244" s="198">
        <f>SUM(R245:R248)</f>
        <v>0.0054</v>
      </c>
      <c r="S244" s="197"/>
      <c r="T244" s="199">
        <f>SUM(T245:T248)</f>
        <v>0.5148</v>
      </c>
      <c r="U244" s="12"/>
      <c r="V244" s="12"/>
      <c r="W244" s="12"/>
      <c r="X244" s="12"/>
      <c r="Y244" s="12"/>
      <c r="Z244" s="12"/>
      <c r="AA244" s="12"/>
      <c r="AB244" s="12"/>
      <c r="AC244" s="12"/>
      <c r="AD244" s="12"/>
      <c r="AE244" s="12"/>
      <c r="AR244" s="200" t="s">
        <v>82</v>
      </c>
      <c r="AT244" s="201" t="s">
        <v>71</v>
      </c>
      <c r="AU244" s="201" t="s">
        <v>80</v>
      </c>
      <c r="AY244" s="200" t="s">
        <v>148</v>
      </c>
      <c r="BK244" s="202">
        <f>SUM(BK245:BK248)</f>
        <v>0</v>
      </c>
    </row>
    <row r="245" spans="1:65" s="2" customFormat="1" ht="21.75" customHeight="1">
      <c r="A245" s="39"/>
      <c r="B245" s="40"/>
      <c r="C245" s="205" t="s">
        <v>406</v>
      </c>
      <c r="D245" s="205" t="s">
        <v>150</v>
      </c>
      <c r="E245" s="206" t="s">
        <v>407</v>
      </c>
      <c r="F245" s="207" t="s">
        <v>408</v>
      </c>
      <c r="G245" s="208" t="s">
        <v>220</v>
      </c>
      <c r="H245" s="209">
        <v>60</v>
      </c>
      <c r="I245" s="210"/>
      <c r="J245" s="211">
        <f>ROUND(I245*H245,2)</f>
        <v>0</v>
      </c>
      <c r="K245" s="207" t="s">
        <v>154</v>
      </c>
      <c r="L245" s="45"/>
      <c r="M245" s="212" t="s">
        <v>19</v>
      </c>
      <c r="N245" s="213" t="s">
        <v>43</v>
      </c>
      <c r="O245" s="85"/>
      <c r="P245" s="214">
        <f>O245*H245</f>
        <v>0</v>
      </c>
      <c r="Q245" s="214">
        <v>9E-05</v>
      </c>
      <c r="R245" s="214">
        <f>Q245*H245</f>
        <v>0.0054</v>
      </c>
      <c r="S245" s="214">
        <v>0.00858</v>
      </c>
      <c r="T245" s="215">
        <f>S245*H245</f>
        <v>0.5148</v>
      </c>
      <c r="U245" s="39"/>
      <c r="V245" s="39"/>
      <c r="W245" s="39"/>
      <c r="X245" s="39"/>
      <c r="Y245" s="39"/>
      <c r="Z245" s="39"/>
      <c r="AA245" s="39"/>
      <c r="AB245" s="39"/>
      <c r="AC245" s="39"/>
      <c r="AD245" s="39"/>
      <c r="AE245" s="39"/>
      <c r="AR245" s="216" t="s">
        <v>261</v>
      </c>
      <c r="AT245" s="216" t="s">
        <v>150</v>
      </c>
      <c r="AU245" s="216" t="s">
        <v>82</v>
      </c>
      <c r="AY245" s="18" t="s">
        <v>148</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261</v>
      </c>
      <c r="BM245" s="216" t="s">
        <v>409</v>
      </c>
    </row>
    <row r="246" spans="1:47" s="2" customFormat="1" ht="12">
      <c r="A246" s="39"/>
      <c r="B246" s="40"/>
      <c r="C246" s="41"/>
      <c r="D246" s="218" t="s">
        <v>157</v>
      </c>
      <c r="E246" s="41"/>
      <c r="F246" s="219" t="s">
        <v>410</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157</v>
      </c>
      <c r="AU246" s="18" t="s">
        <v>82</v>
      </c>
    </row>
    <row r="247" spans="1:47" s="2" customFormat="1" ht="12">
      <c r="A247" s="39"/>
      <c r="B247" s="40"/>
      <c r="C247" s="41"/>
      <c r="D247" s="223" t="s">
        <v>159</v>
      </c>
      <c r="E247" s="41"/>
      <c r="F247" s="224" t="s">
        <v>411</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159</v>
      </c>
      <c r="AU247" s="18" t="s">
        <v>82</v>
      </c>
    </row>
    <row r="248" spans="1:47" s="2" customFormat="1" ht="12">
      <c r="A248" s="39"/>
      <c r="B248" s="40"/>
      <c r="C248" s="41"/>
      <c r="D248" s="218" t="s">
        <v>300</v>
      </c>
      <c r="E248" s="41"/>
      <c r="F248" s="247" t="s">
        <v>412</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300</v>
      </c>
      <c r="AU248" s="18" t="s">
        <v>82</v>
      </c>
    </row>
    <row r="249" spans="1:63" s="12" customFormat="1" ht="22.8" customHeight="1">
      <c r="A249" s="12"/>
      <c r="B249" s="189"/>
      <c r="C249" s="190"/>
      <c r="D249" s="191" t="s">
        <v>71</v>
      </c>
      <c r="E249" s="203" t="s">
        <v>413</v>
      </c>
      <c r="F249" s="203" t="s">
        <v>414</v>
      </c>
      <c r="G249" s="190"/>
      <c r="H249" s="190"/>
      <c r="I249" s="193"/>
      <c r="J249" s="204">
        <f>BK249</f>
        <v>0</v>
      </c>
      <c r="K249" s="190"/>
      <c r="L249" s="195"/>
      <c r="M249" s="196"/>
      <c r="N249" s="197"/>
      <c r="O249" s="197"/>
      <c r="P249" s="198">
        <f>SUM(P250:P253)</f>
        <v>0</v>
      </c>
      <c r="Q249" s="197"/>
      <c r="R249" s="198">
        <f>SUM(R250:R253)</f>
        <v>0</v>
      </c>
      <c r="S249" s="197"/>
      <c r="T249" s="199">
        <f>SUM(T250:T253)</f>
        <v>0.010400000000000001</v>
      </c>
      <c r="U249" s="12"/>
      <c r="V249" s="12"/>
      <c r="W249" s="12"/>
      <c r="X249" s="12"/>
      <c r="Y249" s="12"/>
      <c r="Z249" s="12"/>
      <c r="AA249" s="12"/>
      <c r="AB249" s="12"/>
      <c r="AC249" s="12"/>
      <c r="AD249" s="12"/>
      <c r="AE249" s="12"/>
      <c r="AR249" s="200" t="s">
        <v>82</v>
      </c>
      <c r="AT249" s="201" t="s">
        <v>71</v>
      </c>
      <c r="AU249" s="201" t="s">
        <v>80</v>
      </c>
      <c r="AY249" s="200" t="s">
        <v>148</v>
      </c>
      <c r="BK249" s="202">
        <f>SUM(BK250:BK253)</f>
        <v>0</v>
      </c>
    </row>
    <row r="250" spans="1:65" s="2" customFormat="1" ht="33" customHeight="1">
      <c r="A250" s="39"/>
      <c r="B250" s="40"/>
      <c r="C250" s="205" t="s">
        <v>415</v>
      </c>
      <c r="D250" s="205" t="s">
        <v>150</v>
      </c>
      <c r="E250" s="206" t="s">
        <v>416</v>
      </c>
      <c r="F250" s="207" t="s">
        <v>417</v>
      </c>
      <c r="G250" s="208" t="s">
        <v>377</v>
      </c>
      <c r="H250" s="209">
        <v>13</v>
      </c>
      <c r="I250" s="210"/>
      <c r="J250" s="211">
        <f>ROUND(I250*H250,2)</f>
        <v>0</v>
      </c>
      <c r="K250" s="207" t="s">
        <v>154</v>
      </c>
      <c r="L250" s="45"/>
      <c r="M250" s="212" t="s">
        <v>19</v>
      </c>
      <c r="N250" s="213" t="s">
        <v>43</v>
      </c>
      <c r="O250" s="85"/>
      <c r="P250" s="214">
        <f>O250*H250</f>
        <v>0</v>
      </c>
      <c r="Q250" s="214">
        <v>0</v>
      </c>
      <c r="R250" s="214">
        <f>Q250*H250</f>
        <v>0</v>
      </c>
      <c r="S250" s="214">
        <v>0.0008</v>
      </c>
      <c r="T250" s="215">
        <f>S250*H250</f>
        <v>0.010400000000000001</v>
      </c>
      <c r="U250" s="39"/>
      <c r="V250" s="39"/>
      <c r="W250" s="39"/>
      <c r="X250" s="39"/>
      <c r="Y250" s="39"/>
      <c r="Z250" s="39"/>
      <c r="AA250" s="39"/>
      <c r="AB250" s="39"/>
      <c r="AC250" s="39"/>
      <c r="AD250" s="39"/>
      <c r="AE250" s="39"/>
      <c r="AR250" s="216" t="s">
        <v>261</v>
      </c>
      <c r="AT250" s="216" t="s">
        <v>150</v>
      </c>
      <c r="AU250" s="216" t="s">
        <v>82</v>
      </c>
      <c r="AY250" s="18" t="s">
        <v>148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261</v>
      </c>
      <c r="BM250" s="216" t="s">
        <v>418</v>
      </c>
    </row>
    <row r="251" spans="1:47" s="2" customFormat="1" ht="12">
      <c r="A251" s="39"/>
      <c r="B251" s="40"/>
      <c r="C251" s="41"/>
      <c r="D251" s="218" t="s">
        <v>157</v>
      </c>
      <c r="E251" s="41"/>
      <c r="F251" s="219" t="s">
        <v>419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157</v>
      </c>
      <c r="AU251" s="18" t="s">
        <v>82</v>
      </c>
    </row>
    <row r="252" spans="1:47" s="2" customFormat="1" ht="12">
      <c r="A252" s="39"/>
      <c r="B252" s="40"/>
      <c r="C252" s="41"/>
      <c r="D252" s="223" t="s">
        <v>159</v>
      </c>
      <c r="E252" s="41"/>
      <c r="F252" s="224" t="s">
        <v>420</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159</v>
      </c>
      <c r="AU252" s="18" t="s">
        <v>82</v>
      </c>
    </row>
    <row r="253" spans="1:51" s="13" customFormat="1" ht="12">
      <c r="A253" s="13"/>
      <c r="B253" s="225"/>
      <c r="C253" s="226"/>
      <c r="D253" s="218" t="s">
        <v>161</v>
      </c>
      <c r="E253" s="227" t="s">
        <v>19</v>
      </c>
      <c r="F253" s="228" t="s">
        <v>421</v>
      </c>
      <c r="G253" s="226"/>
      <c r="H253" s="229">
        <v>13</v>
      </c>
      <c r="I253" s="230"/>
      <c r="J253" s="226"/>
      <c r="K253" s="226"/>
      <c r="L253" s="231"/>
      <c r="M253" s="232"/>
      <c r="N253" s="233"/>
      <c r="O253" s="233"/>
      <c r="P253" s="233"/>
      <c r="Q253" s="233"/>
      <c r="R253" s="233"/>
      <c r="S253" s="233"/>
      <c r="T253" s="234"/>
      <c r="U253" s="13"/>
      <c r="V253" s="13"/>
      <c r="W253" s="13"/>
      <c r="X253" s="13"/>
      <c r="Y253" s="13"/>
      <c r="Z253" s="13"/>
      <c r="AA253" s="13"/>
      <c r="AB253" s="13"/>
      <c r="AC253" s="13"/>
      <c r="AD253" s="13"/>
      <c r="AE253" s="13"/>
      <c r="AT253" s="235" t="s">
        <v>161</v>
      </c>
      <c r="AU253" s="235" t="s">
        <v>82</v>
      </c>
      <c r="AV253" s="13" t="s">
        <v>82</v>
      </c>
      <c r="AW253" s="13" t="s">
        <v>33</v>
      </c>
      <c r="AX253" s="13" t="s">
        <v>80</v>
      </c>
      <c r="AY253" s="235" t="s">
        <v>148</v>
      </c>
    </row>
    <row r="254" spans="1:63" s="12" customFormat="1" ht="22.8" customHeight="1">
      <c r="A254" s="12"/>
      <c r="B254" s="189"/>
      <c r="C254" s="190"/>
      <c r="D254" s="191" t="s">
        <v>71</v>
      </c>
      <c r="E254" s="203" t="s">
        <v>422</v>
      </c>
      <c r="F254" s="203" t="s">
        <v>423</v>
      </c>
      <c r="G254" s="190"/>
      <c r="H254" s="190"/>
      <c r="I254" s="193"/>
      <c r="J254" s="204">
        <f>BK254</f>
        <v>0</v>
      </c>
      <c r="K254" s="190"/>
      <c r="L254" s="195"/>
      <c r="M254" s="196"/>
      <c r="N254" s="197"/>
      <c r="O254" s="197"/>
      <c r="P254" s="198">
        <f>SUM(P255:P266)</f>
        <v>0</v>
      </c>
      <c r="Q254" s="197"/>
      <c r="R254" s="198">
        <f>SUM(R255:R266)</f>
        <v>0</v>
      </c>
      <c r="S254" s="197"/>
      <c r="T254" s="199">
        <f>SUM(T255:T266)</f>
        <v>4.7379999999999995</v>
      </c>
      <c r="U254" s="12"/>
      <c r="V254" s="12"/>
      <c r="W254" s="12"/>
      <c r="X254" s="12"/>
      <c r="Y254" s="12"/>
      <c r="Z254" s="12"/>
      <c r="AA254" s="12"/>
      <c r="AB254" s="12"/>
      <c r="AC254" s="12"/>
      <c r="AD254" s="12"/>
      <c r="AE254" s="12"/>
      <c r="AR254" s="200" t="s">
        <v>82</v>
      </c>
      <c r="AT254" s="201" t="s">
        <v>71</v>
      </c>
      <c r="AU254" s="201" t="s">
        <v>80</v>
      </c>
      <c r="AY254" s="200" t="s">
        <v>148</v>
      </c>
      <c r="BK254" s="202">
        <f>SUM(BK255:BK266)</f>
        <v>0</v>
      </c>
    </row>
    <row r="255" spans="1:65" s="2" customFormat="1" ht="24.15" customHeight="1">
      <c r="A255" s="39"/>
      <c r="B255" s="40"/>
      <c r="C255" s="205" t="s">
        <v>424</v>
      </c>
      <c r="D255" s="205" t="s">
        <v>150</v>
      </c>
      <c r="E255" s="206" t="s">
        <v>425</v>
      </c>
      <c r="F255" s="207" t="s">
        <v>426</v>
      </c>
      <c r="G255" s="208" t="s">
        <v>220</v>
      </c>
      <c r="H255" s="209">
        <v>40</v>
      </c>
      <c r="I255" s="210"/>
      <c r="J255" s="211">
        <f>ROUND(I255*H255,2)</f>
        <v>0</v>
      </c>
      <c r="K255" s="207" t="s">
        <v>154</v>
      </c>
      <c r="L255" s="45"/>
      <c r="M255" s="212" t="s">
        <v>19</v>
      </c>
      <c r="N255" s="213" t="s">
        <v>43</v>
      </c>
      <c r="O255" s="85"/>
      <c r="P255" s="214">
        <f>O255*H255</f>
        <v>0</v>
      </c>
      <c r="Q255" s="214">
        <v>0</v>
      </c>
      <c r="R255" s="214">
        <f>Q255*H255</f>
        <v>0</v>
      </c>
      <c r="S255" s="214">
        <v>0.0191</v>
      </c>
      <c r="T255" s="215">
        <f>S255*H255</f>
        <v>0.764</v>
      </c>
      <c r="U255" s="39"/>
      <c r="V255" s="39"/>
      <c r="W255" s="39"/>
      <c r="X255" s="39"/>
      <c r="Y255" s="39"/>
      <c r="Z255" s="39"/>
      <c r="AA255" s="39"/>
      <c r="AB255" s="39"/>
      <c r="AC255" s="39"/>
      <c r="AD255" s="39"/>
      <c r="AE255" s="39"/>
      <c r="AR255" s="216" t="s">
        <v>261</v>
      </c>
      <c r="AT255" s="216" t="s">
        <v>150</v>
      </c>
      <c r="AU255" s="216" t="s">
        <v>82</v>
      </c>
      <c r="AY255" s="18" t="s">
        <v>148</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261</v>
      </c>
      <c r="BM255" s="216" t="s">
        <v>427</v>
      </c>
    </row>
    <row r="256" spans="1:47" s="2" customFormat="1" ht="12">
      <c r="A256" s="39"/>
      <c r="B256" s="40"/>
      <c r="C256" s="41"/>
      <c r="D256" s="218" t="s">
        <v>157</v>
      </c>
      <c r="E256" s="41"/>
      <c r="F256" s="219" t="s">
        <v>428</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157</v>
      </c>
      <c r="AU256" s="18" t="s">
        <v>82</v>
      </c>
    </row>
    <row r="257" spans="1:47" s="2" customFormat="1" ht="12">
      <c r="A257" s="39"/>
      <c r="B257" s="40"/>
      <c r="C257" s="41"/>
      <c r="D257" s="223" t="s">
        <v>159</v>
      </c>
      <c r="E257" s="41"/>
      <c r="F257" s="224" t="s">
        <v>429</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159</v>
      </c>
      <c r="AU257" s="18" t="s">
        <v>82</v>
      </c>
    </row>
    <row r="258" spans="1:65" s="2" customFormat="1" ht="24.15" customHeight="1">
      <c r="A258" s="39"/>
      <c r="B258" s="40"/>
      <c r="C258" s="205" t="s">
        <v>430</v>
      </c>
      <c r="D258" s="205" t="s">
        <v>150</v>
      </c>
      <c r="E258" s="206" t="s">
        <v>431</v>
      </c>
      <c r="F258" s="207" t="s">
        <v>432</v>
      </c>
      <c r="G258" s="208" t="s">
        <v>377</v>
      </c>
      <c r="H258" s="209">
        <v>1</v>
      </c>
      <c r="I258" s="210"/>
      <c r="J258" s="211">
        <f>ROUND(I258*H258,2)</f>
        <v>0</v>
      </c>
      <c r="K258" s="207" t="s">
        <v>154</v>
      </c>
      <c r="L258" s="45"/>
      <c r="M258" s="212" t="s">
        <v>19</v>
      </c>
      <c r="N258" s="213" t="s">
        <v>43</v>
      </c>
      <c r="O258" s="85"/>
      <c r="P258" s="214">
        <f>O258*H258</f>
        <v>0</v>
      </c>
      <c r="Q258" s="214">
        <v>0</v>
      </c>
      <c r="R258" s="214">
        <f>Q258*H258</f>
        <v>0</v>
      </c>
      <c r="S258" s="214">
        <v>0.32</v>
      </c>
      <c r="T258" s="215">
        <f>S258*H258</f>
        <v>0.32</v>
      </c>
      <c r="U258" s="39"/>
      <c r="V258" s="39"/>
      <c r="W258" s="39"/>
      <c r="X258" s="39"/>
      <c r="Y258" s="39"/>
      <c r="Z258" s="39"/>
      <c r="AA258" s="39"/>
      <c r="AB258" s="39"/>
      <c r="AC258" s="39"/>
      <c r="AD258" s="39"/>
      <c r="AE258" s="39"/>
      <c r="AR258" s="216" t="s">
        <v>261</v>
      </c>
      <c r="AT258" s="216" t="s">
        <v>150</v>
      </c>
      <c r="AU258" s="216" t="s">
        <v>82</v>
      </c>
      <c r="AY258" s="18" t="s">
        <v>148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261</v>
      </c>
      <c r="BM258" s="216" t="s">
        <v>433</v>
      </c>
    </row>
    <row r="259" spans="1:47" s="2" customFormat="1" ht="12">
      <c r="A259" s="39"/>
      <c r="B259" s="40"/>
      <c r="C259" s="41"/>
      <c r="D259" s="218" t="s">
        <v>157</v>
      </c>
      <c r="E259" s="41"/>
      <c r="F259" s="219" t="s">
        <v>434</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157</v>
      </c>
      <c r="AU259" s="18" t="s">
        <v>82</v>
      </c>
    </row>
    <row r="260" spans="1:47" s="2" customFormat="1" ht="12">
      <c r="A260" s="39"/>
      <c r="B260" s="40"/>
      <c r="C260" s="41"/>
      <c r="D260" s="223" t="s">
        <v>159</v>
      </c>
      <c r="E260" s="41"/>
      <c r="F260" s="224" t="s">
        <v>435</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159</v>
      </c>
      <c r="AU260" s="18" t="s">
        <v>82</v>
      </c>
    </row>
    <row r="261" spans="1:65" s="2" customFormat="1" ht="24.15" customHeight="1">
      <c r="A261" s="39"/>
      <c r="B261" s="40"/>
      <c r="C261" s="205" t="s">
        <v>436</v>
      </c>
      <c r="D261" s="205" t="s">
        <v>150</v>
      </c>
      <c r="E261" s="206" t="s">
        <v>437</v>
      </c>
      <c r="F261" s="207" t="s">
        <v>438</v>
      </c>
      <c r="G261" s="208" t="s">
        <v>377</v>
      </c>
      <c r="H261" s="209">
        <v>21</v>
      </c>
      <c r="I261" s="210"/>
      <c r="J261" s="211">
        <f>ROUND(I261*H261,2)</f>
        <v>0</v>
      </c>
      <c r="K261" s="207" t="s">
        <v>154</v>
      </c>
      <c r="L261" s="45"/>
      <c r="M261" s="212" t="s">
        <v>19</v>
      </c>
      <c r="N261" s="213" t="s">
        <v>43</v>
      </c>
      <c r="O261" s="85"/>
      <c r="P261" s="214">
        <f>O261*H261</f>
        <v>0</v>
      </c>
      <c r="Q261" s="214">
        <v>0</v>
      </c>
      <c r="R261" s="214">
        <f>Q261*H261</f>
        <v>0</v>
      </c>
      <c r="S261" s="214">
        <v>0.174</v>
      </c>
      <c r="T261" s="215">
        <f>S261*H261</f>
        <v>3.654</v>
      </c>
      <c r="U261" s="39"/>
      <c r="V261" s="39"/>
      <c r="W261" s="39"/>
      <c r="X261" s="39"/>
      <c r="Y261" s="39"/>
      <c r="Z261" s="39"/>
      <c r="AA261" s="39"/>
      <c r="AB261" s="39"/>
      <c r="AC261" s="39"/>
      <c r="AD261" s="39"/>
      <c r="AE261" s="39"/>
      <c r="AR261" s="216" t="s">
        <v>261</v>
      </c>
      <c r="AT261" s="216" t="s">
        <v>150</v>
      </c>
      <c r="AU261" s="216" t="s">
        <v>82</v>
      </c>
      <c r="AY261" s="18" t="s">
        <v>148</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261</v>
      </c>
      <c r="BM261" s="216" t="s">
        <v>439</v>
      </c>
    </row>
    <row r="262" spans="1:47" s="2" customFormat="1" ht="12">
      <c r="A262" s="39"/>
      <c r="B262" s="40"/>
      <c r="C262" s="41"/>
      <c r="D262" s="218" t="s">
        <v>157</v>
      </c>
      <c r="E262" s="41"/>
      <c r="F262" s="219" t="s">
        <v>440</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157</v>
      </c>
      <c r="AU262" s="18" t="s">
        <v>82</v>
      </c>
    </row>
    <row r="263" spans="1:47" s="2" customFormat="1" ht="12">
      <c r="A263" s="39"/>
      <c r="B263" s="40"/>
      <c r="C263" s="41"/>
      <c r="D263" s="223" t="s">
        <v>159</v>
      </c>
      <c r="E263" s="41"/>
      <c r="F263" s="224" t="s">
        <v>441</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159</v>
      </c>
      <c r="AU263" s="18" t="s">
        <v>82</v>
      </c>
    </row>
    <row r="264" spans="1:51" s="13" customFormat="1" ht="12">
      <c r="A264" s="13"/>
      <c r="B264" s="225"/>
      <c r="C264" s="226"/>
      <c r="D264" s="218" t="s">
        <v>161</v>
      </c>
      <c r="E264" s="227" t="s">
        <v>19</v>
      </c>
      <c r="F264" s="228" t="s">
        <v>442</v>
      </c>
      <c r="G264" s="226"/>
      <c r="H264" s="229">
        <v>2</v>
      </c>
      <c r="I264" s="230"/>
      <c r="J264" s="226"/>
      <c r="K264" s="226"/>
      <c r="L264" s="231"/>
      <c r="M264" s="232"/>
      <c r="N264" s="233"/>
      <c r="O264" s="233"/>
      <c r="P264" s="233"/>
      <c r="Q264" s="233"/>
      <c r="R264" s="233"/>
      <c r="S264" s="233"/>
      <c r="T264" s="234"/>
      <c r="U264" s="13"/>
      <c r="V264" s="13"/>
      <c r="W264" s="13"/>
      <c r="X264" s="13"/>
      <c r="Y264" s="13"/>
      <c r="Z264" s="13"/>
      <c r="AA264" s="13"/>
      <c r="AB264" s="13"/>
      <c r="AC264" s="13"/>
      <c r="AD264" s="13"/>
      <c r="AE264" s="13"/>
      <c r="AT264" s="235" t="s">
        <v>161</v>
      </c>
      <c r="AU264" s="235" t="s">
        <v>82</v>
      </c>
      <c r="AV264" s="13" t="s">
        <v>82</v>
      </c>
      <c r="AW264" s="13" t="s">
        <v>33</v>
      </c>
      <c r="AX264" s="13" t="s">
        <v>72</v>
      </c>
      <c r="AY264" s="235" t="s">
        <v>148</v>
      </c>
    </row>
    <row r="265" spans="1:51" s="13" customFormat="1" ht="12">
      <c r="A265" s="13"/>
      <c r="B265" s="225"/>
      <c r="C265" s="226"/>
      <c r="D265" s="218" t="s">
        <v>161</v>
      </c>
      <c r="E265" s="227" t="s">
        <v>19</v>
      </c>
      <c r="F265" s="228" t="s">
        <v>443</v>
      </c>
      <c r="G265" s="226"/>
      <c r="H265" s="229">
        <v>19</v>
      </c>
      <c r="I265" s="230"/>
      <c r="J265" s="226"/>
      <c r="K265" s="226"/>
      <c r="L265" s="231"/>
      <c r="M265" s="232"/>
      <c r="N265" s="233"/>
      <c r="O265" s="233"/>
      <c r="P265" s="233"/>
      <c r="Q265" s="233"/>
      <c r="R265" s="233"/>
      <c r="S265" s="233"/>
      <c r="T265" s="234"/>
      <c r="U265" s="13"/>
      <c r="V265" s="13"/>
      <c r="W265" s="13"/>
      <c r="X265" s="13"/>
      <c r="Y265" s="13"/>
      <c r="Z265" s="13"/>
      <c r="AA265" s="13"/>
      <c r="AB265" s="13"/>
      <c r="AC265" s="13"/>
      <c r="AD265" s="13"/>
      <c r="AE265" s="13"/>
      <c r="AT265" s="235" t="s">
        <v>161</v>
      </c>
      <c r="AU265" s="235" t="s">
        <v>82</v>
      </c>
      <c r="AV265" s="13" t="s">
        <v>82</v>
      </c>
      <c r="AW265" s="13" t="s">
        <v>33</v>
      </c>
      <c r="AX265" s="13" t="s">
        <v>72</v>
      </c>
      <c r="AY265" s="235" t="s">
        <v>148</v>
      </c>
    </row>
    <row r="266" spans="1:51" s="14" customFormat="1" ht="12">
      <c r="A266" s="14"/>
      <c r="B266" s="236"/>
      <c r="C266" s="237"/>
      <c r="D266" s="218" t="s">
        <v>161</v>
      </c>
      <c r="E266" s="238" t="s">
        <v>19</v>
      </c>
      <c r="F266" s="239" t="s">
        <v>254</v>
      </c>
      <c r="G266" s="237"/>
      <c r="H266" s="240">
        <v>21</v>
      </c>
      <c r="I266" s="241"/>
      <c r="J266" s="237"/>
      <c r="K266" s="237"/>
      <c r="L266" s="242"/>
      <c r="M266" s="243"/>
      <c r="N266" s="244"/>
      <c r="O266" s="244"/>
      <c r="P266" s="244"/>
      <c r="Q266" s="244"/>
      <c r="R266" s="244"/>
      <c r="S266" s="244"/>
      <c r="T266" s="245"/>
      <c r="U266" s="14"/>
      <c r="V266" s="14"/>
      <c r="W266" s="14"/>
      <c r="X266" s="14"/>
      <c r="Y266" s="14"/>
      <c r="Z266" s="14"/>
      <c r="AA266" s="14"/>
      <c r="AB266" s="14"/>
      <c r="AC266" s="14"/>
      <c r="AD266" s="14"/>
      <c r="AE266" s="14"/>
      <c r="AT266" s="246" t="s">
        <v>161</v>
      </c>
      <c r="AU266" s="246" t="s">
        <v>82</v>
      </c>
      <c r="AV266" s="14" t="s">
        <v>155</v>
      </c>
      <c r="AW266" s="14" t="s">
        <v>33</v>
      </c>
      <c r="AX266" s="14" t="s">
        <v>80</v>
      </c>
      <c r="AY266" s="246" t="s">
        <v>148</v>
      </c>
    </row>
    <row r="267" spans="1:63" s="12" customFormat="1" ht="22.8" customHeight="1">
      <c r="A267" s="12"/>
      <c r="B267" s="189"/>
      <c r="C267" s="190"/>
      <c r="D267" s="191" t="s">
        <v>71</v>
      </c>
      <c r="E267" s="203" t="s">
        <v>444</v>
      </c>
      <c r="F267" s="203" t="s">
        <v>445</v>
      </c>
      <c r="G267" s="190"/>
      <c r="H267" s="190"/>
      <c r="I267" s="193"/>
      <c r="J267" s="204">
        <f>BK267</f>
        <v>0</v>
      </c>
      <c r="K267" s="190"/>
      <c r="L267" s="195"/>
      <c r="M267" s="196"/>
      <c r="N267" s="197"/>
      <c r="O267" s="197"/>
      <c r="P267" s="198">
        <f>SUM(P268:P282)</f>
        <v>0</v>
      </c>
      <c r="Q267" s="197"/>
      <c r="R267" s="198">
        <f>SUM(R268:R282)</f>
        <v>0</v>
      </c>
      <c r="S267" s="197"/>
      <c r="T267" s="199">
        <f>SUM(T268:T282)</f>
        <v>17.132234999999998</v>
      </c>
      <c r="U267" s="12"/>
      <c r="V267" s="12"/>
      <c r="W267" s="12"/>
      <c r="X267" s="12"/>
      <c r="Y267" s="12"/>
      <c r="Z267" s="12"/>
      <c r="AA267" s="12"/>
      <c r="AB267" s="12"/>
      <c r="AC267" s="12"/>
      <c r="AD267" s="12"/>
      <c r="AE267" s="12"/>
      <c r="AR267" s="200" t="s">
        <v>82</v>
      </c>
      <c r="AT267" s="201" t="s">
        <v>71</v>
      </c>
      <c r="AU267" s="201" t="s">
        <v>80</v>
      </c>
      <c r="AY267" s="200" t="s">
        <v>148</v>
      </c>
      <c r="BK267" s="202">
        <f>SUM(BK268:BK282)</f>
        <v>0</v>
      </c>
    </row>
    <row r="268" spans="1:65" s="2" customFormat="1" ht="24.15" customHeight="1">
      <c r="A268" s="39"/>
      <c r="B268" s="40"/>
      <c r="C268" s="205" t="s">
        <v>446</v>
      </c>
      <c r="D268" s="205" t="s">
        <v>150</v>
      </c>
      <c r="E268" s="206" t="s">
        <v>447</v>
      </c>
      <c r="F268" s="207" t="s">
        <v>448</v>
      </c>
      <c r="G268" s="208" t="s">
        <v>220</v>
      </c>
      <c r="H268" s="209">
        <v>36.75</v>
      </c>
      <c r="I268" s="210"/>
      <c r="J268" s="211">
        <f>ROUND(I268*H268,2)</f>
        <v>0</v>
      </c>
      <c r="K268" s="207" t="s">
        <v>154</v>
      </c>
      <c r="L268" s="45"/>
      <c r="M268" s="212" t="s">
        <v>19</v>
      </c>
      <c r="N268" s="213" t="s">
        <v>43</v>
      </c>
      <c r="O268" s="85"/>
      <c r="P268" s="214">
        <f>O268*H268</f>
        <v>0</v>
      </c>
      <c r="Q268" s="214">
        <v>0</v>
      </c>
      <c r="R268" s="214">
        <f>Q268*H268</f>
        <v>0</v>
      </c>
      <c r="S268" s="214">
        <v>0.008</v>
      </c>
      <c r="T268" s="215">
        <f>S268*H268</f>
        <v>0.294</v>
      </c>
      <c r="U268" s="39"/>
      <c r="V268" s="39"/>
      <c r="W268" s="39"/>
      <c r="X268" s="39"/>
      <c r="Y268" s="39"/>
      <c r="Z268" s="39"/>
      <c r="AA268" s="39"/>
      <c r="AB268" s="39"/>
      <c r="AC268" s="39"/>
      <c r="AD268" s="39"/>
      <c r="AE268" s="39"/>
      <c r="AR268" s="216" t="s">
        <v>261</v>
      </c>
      <c r="AT268" s="216" t="s">
        <v>150</v>
      </c>
      <c r="AU268" s="216" t="s">
        <v>82</v>
      </c>
      <c r="AY268" s="18" t="s">
        <v>148</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261</v>
      </c>
      <c r="BM268" s="216" t="s">
        <v>449</v>
      </c>
    </row>
    <row r="269" spans="1:47" s="2" customFormat="1" ht="12">
      <c r="A269" s="39"/>
      <c r="B269" s="40"/>
      <c r="C269" s="41"/>
      <c r="D269" s="218" t="s">
        <v>157</v>
      </c>
      <c r="E269" s="41"/>
      <c r="F269" s="219" t="s">
        <v>450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157</v>
      </c>
      <c r="AU269" s="18" t="s">
        <v>82</v>
      </c>
    </row>
    <row r="270" spans="1:47" s="2" customFormat="1" ht="12">
      <c r="A270" s="39"/>
      <c r="B270" s="40"/>
      <c r="C270" s="41"/>
      <c r="D270" s="223" t="s">
        <v>159</v>
      </c>
      <c r="E270" s="41"/>
      <c r="F270" s="224" t="s">
        <v>451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159</v>
      </c>
      <c r="AU270" s="18" t="s">
        <v>82</v>
      </c>
    </row>
    <row r="271" spans="1:51" s="13" customFormat="1" ht="12">
      <c r="A271" s="13"/>
      <c r="B271" s="225"/>
      <c r="C271" s="226"/>
      <c r="D271" s="218" t="s">
        <v>161</v>
      </c>
      <c r="E271" s="227" t="s">
        <v>19</v>
      </c>
      <c r="F271" s="228" t="s">
        <v>452</v>
      </c>
      <c r="G271" s="226"/>
      <c r="H271" s="229">
        <v>36.75</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161</v>
      </c>
      <c r="AU271" s="235" t="s">
        <v>82</v>
      </c>
      <c r="AV271" s="13" t="s">
        <v>82</v>
      </c>
      <c r="AW271" s="13" t="s">
        <v>33</v>
      </c>
      <c r="AX271" s="13" t="s">
        <v>80</v>
      </c>
      <c r="AY271" s="235" t="s">
        <v>148</v>
      </c>
    </row>
    <row r="272" spans="1:65" s="2" customFormat="1" ht="16.5" customHeight="1">
      <c r="A272" s="39"/>
      <c r="B272" s="40"/>
      <c r="C272" s="205" t="s">
        <v>453</v>
      </c>
      <c r="D272" s="205" t="s">
        <v>150</v>
      </c>
      <c r="E272" s="206" t="s">
        <v>454</v>
      </c>
      <c r="F272" s="207" t="s">
        <v>455</v>
      </c>
      <c r="G272" s="208" t="s">
        <v>174</v>
      </c>
      <c r="H272" s="209">
        <v>1122.549</v>
      </c>
      <c r="I272" s="210"/>
      <c r="J272" s="211">
        <f>ROUND(I272*H272,2)</f>
        <v>0</v>
      </c>
      <c r="K272" s="207" t="s">
        <v>154</v>
      </c>
      <c r="L272" s="45"/>
      <c r="M272" s="212" t="s">
        <v>19</v>
      </c>
      <c r="N272" s="213" t="s">
        <v>43</v>
      </c>
      <c r="O272" s="85"/>
      <c r="P272" s="214">
        <f>O272*H272</f>
        <v>0</v>
      </c>
      <c r="Q272" s="214">
        <v>0</v>
      </c>
      <c r="R272" s="214">
        <f>Q272*H272</f>
        <v>0</v>
      </c>
      <c r="S272" s="214">
        <v>0.015</v>
      </c>
      <c r="T272" s="215">
        <f>S272*H272</f>
        <v>16.838234999999997</v>
      </c>
      <c r="U272" s="39"/>
      <c r="V272" s="39"/>
      <c r="W272" s="39"/>
      <c r="X272" s="39"/>
      <c r="Y272" s="39"/>
      <c r="Z272" s="39"/>
      <c r="AA272" s="39"/>
      <c r="AB272" s="39"/>
      <c r="AC272" s="39"/>
      <c r="AD272" s="39"/>
      <c r="AE272" s="39"/>
      <c r="AR272" s="216" t="s">
        <v>261</v>
      </c>
      <c r="AT272" s="216" t="s">
        <v>150</v>
      </c>
      <c r="AU272" s="216" t="s">
        <v>82</v>
      </c>
      <c r="AY272" s="18" t="s">
        <v>148</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261</v>
      </c>
      <c r="BM272" s="216" t="s">
        <v>456</v>
      </c>
    </row>
    <row r="273" spans="1:47" s="2" customFormat="1" ht="12">
      <c r="A273" s="39"/>
      <c r="B273" s="40"/>
      <c r="C273" s="41"/>
      <c r="D273" s="218" t="s">
        <v>157</v>
      </c>
      <c r="E273" s="41"/>
      <c r="F273" s="219" t="s">
        <v>457</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157</v>
      </c>
      <c r="AU273" s="18" t="s">
        <v>82</v>
      </c>
    </row>
    <row r="274" spans="1:47" s="2" customFormat="1" ht="12">
      <c r="A274" s="39"/>
      <c r="B274" s="40"/>
      <c r="C274" s="41"/>
      <c r="D274" s="223" t="s">
        <v>159</v>
      </c>
      <c r="E274" s="41"/>
      <c r="F274" s="224" t="s">
        <v>458</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159</v>
      </c>
      <c r="AU274" s="18" t="s">
        <v>82</v>
      </c>
    </row>
    <row r="275" spans="1:51" s="13" customFormat="1" ht="12">
      <c r="A275" s="13"/>
      <c r="B275" s="225"/>
      <c r="C275" s="226"/>
      <c r="D275" s="218" t="s">
        <v>161</v>
      </c>
      <c r="E275" s="227" t="s">
        <v>19</v>
      </c>
      <c r="F275" s="228" t="s">
        <v>459</v>
      </c>
      <c r="G275" s="226"/>
      <c r="H275" s="229">
        <v>43.834</v>
      </c>
      <c r="I275" s="230"/>
      <c r="J275" s="226"/>
      <c r="K275" s="226"/>
      <c r="L275" s="231"/>
      <c r="M275" s="232"/>
      <c r="N275" s="233"/>
      <c r="O275" s="233"/>
      <c r="P275" s="233"/>
      <c r="Q275" s="233"/>
      <c r="R275" s="233"/>
      <c r="S275" s="233"/>
      <c r="T275" s="234"/>
      <c r="U275" s="13"/>
      <c r="V275" s="13"/>
      <c r="W275" s="13"/>
      <c r="X275" s="13"/>
      <c r="Y275" s="13"/>
      <c r="Z275" s="13"/>
      <c r="AA275" s="13"/>
      <c r="AB275" s="13"/>
      <c r="AC275" s="13"/>
      <c r="AD275" s="13"/>
      <c r="AE275" s="13"/>
      <c r="AT275" s="235" t="s">
        <v>161</v>
      </c>
      <c r="AU275" s="235" t="s">
        <v>82</v>
      </c>
      <c r="AV275" s="13" t="s">
        <v>82</v>
      </c>
      <c r="AW275" s="13" t="s">
        <v>33</v>
      </c>
      <c r="AX275" s="13" t="s">
        <v>72</v>
      </c>
      <c r="AY275" s="235" t="s">
        <v>148</v>
      </c>
    </row>
    <row r="276" spans="1:51" s="13" customFormat="1" ht="12">
      <c r="A276" s="13"/>
      <c r="B276" s="225"/>
      <c r="C276" s="226"/>
      <c r="D276" s="218" t="s">
        <v>161</v>
      </c>
      <c r="E276" s="227" t="s">
        <v>19</v>
      </c>
      <c r="F276" s="228" t="s">
        <v>371</v>
      </c>
      <c r="G276" s="226"/>
      <c r="H276" s="229">
        <v>301.18</v>
      </c>
      <c r="I276" s="230"/>
      <c r="J276" s="226"/>
      <c r="K276" s="226"/>
      <c r="L276" s="231"/>
      <c r="M276" s="232"/>
      <c r="N276" s="233"/>
      <c r="O276" s="233"/>
      <c r="P276" s="233"/>
      <c r="Q276" s="233"/>
      <c r="R276" s="233"/>
      <c r="S276" s="233"/>
      <c r="T276" s="234"/>
      <c r="U276" s="13"/>
      <c r="V276" s="13"/>
      <c r="W276" s="13"/>
      <c r="X276" s="13"/>
      <c r="Y276" s="13"/>
      <c r="Z276" s="13"/>
      <c r="AA276" s="13"/>
      <c r="AB276" s="13"/>
      <c r="AC276" s="13"/>
      <c r="AD276" s="13"/>
      <c r="AE276" s="13"/>
      <c r="AT276" s="235" t="s">
        <v>161</v>
      </c>
      <c r="AU276" s="235" t="s">
        <v>82</v>
      </c>
      <c r="AV276" s="13" t="s">
        <v>82</v>
      </c>
      <c r="AW276" s="13" t="s">
        <v>33</v>
      </c>
      <c r="AX276" s="13" t="s">
        <v>72</v>
      </c>
      <c r="AY276" s="235" t="s">
        <v>148</v>
      </c>
    </row>
    <row r="277" spans="1:51" s="13" customFormat="1" ht="12">
      <c r="A277" s="13"/>
      <c r="B277" s="225"/>
      <c r="C277" s="226"/>
      <c r="D277" s="218" t="s">
        <v>161</v>
      </c>
      <c r="E277" s="227" t="s">
        <v>19</v>
      </c>
      <c r="F277" s="228" t="s">
        <v>347</v>
      </c>
      <c r="G277" s="226"/>
      <c r="H277" s="229">
        <v>176.42</v>
      </c>
      <c r="I277" s="230"/>
      <c r="J277" s="226"/>
      <c r="K277" s="226"/>
      <c r="L277" s="231"/>
      <c r="M277" s="232"/>
      <c r="N277" s="233"/>
      <c r="O277" s="233"/>
      <c r="P277" s="233"/>
      <c r="Q277" s="233"/>
      <c r="R277" s="233"/>
      <c r="S277" s="233"/>
      <c r="T277" s="234"/>
      <c r="U277" s="13"/>
      <c r="V277" s="13"/>
      <c r="W277" s="13"/>
      <c r="X277" s="13"/>
      <c r="Y277" s="13"/>
      <c r="Z277" s="13"/>
      <c r="AA277" s="13"/>
      <c r="AB277" s="13"/>
      <c r="AC277" s="13"/>
      <c r="AD277" s="13"/>
      <c r="AE277" s="13"/>
      <c r="AT277" s="235" t="s">
        <v>161</v>
      </c>
      <c r="AU277" s="235" t="s">
        <v>82</v>
      </c>
      <c r="AV277" s="13" t="s">
        <v>82</v>
      </c>
      <c r="AW277" s="13" t="s">
        <v>33</v>
      </c>
      <c r="AX277" s="13" t="s">
        <v>72</v>
      </c>
      <c r="AY277" s="235" t="s">
        <v>148</v>
      </c>
    </row>
    <row r="278" spans="1:51" s="13" customFormat="1" ht="12">
      <c r="A278" s="13"/>
      <c r="B278" s="225"/>
      <c r="C278" s="226"/>
      <c r="D278" s="218" t="s">
        <v>161</v>
      </c>
      <c r="E278" s="227" t="s">
        <v>19</v>
      </c>
      <c r="F278" s="228" t="s">
        <v>460</v>
      </c>
      <c r="G278" s="226"/>
      <c r="H278" s="229">
        <v>295.4</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161</v>
      </c>
      <c r="AU278" s="235" t="s">
        <v>82</v>
      </c>
      <c r="AV278" s="13" t="s">
        <v>82</v>
      </c>
      <c r="AW278" s="13" t="s">
        <v>33</v>
      </c>
      <c r="AX278" s="13" t="s">
        <v>72</v>
      </c>
      <c r="AY278" s="235" t="s">
        <v>148</v>
      </c>
    </row>
    <row r="279" spans="1:51" s="13" customFormat="1" ht="12">
      <c r="A279" s="13"/>
      <c r="B279" s="225"/>
      <c r="C279" s="226"/>
      <c r="D279" s="218" t="s">
        <v>161</v>
      </c>
      <c r="E279" s="227" t="s">
        <v>19</v>
      </c>
      <c r="F279" s="228" t="s">
        <v>461</v>
      </c>
      <c r="G279" s="226"/>
      <c r="H279" s="229">
        <v>62.42</v>
      </c>
      <c r="I279" s="230"/>
      <c r="J279" s="226"/>
      <c r="K279" s="226"/>
      <c r="L279" s="231"/>
      <c r="M279" s="232"/>
      <c r="N279" s="233"/>
      <c r="O279" s="233"/>
      <c r="P279" s="233"/>
      <c r="Q279" s="233"/>
      <c r="R279" s="233"/>
      <c r="S279" s="233"/>
      <c r="T279" s="234"/>
      <c r="U279" s="13"/>
      <c r="V279" s="13"/>
      <c r="W279" s="13"/>
      <c r="X279" s="13"/>
      <c r="Y279" s="13"/>
      <c r="Z279" s="13"/>
      <c r="AA279" s="13"/>
      <c r="AB279" s="13"/>
      <c r="AC279" s="13"/>
      <c r="AD279" s="13"/>
      <c r="AE279" s="13"/>
      <c r="AT279" s="235" t="s">
        <v>161</v>
      </c>
      <c r="AU279" s="235" t="s">
        <v>82</v>
      </c>
      <c r="AV279" s="13" t="s">
        <v>82</v>
      </c>
      <c r="AW279" s="13" t="s">
        <v>33</v>
      </c>
      <c r="AX279" s="13" t="s">
        <v>72</v>
      </c>
      <c r="AY279" s="235" t="s">
        <v>148</v>
      </c>
    </row>
    <row r="280" spans="1:51" s="13" customFormat="1" ht="12">
      <c r="A280" s="13"/>
      <c r="B280" s="225"/>
      <c r="C280" s="226"/>
      <c r="D280" s="218" t="s">
        <v>161</v>
      </c>
      <c r="E280" s="227" t="s">
        <v>19</v>
      </c>
      <c r="F280" s="228" t="s">
        <v>339</v>
      </c>
      <c r="G280" s="226"/>
      <c r="H280" s="229">
        <v>151.177</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161</v>
      </c>
      <c r="AU280" s="235" t="s">
        <v>82</v>
      </c>
      <c r="AV280" s="13" t="s">
        <v>82</v>
      </c>
      <c r="AW280" s="13" t="s">
        <v>33</v>
      </c>
      <c r="AX280" s="13" t="s">
        <v>72</v>
      </c>
      <c r="AY280" s="235" t="s">
        <v>148</v>
      </c>
    </row>
    <row r="281" spans="1:51" s="13" customFormat="1" ht="12">
      <c r="A281" s="13"/>
      <c r="B281" s="225"/>
      <c r="C281" s="226"/>
      <c r="D281" s="218" t="s">
        <v>161</v>
      </c>
      <c r="E281" s="227" t="s">
        <v>19</v>
      </c>
      <c r="F281" s="228" t="s">
        <v>462</v>
      </c>
      <c r="G281" s="226"/>
      <c r="H281" s="229">
        <v>92.118</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161</v>
      </c>
      <c r="AU281" s="235" t="s">
        <v>82</v>
      </c>
      <c r="AV281" s="13" t="s">
        <v>82</v>
      </c>
      <c r="AW281" s="13" t="s">
        <v>33</v>
      </c>
      <c r="AX281" s="13" t="s">
        <v>72</v>
      </c>
      <c r="AY281" s="235" t="s">
        <v>148</v>
      </c>
    </row>
    <row r="282" spans="1:51" s="14" customFormat="1" ht="12">
      <c r="A282" s="14"/>
      <c r="B282" s="236"/>
      <c r="C282" s="237"/>
      <c r="D282" s="218" t="s">
        <v>161</v>
      </c>
      <c r="E282" s="238" t="s">
        <v>19</v>
      </c>
      <c r="F282" s="239" t="s">
        <v>254</v>
      </c>
      <c r="G282" s="237"/>
      <c r="H282" s="240">
        <v>1122.5489999999998</v>
      </c>
      <c r="I282" s="241"/>
      <c r="J282" s="237"/>
      <c r="K282" s="237"/>
      <c r="L282" s="242"/>
      <c r="M282" s="243"/>
      <c r="N282" s="244"/>
      <c r="O282" s="244"/>
      <c r="P282" s="244"/>
      <c r="Q282" s="244"/>
      <c r="R282" s="244"/>
      <c r="S282" s="244"/>
      <c r="T282" s="245"/>
      <c r="U282" s="14"/>
      <c r="V282" s="14"/>
      <c r="W282" s="14"/>
      <c r="X282" s="14"/>
      <c r="Y282" s="14"/>
      <c r="Z282" s="14"/>
      <c r="AA282" s="14"/>
      <c r="AB282" s="14"/>
      <c r="AC282" s="14"/>
      <c r="AD282" s="14"/>
      <c r="AE282" s="14"/>
      <c r="AT282" s="246" t="s">
        <v>161</v>
      </c>
      <c r="AU282" s="246" t="s">
        <v>82</v>
      </c>
      <c r="AV282" s="14" t="s">
        <v>155</v>
      </c>
      <c r="AW282" s="14" t="s">
        <v>33</v>
      </c>
      <c r="AX282" s="14" t="s">
        <v>80</v>
      </c>
      <c r="AY282" s="246" t="s">
        <v>148</v>
      </c>
    </row>
    <row r="283" spans="1:63" s="12" customFormat="1" ht="22.8" customHeight="1">
      <c r="A283" s="12"/>
      <c r="B283" s="189"/>
      <c r="C283" s="190"/>
      <c r="D283" s="191" t="s">
        <v>71</v>
      </c>
      <c r="E283" s="203" t="s">
        <v>463</v>
      </c>
      <c r="F283" s="203" t="s">
        <v>464</v>
      </c>
      <c r="G283" s="190"/>
      <c r="H283" s="190"/>
      <c r="I283" s="193"/>
      <c r="J283" s="204">
        <f>BK283</f>
        <v>0</v>
      </c>
      <c r="K283" s="190"/>
      <c r="L283" s="195"/>
      <c r="M283" s="196"/>
      <c r="N283" s="197"/>
      <c r="O283" s="197"/>
      <c r="P283" s="198">
        <f>SUM(P284:P289)</f>
        <v>0</v>
      </c>
      <c r="Q283" s="197"/>
      <c r="R283" s="198">
        <f>SUM(R284:R289)</f>
        <v>0</v>
      </c>
      <c r="S283" s="197"/>
      <c r="T283" s="199">
        <f>SUM(T284:T289)</f>
        <v>34.961400000000005</v>
      </c>
      <c r="U283" s="12"/>
      <c r="V283" s="12"/>
      <c r="W283" s="12"/>
      <c r="X283" s="12"/>
      <c r="Y283" s="12"/>
      <c r="Z283" s="12"/>
      <c r="AA283" s="12"/>
      <c r="AB283" s="12"/>
      <c r="AC283" s="12"/>
      <c r="AD283" s="12"/>
      <c r="AE283" s="12"/>
      <c r="AR283" s="200" t="s">
        <v>82</v>
      </c>
      <c r="AT283" s="201" t="s">
        <v>71</v>
      </c>
      <c r="AU283" s="201" t="s">
        <v>80</v>
      </c>
      <c r="AY283" s="200" t="s">
        <v>148</v>
      </c>
      <c r="BK283" s="202">
        <f>SUM(BK284:BK289)</f>
        <v>0</v>
      </c>
    </row>
    <row r="284" spans="1:65" s="2" customFormat="1" ht="24.15" customHeight="1">
      <c r="A284" s="39"/>
      <c r="B284" s="40"/>
      <c r="C284" s="205" t="s">
        <v>465</v>
      </c>
      <c r="D284" s="205" t="s">
        <v>150</v>
      </c>
      <c r="E284" s="206" t="s">
        <v>466</v>
      </c>
      <c r="F284" s="207" t="s">
        <v>467</v>
      </c>
      <c r="G284" s="208" t="s">
        <v>220</v>
      </c>
      <c r="H284" s="209">
        <v>582.69</v>
      </c>
      <c r="I284" s="210"/>
      <c r="J284" s="211">
        <f>ROUND(I284*H284,2)</f>
        <v>0</v>
      </c>
      <c r="K284" s="207" t="s">
        <v>19</v>
      </c>
      <c r="L284" s="45"/>
      <c r="M284" s="212" t="s">
        <v>19</v>
      </c>
      <c r="N284" s="213" t="s">
        <v>43</v>
      </c>
      <c r="O284" s="85"/>
      <c r="P284" s="214">
        <f>O284*H284</f>
        <v>0</v>
      </c>
      <c r="Q284" s="214">
        <v>0</v>
      </c>
      <c r="R284" s="214">
        <f>Q284*H284</f>
        <v>0</v>
      </c>
      <c r="S284" s="214">
        <v>0.06</v>
      </c>
      <c r="T284" s="215">
        <f>S284*H284</f>
        <v>34.961400000000005</v>
      </c>
      <c r="U284" s="39"/>
      <c r="V284" s="39"/>
      <c r="W284" s="39"/>
      <c r="X284" s="39"/>
      <c r="Y284" s="39"/>
      <c r="Z284" s="39"/>
      <c r="AA284" s="39"/>
      <c r="AB284" s="39"/>
      <c r="AC284" s="39"/>
      <c r="AD284" s="39"/>
      <c r="AE284" s="39"/>
      <c r="AR284" s="216" t="s">
        <v>261</v>
      </c>
      <c r="AT284" s="216" t="s">
        <v>150</v>
      </c>
      <c r="AU284" s="216" t="s">
        <v>82</v>
      </c>
      <c r="AY284" s="18" t="s">
        <v>148</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261</v>
      </c>
      <c r="BM284" s="216" t="s">
        <v>468</v>
      </c>
    </row>
    <row r="285" spans="1:47" s="2" customFormat="1" ht="12">
      <c r="A285" s="39"/>
      <c r="B285" s="40"/>
      <c r="C285" s="41"/>
      <c r="D285" s="218" t="s">
        <v>157</v>
      </c>
      <c r="E285" s="41"/>
      <c r="F285" s="219" t="s">
        <v>469</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157</v>
      </c>
      <c r="AU285" s="18" t="s">
        <v>82</v>
      </c>
    </row>
    <row r="286" spans="1:51" s="13" customFormat="1" ht="12">
      <c r="A286" s="13"/>
      <c r="B286" s="225"/>
      <c r="C286" s="226"/>
      <c r="D286" s="218" t="s">
        <v>161</v>
      </c>
      <c r="E286" s="227" t="s">
        <v>19</v>
      </c>
      <c r="F286" s="228" t="s">
        <v>470</v>
      </c>
      <c r="G286" s="226"/>
      <c r="H286" s="229">
        <v>374.17</v>
      </c>
      <c r="I286" s="230"/>
      <c r="J286" s="226"/>
      <c r="K286" s="226"/>
      <c r="L286" s="231"/>
      <c r="M286" s="232"/>
      <c r="N286" s="233"/>
      <c r="O286" s="233"/>
      <c r="P286" s="233"/>
      <c r="Q286" s="233"/>
      <c r="R286" s="233"/>
      <c r="S286" s="233"/>
      <c r="T286" s="234"/>
      <c r="U286" s="13"/>
      <c r="V286" s="13"/>
      <c r="W286" s="13"/>
      <c r="X286" s="13"/>
      <c r="Y286" s="13"/>
      <c r="Z286" s="13"/>
      <c r="AA286" s="13"/>
      <c r="AB286" s="13"/>
      <c r="AC286" s="13"/>
      <c r="AD286" s="13"/>
      <c r="AE286" s="13"/>
      <c r="AT286" s="235" t="s">
        <v>161</v>
      </c>
      <c r="AU286" s="235" t="s">
        <v>82</v>
      </c>
      <c r="AV286" s="13" t="s">
        <v>82</v>
      </c>
      <c r="AW286" s="13" t="s">
        <v>33</v>
      </c>
      <c r="AX286" s="13" t="s">
        <v>72</v>
      </c>
      <c r="AY286" s="235" t="s">
        <v>148</v>
      </c>
    </row>
    <row r="287" spans="1:51" s="13" customFormat="1" ht="12">
      <c r="A287" s="13"/>
      <c r="B287" s="225"/>
      <c r="C287" s="226"/>
      <c r="D287" s="218" t="s">
        <v>161</v>
      </c>
      <c r="E287" s="227" t="s">
        <v>19</v>
      </c>
      <c r="F287" s="228" t="s">
        <v>471</v>
      </c>
      <c r="G287" s="226"/>
      <c r="H287" s="229">
        <v>163.42</v>
      </c>
      <c r="I287" s="230"/>
      <c r="J287" s="226"/>
      <c r="K287" s="226"/>
      <c r="L287" s="231"/>
      <c r="M287" s="232"/>
      <c r="N287" s="233"/>
      <c r="O287" s="233"/>
      <c r="P287" s="233"/>
      <c r="Q287" s="233"/>
      <c r="R287" s="233"/>
      <c r="S287" s="233"/>
      <c r="T287" s="234"/>
      <c r="U287" s="13"/>
      <c r="V287" s="13"/>
      <c r="W287" s="13"/>
      <c r="X287" s="13"/>
      <c r="Y287" s="13"/>
      <c r="Z287" s="13"/>
      <c r="AA287" s="13"/>
      <c r="AB287" s="13"/>
      <c r="AC287" s="13"/>
      <c r="AD287" s="13"/>
      <c r="AE287" s="13"/>
      <c r="AT287" s="235" t="s">
        <v>161</v>
      </c>
      <c r="AU287" s="235" t="s">
        <v>82</v>
      </c>
      <c r="AV287" s="13" t="s">
        <v>82</v>
      </c>
      <c r="AW287" s="13" t="s">
        <v>33</v>
      </c>
      <c r="AX287" s="13" t="s">
        <v>72</v>
      </c>
      <c r="AY287" s="235" t="s">
        <v>148</v>
      </c>
    </row>
    <row r="288" spans="1:51" s="13" customFormat="1" ht="12">
      <c r="A288" s="13"/>
      <c r="B288" s="225"/>
      <c r="C288" s="226"/>
      <c r="D288" s="218" t="s">
        <v>161</v>
      </c>
      <c r="E288" s="227" t="s">
        <v>19</v>
      </c>
      <c r="F288" s="228" t="s">
        <v>472</v>
      </c>
      <c r="G288" s="226"/>
      <c r="H288" s="229">
        <v>45.1</v>
      </c>
      <c r="I288" s="230"/>
      <c r="J288" s="226"/>
      <c r="K288" s="226"/>
      <c r="L288" s="231"/>
      <c r="M288" s="232"/>
      <c r="N288" s="233"/>
      <c r="O288" s="233"/>
      <c r="P288" s="233"/>
      <c r="Q288" s="233"/>
      <c r="R288" s="233"/>
      <c r="S288" s="233"/>
      <c r="T288" s="234"/>
      <c r="U288" s="13"/>
      <c r="V288" s="13"/>
      <c r="W288" s="13"/>
      <c r="X288" s="13"/>
      <c r="Y288" s="13"/>
      <c r="Z288" s="13"/>
      <c r="AA288" s="13"/>
      <c r="AB288" s="13"/>
      <c r="AC288" s="13"/>
      <c r="AD288" s="13"/>
      <c r="AE288" s="13"/>
      <c r="AT288" s="235" t="s">
        <v>161</v>
      </c>
      <c r="AU288" s="235" t="s">
        <v>82</v>
      </c>
      <c r="AV288" s="13" t="s">
        <v>82</v>
      </c>
      <c r="AW288" s="13" t="s">
        <v>33</v>
      </c>
      <c r="AX288" s="13" t="s">
        <v>72</v>
      </c>
      <c r="AY288" s="235" t="s">
        <v>148</v>
      </c>
    </row>
    <row r="289" spans="1:51" s="14" customFormat="1" ht="12">
      <c r="A289" s="14"/>
      <c r="B289" s="236"/>
      <c r="C289" s="237"/>
      <c r="D289" s="218" t="s">
        <v>161</v>
      </c>
      <c r="E289" s="238" t="s">
        <v>19</v>
      </c>
      <c r="F289" s="239" t="s">
        <v>254</v>
      </c>
      <c r="G289" s="237"/>
      <c r="H289" s="240">
        <v>582.69</v>
      </c>
      <c r="I289" s="241"/>
      <c r="J289" s="237"/>
      <c r="K289" s="237"/>
      <c r="L289" s="242"/>
      <c r="M289" s="243"/>
      <c r="N289" s="244"/>
      <c r="O289" s="244"/>
      <c r="P289" s="244"/>
      <c r="Q289" s="244"/>
      <c r="R289" s="244"/>
      <c r="S289" s="244"/>
      <c r="T289" s="245"/>
      <c r="U289" s="14"/>
      <c r="V289" s="14"/>
      <c r="W289" s="14"/>
      <c r="X289" s="14"/>
      <c r="Y289" s="14"/>
      <c r="Z289" s="14"/>
      <c r="AA289" s="14"/>
      <c r="AB289" s="14"/>
      <c r="AC289" s="14"/>
      <c r="AD289" s="14"/>
      <c r="AE289" s="14"/>
      <c r="AT289" s="246" t="s">
        <v>161</v>
      </c>
      <c r="AU289" s="246" t="s">
        <v>82</v>
      </c>
      <c r="AV289" s="14" t="s">
        <v>155</v>
      </c>
      <c r="AW289" s="14" t="s">
        <v>33</v>
      </c>
      <c r="AX289" s="14" t="s">
        <v>80</v>
      </c>
      <c r="AY289" s="246" t="s">
        <v>148</v>
      </c>
    </row>
    <row r="290" spans="1:63" s="12" customFormat="1" ht="22.8" customHeight="1">
      <c r="A290" s="12"/>
      <c r="B290" s="189"/>
      <c r="C290" s="190"/>
      <c r="D290" s="191" t="s">
        <v>71</v>
      </c>
      <c r="E290" s="203" t="s">
        <v>473</v>
      </c>
      <c r="F290" s="203" t="s">
        <v>474</v>
      </c>
      <c r="G290" s="190"/>
      <c r="H290" s="190"/>
      <c r="I290" s="193"/>
      <c r="J290" s="204">
        <f>BK290</f>
        <v>0</v>
      </c>
      <c r="K290" s="190"/>
      <c r="L290" s="195"/>
      <c r="M290" s="196"/>
      <c r="N290" s="197"/>
      <c r="O290" s="197"/>
      <c r="P290" s="198">
        <f>SUM(P291:P318)</f>
        <v>0</v>
      </c>
      <c r="Q290" s="197"/>
      <c r="R290" s="198">
        <f>SUM(R291:R318)</f>
        <v>0</v>
      </c>
      <c r="S290" s="197"/>
      <c r="T290" s="199">
        <f>SUM(T291:T318)</f>
        <v>2.0869611800000003</v>
      </c>
      <c r="U290" s="12"/>
      <c r="V290" s="12"/>
      <c r="W290" s="12"/>
      <c r="X290" s="12"/>
      <c r="Y290" s="12"/>
      <c r="Z290" s="12"/>
      <c r="AA290" s="12"/>
      <c r="AB290" s="12"/>
      <c r="AC290" s="12"/>
      <c r="AD290" s="12"/>
      <c r="AE290" s="12"/>
      <c r="AR290" s="200" t="s">
        <v>82</v>
      </c>
      <c r="AT290" s="201" t="s">
        <v>71</v>
      </c>
      <c r="AU290" s="201" t="s">
        <v>80</v>
      </c>
      <c r="AY290" s="200" t="s">
        <v>148</v>
      </c>
      <c r="BK290" s="202">
        <f>SUM(BK291:BK318)</f>
        <v>0</v>
      </c>
    </row>
    <row r="291" spans="1:65" s="2" customFormat="1" ht="16.5" customHeight="1">
      <c r="A291" s="39"/>
      <c r="B291" s="40"/>
      <c r="C291" s="205" t="s">
        <v>475</v>
      </c>
      <c r="D291" s="205" t="s">
        <v>150</v>
      </c>
      <c r="E291" s="206" t="s">
        <v>476</v>
      </c>
      <c r="F291" s="207" t="s">
        <v>477</v>
      </c>
      <c r="G291" s="208" t="s">
        <v>174</v>
      </c>
      <c r="H291" s="209">
        <v>151.177</v>
      </c>
      <c r="I291" s="210"/>
      <c r="J291" s="211">
        <f>ROUND(I291*H291,2)</f>
        <v>0</v>
      </c>
      <c r="K291" s="207" t="s">
        <v>154</v>
      </c>
      <c r="L291" s="45"/>
      <c r="M291" s="212" t="s">
        <v>19</v>
      </c>
      <c r="N291" s="213" t="s">
        <v>43</v>
      </c>
      <c r="O291" s="85"/>
      <c r="P291" s="214">
        <f>O291*H291</f>
        <v>0</v>
      </c>
      <c r="Q291" s="214">
        <v>0</v>
      </c>
      <c r="R291" s="214">
        <f>Q291*H291</f>
        <v>0</v>
      </c>
      <c r="S291" s="214">
        <v>0.00594</v>
      </c>
      <c r="T291" s="215">
        <f>S291*H291</f>
        <v>0.89799138</v>
      </c>
      <c r="U291" s="39"/>
      <c r="V291" s="39"/>
      <c r="W291" s="39"/>
      <c r="X291" s="39"/>
      <c r="Y291" s="39"/>
      <c r="Z291" s="39"/>
      <c r="AA291" s="39"/>
      <c r="AB291" s="39"/>
      <c r="AC291" s="39"/>
      <c r="AD291" s="39"/>
      <c r="AE291" s="39"/>
      <c r="AR291" s="216" t="s">
        <v>261</v>
      </c>
      <c r="AT291" s="216" t="s">
        <v>150</v>
      </c>
      <c r="AU291" s="216" t="s">
        <v>82</v>
      </c>
      <c r="AY291" s="18" t="s">
        <v>148</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261</v>
      </c>
      <c r="BM291" s="216" t="s">
        <v>478</v>
      </c>
    </row>
    <row r="292" spans="1:47" s="2" customFormat="1" ht="12">
      <c r="A292" s="39"/>
      <c r="B292" s="40"/>
      <c r="C292" s="41"/>
      <c r="D292" s="218" t="s">
        <v>157</v>
      </c>
      <c r="E292" s="41"/>
      <c r="F292" s="219" t="s">
        <v>479</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157</v>
      </c>
      <c r="AU292" s="18" t="s">
        <v>82</v>
      </c>
    </row>
    <row r="293" spans="1:47" s="2" customFormat="1" ht="12">
      <c r="A293" s="39"/>
      <c r="B293" s="40"/>
      <c r="C293" s="41"/>
      <c r="D293" s="223" t="s">
        <v>159</v>
      </c>
      <c r="E293" s="41"/>
      <c r="F293" s="224" t="s">
        <v>480</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159</v>
      </c>
      <c r="AU293" s="18" t="s">
        <v>82</v>
      </c>
    </row>
    <row r="294" spans="1:51" s="13" customFormat="1" ht="12">
      <c r="A294" s="13"/>
      <c r="B294" s="225"/>
      <c r="C294" s="226"/>
      <c r="D294" s="218" t="s">
        <v>161</v>
      </c>
      <c r="E294" s="227" t="s">
        <v>19</v>
      </c>
      <c r="F294" s="228" t="s">
        <v>481</v>
      </c>
      <c r="G294" s="226"/>
      <c r="H294" s="229">
        <v>52.96</v>
      </c>
      <c r="I294" s="230"/>
      <c r="J294" s="226"/>
      <c r="K294" s="226"/>
      <c r="L294" s="231"/>
      <c r="M294" s="232"/>
      <c r="N294" s="233"/>
      <c r="O294" s="233"/>
      <c r="P294" s="233"/>
      <c r="Q294" s="233"/>
      <c r="R294" s="233"/>
      <c r="S294" s="233"/>
      <c r="T294" s="234"/>
      <c r="U294" s="13"/>
      <c r="V294" s="13"/>
      <c r="W294" s="13"/>
      <c r="X294" s="13"/>
      <c r="Y294" s="13"/>
      <c r="Z294" s="13"/>
      <c r="AA294" s="13"/>
      <c r="AB294" s="13"/>
      <c r="AC294" s="13"/>
      <c r="AD294" s="13"/>
      <c r="AE294" s="13"/>
      <c r="AT294" s="235" t="s">
        <v>161</v>
      </c>
      <c r="AU294" s="235" t="s">
        <v>82</v>
      </c>
      <c r="AV294" s="13" t="s">
        <v>82</v>
      </c>
      <c r="AW294" s="13" t="s">
        <v>33</v>
      </c>
      <c r="AX294" s="13" t="s">
        <v>72</v>
      </c>
      <c r="AY294" s="235" t="s">
        <v>148</v>
      </c>
    </row>
    <row r="295" spans="1:51" s="13" customFormat="1" ht="12">
      <c r="A295" s="13"/>
      <c r="B295" s="225"/>
      <c r="C295" s="226"/>
      <c r="D295" s="218" t="s">
        <v>161</v>
      </c>
      <c r="E295" s="227" t="s">
        <v>19</v>
      </c>
      <c r="F295" s="228" t="s">
        <v>482</v>
      </c>
      <c r="G295" s="226"/>
      <c r="H295" s="229">
        <v>22.52</v>
      </c>
      <c r="I295" s="230"/>
      <c r="J295" s="226"/>
      <c r="K295" s="226"/>
      <c r="L295" s="231"/>
      <c r="M295" s="232"/>
      <c r="N295" s="233"/>
      <c r="O295" s="233"/>
      <c r="P295" s="233"/>
      <c r="Q295" s="233"/>
      <c r="R295" s="233"/>
      <c r="S295" s="233"/>
      <c r="T295" s="234"/>
      <c r="U295" s="13"/>
      <c r="V295" s="13"/>
      <c r="W295" s="13"/>
      <c r="X295" s="13"/>
      <c r="Y295" s="13"/>
      <c r="Z295" s="13"/>
      <c r="AA295" s="13"/>
      <c r="AB295" s="13"/>
      <c r="AC295" s="13"/>
      <c r="AD295" s="13"/>
      <c r="AE295" s="13"/>
      <c r="AT295" s="235" t="s">
        <v>161</v>
      </c>
      <c r="AU295" s="235" t="s">
        <v>82</v>
      </c>
      <c r="AV295" s="13" t="s">
        <v>82</v>
      </c>
      <c r="AW295" s="13" t="s">
        <v>33</v>
      </c>
      <c r="AX295" s="13" t="s">
        <v>72</v>
      </c>
      <c r="AY295" s="235" t="s">
        <v>148</v>
      </c>
    </row>
    <row r="296" spans="1:51" s="13" customFormat="1" ht="12">
      <c r="A296" s="13"/>
      <c r="B296" s="225"/>
      <c r="C296" s="226"/>
      <c r="D296" s="218" t="s">
        <v>161</v>
      </c>
      <c r="E296" s="227" t="s">
        <v>19</v>
      </c>
      <c r="F296" s="228" t="s">
        <v>483</v>
      </c>
      <c r="G296" s="226"/>
      <c r="H296" s="229">
        <v>39.734</v>
      </c>
      <c r="I296" s="230"/>
      <c r="J296" s="226"/>
      <c r="K296" s="226"/>
      <c r="L296" s="231"/>
      <c r="M296" s="232"/>
      <c r="N296" s="233"/>
      <c r="O296" s="233"/>
      <c r="P296" s="233"/>
      <c r="Q296" s="233"/>
      <c r="R296" s="233"/>
      <c r="S296" s="233"/>
      <c r="T296" s="234"/>
      <c r="U296" s="13"/>
      <c r="V296" s="13"/>
      <c r="W296" s="13"/>
      <c r="X296" s="13"/>
      <c r="Y296" s="13"/>
      <c r="Z296" s="13"/>
      <c r="AA296" s="13"/>
      <c r="AB296" s="13"/>
      <c r="AC296" s="13"/>
      <c r="AD296" s="13"/>
      <c r="AE296" s="13"/>
      <c r="AT296" s="235" t="s">
        <v>161</v>
      </c>
      <c r="AU296" s="235" t="s">
        <v>82</v>
      </c>
      <c r="AV296" s="13" t="s">
        <v>82</v>
      </c>
      <c r="AW296" s="13" t="s">
        <v>33</v>
      </c>
      <c r="AX296" s="13" t="s">
        <v>72</v>
      </c>
      <c r="AY296" s="235" t="s">
        <v>148</v>
      </c>
    </row>
    <row r="297" spans="1:51" s="13" customFormat="1" ht="12">
      <c r="A297" s="13"/>
      <c r="B297" s="225"/>
      <c r="C297" s="226"/>
      <c r="D297" s="218" t="s">
        <v>161</v>
      </c>
      <c r="E297" s="227" t="s">
        <v>19</v>
      </c>
      <c r="F297" s="228" t="s">
        <v>484</v>
      </c>
      <c r="G297" s="226"/>
      <c r="H297" s="229">
        <v>35.963</v>
      </c>
      <c r="I297" s="230"/>
      <c r="J297" s="226"/>
      <c r="K297" s="226"/>
      <c r="L297" s="231"/>
      <c r="M297" s="232"/>
      <c r="N297" s="233"/>
      <c r="O297" s="233"/>
      <c r="P297" s="233"/>
      <c r="Q297" s="233"/>
      <c r="R297" s="233"/>
      <c r="S297" s="233"/>
      <c r="T297" s="234"/>
      <c r="U297" s="13"/>
      <c r="V297" s="13"/>
      <c r="W297" s="13"/>
      <c r="X297" s="13"/>
      <c r="Y297" s="13"/>
      <c r="Z297" s="13"/>
      <c r="AA297" s="13"/>
      <c r="AB297" s="13"/>
      <c r="AC297" s="13"/>
      <c r="AD297" s="13"/>
      <c r="AE297" s="13"/>
      <c r="AT297" s="235" t="s">
        <v>161</v>
      </c>
      <c r="AU297" s="235" t="s">
        <v>82</v>
      </c>
      <c r="AV297" s="13" t="s">
        <v>82</v>
      </c>
      <c r="AW297" s="13" t="s">
        <v>33</v>
      </c>
      <c r="AX297" s="13" t="s">
        <v>72</v>
      </c>
      <c r="AY297" s="235" t="s">
        <v>148</v>
      </c>
    </row>
    <row r="298" spans="1:51" s="14" customFormat="1" ht="12">
      <c r="A298" s="14"/>
      <c r="B298" s="236"/>
      <c r="C298" s="237"/>
      <c r="D298" s="218" t="s">
        <v>161</v>
      </c>
      <c r="E298" s="238" t="s">
        <v>19</v>
      </c>
      <c r="F298" s="239" t="s">
        <v>254</v>
      </c>
      <c r="G298" s="237"/>
      <c r="H298" s="240">
        <v>151.177</v>
      </c>
      <c r="I298" s="241"/>
      <c r="J298" s="237"/>
      <c r="K298" s="237"/>
      <c r="L298" s="242"/>
      <c r="M298" s="243"/>
      <c r="N298" s="244"/>
      <c r="O298" s="244"/>
      <c r="P298" s="244"/>
      <c r="Q298" s="244"/>
      <c r="R298" s="244"/>
      <c r="S298" s="244"/>
      <c r="T298" s="245"/>
      <c r="U298" s="14"/>
      <c r="V298" s="14"/>
      <c r="W298" s="14"/>
      <c r="X298" s="14"/>
      <c r="Y298" s="14"/>
      <c r="Z298" s="14"/>
      <c r="AA298" s="14"/>
      <c r="AB298" s="14"/>
      <c r="AC298" s="14"/>
      <c r="AD298" s="14"/>
      <c r="AE298" s="14"/>
      <c r="AT298" s="246" t="s">
        <v>161</v>
      </c>
      <c r="AU298" s="246" t="s">
        <v>82</v>
      </c>
      <c r="AV298" s="14" t="s">
        <v>155</v>
      </c>
      <c r="AW298" s="14" t="s">
        <v>33</v>
      </c>
      <c r="AX298" s="14" t="s">
        <v>80</v>
      </c>
      <c r="AY298" s="246" t="s">
        <v>148</v>
      </c>
    </row>
    <row r="299" spans="1:65" s="2" customFormat="1" ht="24.15" customHeight="1">
      <c r="A299" s="39"/>
      <c r="B299" s="40"/>
      <c r="C299" s="205" t="s">
        <v>485</v>
      </c>
      <c r="D299" s="205" t="s">
        <v>150</v>
      </c>
      <c r="E299" s="206" t="s">
        <v>486</v>
      </c>
      <c r="F299" s="207" t="s">
        <v>487</v>
      </c>
      <c r="G299" s="208" t="s">
        <v>220</v>
      </c>
      <c r="H299" s="209">
        <v>62.62</v>
      </c>
      <c r="I299" s="210"/>
      <c r="J299" s="211">
        <f>ROUND(I299*H299,2)</f>
        <v>0</v>
      </c>
      <c r="K299" s="207" t="s">
        <v>154</v>
      </c>
      <c r="L299" s="45"/>
      <c r="M299" s="212" t="s">
        <v>19</v>
      </c>
      <c r="N299" s="213" t="s">
        <v>43</v>
      </c>
      <c r="O299" s="85"/>
      <c r="P299" s="214">
        <f>O299*H299</f>
        <v>0</v>
      </c>
      <c r="Q299" s="214">
        <v>0</v>
      </c>
      <c r="R299" s="214">
        <f>Q299*H299</f>
        <v>0</v>
      </c>
      <c r="S299" s="214">
        <v>0.00191</v>
      </c>
      <c r="T299" s="215">
        <f>S299*H299</f>
        <v>0.1196042</v>
      </c>
      <c r="U299" s="39"/>
      <c r="V299" s="39"/>
      <c r="W299" s="39"/>
      <c r="X299" s="39"/>
      <c r="Y299" s="39"/>
      <c r="Z299" s="39"/>
      <c r="AA299" s="39"/>
      <c r="AB299" s="39"/>
      <c r="AC299" s="39"/>
      <c r="AD299" s="39"/>
      <c r="AE299" s="39"/>
      <c r="AR299" s="216" t="s">
        <v>261</v>
      </c>
      <c r="AT299" s="216" t="s">
        <v>150</v>
      </c>
      <c r="AU299" s="216" t="s">
        <v>82</v>
      </c>
      <c r="AY299" s="18" t="s">
        <v>148</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261</v>
      </c>
      <c r="BM299" s="216" t="s">
        <v>488</v>
      </c>
    </row>
    <row r="300" spans="1:47" s="2" customFormat="1" ht="12">
      <c r="A300" s="39"/>
      <c r="B300" s="40"/>
      <c r="C300" s="41"/>
      <c r="D300" s="218" t="s">
        <v>157</v>
      </c>
      <c r="E300" s="41"/>
      <c r="F300" s="219" t="s">
        <v>489</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157</v>
      </c>
      <c r="AU300" s="18" t="s">
        <v>82</v>
      </c>
    </row>
    <row r="301" spans="1:47" s="2" customFormat="1" ht="12">
      <c r="A301" s="39"/>
      <c r="B301" s="40"/>
      <c r="C301" s="41"/>
      <c r="D301" s="223" t="s">
        <v>159</v>
      </c>
      <c r="E301" s="41"/>
      <c r="F301" s="224" t="s">
        <v>490</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159</v>
      </c>
      <c r="AU301" s="18" t="s">
        <v>82</v>
      </c>
    </row>
    <row r="302" spans="1:51" s="13" customFormat="1" ht="12">
      <c r="A302" s="13"/>
      <c r="B302" s="225"/>
      <c r="C302" s="226"/>
      <c r="D302" s="218" t="s">
        <v>161</v>
      </c>
      <c r="E302" s="227" t="s">
        <v>19</v>
      </c>
      <c r="F302" s="228" t="s">
        <v>491</v>
      </c>
      <c r="G302" s="226"/>
      <c r="H302" s="229">
        <v>62.62</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161</v>
      </c>
      <c r="AU302" s="235" t="s">
        <v>82</v>
      </c>
      <c r="AV302" s="13" t="s">
        <v>82</v>
      </c>
      <c r="AW302" s="13" t="s">
        <v>33</v>
      </c>
      <c r="AX302" s="13" t="s">
        <v>80</v>
      </c>
      <c r="AY302" s="235" t="s">
        <v>148</v>
      </c>
    </row>
    <row r="303" spans="1:65" s="2" customFormat="1" ht="21.75" customHeight="1">
      <c r="A303" s="39"/>
      <c r="B303" s="40"/>
      <c r="C303" s="205" t="s">
        <v>492</v>
      </c>
      <c r="D303" s="205" t="s">
        <v>150</v>
      </c>
      <c r="E303" s="206" t="s">
        <v>493</v>
      </c>
      <c r="F303" s="207" t="s">
        <v>494</v>
      </c>
      <c r="G303" s="208" t="s">
        <v>220</v>
      </c>
      <c r="H303" s="209">
        <v>52.23</v>
      </c>
      <c r="I303" s="210"/>
      <c r="J303" s="211">
        <f>ROUND(I303*H303,2)</f>
        <v>0</v>
      </c>
      <c r="K303" s="207" t="s">
        <v>154</v>
      </c>
      <c r="L303" s="45"/>
      <c r="M303" s="212" t="s">
        <v>19</v>
      </c>
      <c r="N303" s="213" t="s">
        <v>43</v>
      </c>
      <c r="O303" s="85"/>
      <c r="P303" s="214">
        <f>O303*H303</f>
        <v>0</v>
      </c>
      <c r="Q303" s="214">
        <v>0</v>
      </c>
      <c r="R303" s="214">
        <f>Q303*H303</f>
        <v>0</v>
      </c>
      <c r="S303" s="214">
        <v>0.00223</v>
      </c>
      <c r="T303" s="215">
        <f>S303*H303</f>
        <v>0.1164729</v>
      </c>
      <c r="U303" s="39"/>
      <c r="V303" s="39"/>
      <c r="W303" s="39"/>
      <c r="X303" s="39"/>
      <c r="Y303" s="39"/>
      <c r="Z303" s="39"/>
      <c r="AA303" s="39"/>
      <c r="AB303" s="39"/>
      <c r="AC303" s="39"/>
      <c r="AD303" s="39"/>
      <c r="AE303" s="39"/>
      <c r="AR303" s="216" t="s">
        <v>261</v>
      </c>
      <c r="AT303" s="216" t="s">
        <v>150</v>
      </c>
      <c r="AU303" s="216" t="s">
        <v>82</v>
      </c>
      <c r="AY303" s="18" t="s">
        <v>148</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261</v>
      </c>
      <c r="BM303" s="216" t="s">
        <v>495</v>
      </c>
    </row>
    <row r="304" spans="1:47" s="2" customFormat="1" ht="12">
      <c r="A304" s="39"/>
      <c r="B304" s="40"/>
      <c r="C304" s="41"/>
      <c r="D304" s="218" t="s">
        <v>157</v>
      </c>
      <c r="E304" s="41"/>
      <c r="F304" s="219" t="s">
        <v>496</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157</v>
      </c>
      <c r="AU304" s="18" t="s">
        <v>82</v>
      </c>
    </row>
    <row r="305" spans="1:47" s="2" customFormat="1" ht="12">
      <c r="A305" s="39"/>
      <c r="B305" s="40"/>
      <c r="C305" s="41"/>
      <c r="D305" s="223" t="s">
        <v>159</v>
      </c>
      <c r="E305" s="41"/>
      <c r="F305" s="224" t="s">
        <v>497</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159</v>
      </c>
      <c r="AU305" s="18" t="s">
        <v>82</v>
      </c>
    </row>
    <row r="306" spans="1:51" s="13" customFormat="1" ht="12">
      <c r="A306" s="13"/>
      <c r="B306" s="225"/>
      <c r="C306" s="226"/>
      <c r="D306" s="218" t="s">
        <v>161</v>
      </c>
      <c r="E306" s="227" t="s">
        <v>19</v>
      </c>
      <c r="F306" s="228" t="s">
        <v>498</v>
      </c>
      <c r="G306" s="226"/>
      <c r="H306" s="229">
        <v>52.23</v>
      </c>
      <c r="I306" s="230"/>
      <c r="J306" s="226"/>
      <c r="K306" s="226"/>
      <c r="L306" s="231"/>
      <c r="M306" s="232"/>
      <c r="N306" s="233"/>
      <c r="O306" s="233"/>
      <c r="P306" s="233"/>
      <c r="Q306" s="233"/>
      <c r="R306" s="233"/>
      <c r="S306" s="233"/>
      <c r="T306" s="234"/>
      <c r="U306" s="13"/>
      <c r="V306" s="13"/>
      <c r="W306" s="13"/>
      <c r="X306" s="13"/>
      <c r="Y306" s="13"/>
      <c r="Z306" s="13"/>
      <c r="AA306" s="13"/>
      <c r="AB306" s="13"/>
      <c r="AC306" s="13"/>
      <c r="AD306" s="13"/>
      <c r="AE306" s="13"/>
      <c r="AT306" s="235" t="s">
        <v>161</v>
      </c>
      <c r="AU306" s="235" t="s">
        <v>82</v>
      </c>
      <c r="AV306" s="13" t="s">
        <v>82</v>
      </c>
      <c r="AW306" s="13" t="s">
        <v>33</v>
      </c>
      <c r="AX306" s="13" t="s">
        <v>80</v>
      </c>
      <c r="AY306" s="235" t="s">
        <v>148</v>
      </c>
    </row>
    <row r="307" spans="1:65" s="2" customFormat="1" ht="16.5" customHeight="1">
      <c r="A307" s="39"/>
      <c r="B307" s="40"/>
      <c r="C307" s="205" t="s">
        <v>499</v>
      </c>
      <c r="D307" s="205" t="s">
        <v>150</v>
      </c>
      <c r="E307" s="206" t="s">
        <v>500</v>
      </c>
      <c r="F307" s="207" t="s">
        <v>501</v>
      </c>
      <c r="G307" s="208" t="s">
        <v>220</v>
      </c>
      <c r="H307" s="209">
        <v>99.77</v>
      </c>
      <c r="I307" s="210"/>
      <c r="J307" s="211">
        <f>ROUND(I307*H307,2)</f>
        <v>0</v>
      </c>
      <c r="K307" s="207" t="s">
        <v>154</v>
      </c>
      <c r="L307" s="45"/>
      <c r="M307" s="212" t="s">
        <v>19</v>
      </c>
      <c r="N307" s="213" t="s">
        <v>43</v>
      </c>
      <c r="O307" s="85"/>
      <c r="P307" s="214">
        <f>O307*H307</f>
        <v>0</v>
      </c>
      <c r="Q307" s="214">
        <v>0</v>
      </c>
      <c r="R307" s="214">
        <f>Q307*H307</f>
        <v>0</v>
      </c>
      <c r="S307" s="214">
        <v>0.00175</v>
      </c>
      <c r="T307" s="215">
        <f>S307*H307</f>
        <v>0.1745975</v>
      </c>
      <c r="U307" s="39"/>
      <c r="V307" s="39"/>
      <c r="W307" s="39"/>
      <c r="X307" s="39"/>
      <c r="Y307" s="39"/>
      <c r="Z307" s="39"/>
      <c r="AA307" s="39"/>
      <c r="AB307" s="39"/>
      <c r="AC307" s="39"/>
      <c r="AD307" s="39"/>
      <c r="AE307" s="39"/>
      <c r="AR307" s="216" t="s">
        <v>261</v>
      </c>
      <c r="AT307" s="216" t="s">
        <v>150</v>
      </c>
      <c r="AU307" s="216" t="s">
        <v>82</v>
      </c>
      <c r="AY307" s="18" t="s">
        <v>148</v>
      </c>
      <c r="BE307" s="217">
        <f>IF(N307="základní",J307,0)</f>
        <v>0</v>
      </c>
      <c r="BF307" s="217">
        <f>IF(N307="snížená",J307,0)</f>
        <v>0</v>
      </c>
      <c r="BG307" s="217">
        <f>IF(N307="zákl. přenesená",J307,0)</f>
        <v>0</v>
      </c>
      <c r="BH307" s="217">
        <f>IF(N307="sníž. přenesená",J307,0)</f>
        <v>0</v>
      </c>
      <c r="BI307" s="217">
        <f>IF(N307="nulová",J307,0)</f>
        <v>0</v>
      </c>
      <c r="BJ307" s="18" t="s">
        <v>80</v>
      </c>
      <c r="BK307" s="217">
        <f>ROUND(I307*H307,2)</f>
        <v>0</v>
      </c>
      <c r="BL307" s="18" t="s">
        <v>261</v>
      </c>
      <c r="BM307" s="216" t="s">
        <v>502</v>
      </c>
    </row>
    <row r="308" spans="1:47" s="2" customFormat="1" ht="12">
      <c r="A308" s="39"/>
      <c r="B308" s="40"/>
      <c r="C308" s="41"/>
      <c r="D308" s="218" t="s">
        <v>157</v>
      </c>
      <c r="E308" s="41"/>
      <c r="F308" s="219" t="s">
        <v>503</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157</v>
      </c>
      <c r="AU308" s="18" t="s">
        <v>82</v>
      </c>
    </row>
    <row r="309" spans="1:47" s="2" customFormat="1" ht="12">
      <c r="A309" s="39"/>
      <c r="B309" s="40"/>
      <c r="C309" s="41"/>
      <c r="D309" s="223" t="s">
        <v>159</v>
      </c>
      <c r="E309" s="41"/>
      <c r="F309" s="224" t="s">
        <v>504</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159</v>
      </c>
      <c r="AU309" s="18" t="s">
        <v>82</v>
      </c>
    </row>
    <row r="310" spans="1:51" s="13" customFormat="1" ht="12">
      <c r="A310" s="13"/>
      <c r="B310" s="225"/>
      <c r="C310" s="226"/>
      <c r="D310" s="218" t="s">
        <v>161</v>
      </c>
      <c r="E310" s="227" t="s">
        <v>19</v>
      </c>
      <c r="F310" s="228" t="s">
        <v>505</v>
      </c>
      <c r="G310" s="226"/>
      <c r="H310" s="229">
        <v>99.77</v>
      </c>
      <c r="I310" s="230"/>
      <c r="J310" s="226"/>
      <c r="K310" s="226"/>
      <c r="L310" s="231"/>
      <c r="M310" s="232"/>
      <c r="N310" s="233"/>
      <c r="O310" s="233"/>
      <c r="P310" s="233"/>
      <c r="Q310" s="233"/>
      <c r="R310" s="233"/>
      <c r="S310" s="233"/>
      <c r="T310" s="234"/>
      <c r="U310" s="13"/>
      <c r="V310" s="13"/>
      <c r="W310" s="13"/>
      <c r="X310" s="13"/>
      <c r="Y310" s="13"/>
      <c r="Z310" s="13"/>
      <c r="AA310" s="13"/>
      <c r="AB310" s="13"/>
      <c r="AC310" s="13"/>
      <c r="AD310" s="13"/>
      <c r="AE310" s="13"/>
      <c r="AT310" s="235" t="s">
        <v>161</v>
      </c>
      <c r="AU310" s="235" t="s">
        <v>82</v>
      </c>
      <c r="AV310" s="13" t="s">
        <v>82</v>
      </c>
      <c r="AW310" s="13" t="s">
        <v>33</v>
      </c>
      <c r="AX310" s="13" t="s">
        <v>80</v>
      </c>
      <c r="AY310" s="235" t="s">
        <v>148</v>
      </c>
    </row>
    <row r="311" spans="1:65" s="2" customFormat="1" ht="24.15" customHeight="1">
      <c r="A311" s="39"/>
      <c r="B311" s="40"/>
      <c r="C311" s="205" t="s">
        <v>506</v>
      </c>
      <c r="D311" s="205" t="s">
        <v>150</v>
      </c>
      <c r="E311" s="206" t="s">
        <v>507</v>
      </c>
      <c r="F311" s="207" t="s">
        <v>508</v>
      </c>
      <c r="G311" s="208" t="s">
        <v>220</v>
      </c>
      <c r="H311" s="209">
        <v>47.24</v>
      </c>
      <c r="I311" s="210"/>
      <c r="J311" s="211">
        <f>ROUND(I311*H311,2)</f>
        <v>0</v>
      </c>
      <c r="K311" s="207" t="s">
        <v>154</v>
      </c>
      <c r="L311" s="45"/>
      <c r="M311" s="212" t="s">
        <v>19</v>
      </c>
      <c r="N311" s="213" t="s">
        <v>43</v>
      </c>
      <c r="O311" s="85"/>
      <c r="P311" s="214">
        <f>O311*H311</f>
        <v>0</v>
      </c>
      <c r="Q311" s="214">
        <v>0</v>
      </c>
      <c r="R311" s="214">
        <f>Q311*H311</f>
        <v>0</v>
      </c>
      <c r="S311" s="214">
        <v>0.01213</v>
      </c>
      <c r="T311" s="215">
        <f>S311*H311</f>
        <v>0.5730212</v>
      </c>
      <c r="U311" s="39"/>
      <c r="V311" s="39"/>
      <c r="W311" s="39"/>
      <c r="X311" s="39"/>
      <c r="Y311" s="39"/>
      <c r="Z311" s="39"/>
      <c r="AA311" s="39"/>
      <c r="AB311" s="39"/>
      <c r="AC311" s="39"/>
      <c r="AD311" s="39"/>
      <c r="AE311" s="39"/>
      <c r="AR311" s="216" t="s">
        <v>261</v>
      </c>
      <c r="AT311" s="216" t="s">
        <v>150</v>
      </c>
      <c r="AU311" s="216" t="s">
        <v>82</v>
      </c>
      <c r="AY311" s="18" t="s">
        <v>148</v>
      </c>
      <c r="BE311" s="217">
        <f>IF(N311="základní",J311,0)</f>
        <v>0</v>
      </c>
      <c r="BF311" s="217">
        <f>IF(N311="snížená",J311,0)</f>
        <v>0</v>
      </c>
      <c r="BG311" s="217">
        <f>IF(N311="zákl. přenesená",J311,0)</f>
        <v>0</v>
      </c>
      <c r="BH311" s="217">
        <f>IF(N311="sníž. přenesená",J311,0)</f>
        <v>0</v>
      </c>
      <c r="BI311" s="217">
        <f>IF(N311="nulová",J311,0)</f>
        <v>0</v>
      </c>
      <c r="BJ311" s="18" t="s">
        <v>80</v>
      </c>
      <c r="BK311" s="217">
        <f>ROUND(I311*H311,2)</f>
        <v>0</v>
      </c>
      <c r="BL311" s="18" t="s">
        <v>261</v>
      </c>
      <c r="BM311" s="216" t="s">
        <v>509</v>
      </c>
    </row>
    <row r="312" spans="1:47" s="2" customFormat="1" ht="12">
      <c r="A312" s="39"/>
      <c r="B312" s="40"/>
      <c r="C312" s="41"/>
      <c r="D312" s="218" t="s">
        <v>157</v>
      </c>
      <c r="E312" s="41"/>
      <c r="F312" s="219" t="s">
        <v>510</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157</v>
      </c>
      <c r="AU312" s="18" t="s">
        <v>82</v>
      </c>
    </row>
    <row r="313" spans="1:47" s="2" customFormat="1" ht="12">
      <c r="A313" s="39"/>
      <c r="B313" s="40"/>
      <c r="C313" s="41"/>
      <c r="D313" s="223" t="s">
        <v>159</v>
      </c>
      <c r="E313" s="41"/>
      <c r="F313" s="224" t="s">
        <v>511</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159</v>
      </c>
      <c r="AU313" s="18" t="s">
        <v>82</v>
      </c>
    </row>
    <row r="314" spans="1:51" s="13" customFormat="1" ht="12">
      <c r="A314" s="13"/>
      <c r="B314" s="225"/>
      <c r="C314" s="226"/>
      <c r="D314" s="218" t="s">
        <v>161</v>
      </c>
      <c r="E314" s="227" t="s">
        <v>19</v>
      </c>
      <c r="F314" s="228" t="s">
        <v>512</v>
      </c>
      <c r="G314" s="226"/>
      <c r="H314" s="229">
        <v>47.24</v>
      </c>
      <c r="I314" s="230"/>
      <c r="J314" s="226"/>
      <c r="K314" s="226"/>
      <c r="L314" s="231"/>
      <c r="M314" s="232"/>
      <c r="N314" s="233"/>
      <c r="O314" s="233"/>
      <c r="P314" s="233"/>
      <c r="Q314" s="233"/>
      <c r="R314" s="233"/>
      <c r="S314" s="233"/>
      <c r="T314" s="234"/>
      <c r="U314" s="13"/>
      <c r="V314" s="13"/>
      <c r="W314" s="13"/>
      <c r="X314" s="13"/>
      <c r="Y314" s="13"/>
      <c r="Z314" s="13"/>
      <c r="AA314" s="13"/>
      <c r="AB314" s="13"/>
      <c r="AC314" s="13"/>
      <c r="AD314" s="13"/>
      <c r="AE314" s="13"/>
      <c r="AT314" s="235" t="s">
        <v>161</v>
      </c>
      <c r="AU314" s="235" t="s">
        <v>82</v>
      </c>
      <c r="AV314" s="13" t="s">
        <v>82</v>
      </c>
      <c r="AW314" s="13" t="s">
        <v>33</v>
      </c>
      <c r="AX314" s="13" t="s">
        <v>80</v>
      </c>
      <c r="AY314" s="235" t="s">
        <v>148</v>
      </c>
    </row>
    <row r="315" spans="1:65" s="2" customFormat="1" ht="16.5" customHeight="1">
      <c r="A315" s="39"/>
      <c r="B315" s="40"/>
      <c r="C315" s="205" t="s">
        <v>513</v>
      </c>
      <c r="D315" s="205" t="s">
        <v>150</v>
      </c>
      <c r="E315" s="206" t="s">
        <v>514</v>
      </c>
      <c r="F315" s="207" t="s">
        <v>515</v>
      </c>
      <c r="G315" s="208" t="s">
        <v>220</v>
      </c>
      <c r="H315" s="209">
        <v>52.1</v>
      </c>
      <c r="I315" s="210"/>
      <c r="J315" s="211">
        <f>ROUND(I315*H315,2)</f>
        <v>0</v>
      </c>
      <c r="K315" s="207" t="s">
        <v>154</v>
      </c>
      <c r="L315" s="45"/>
      <c r="M315" s="212" t="s">
        <v>19</v>
      </c>
      <c r="N315" s="213" t="s">
        <v>43</v>
      </c>
      <c r="O315" s="85"/>
      <c r="P315" s="214">
        <f>O315*H315</f>
        <v>0</v>
      </c>
      <c r="Q315" s="214">
        <v>0</v>
      </c>
      <c r="R315" s="214">
        <f>Q315*H315</f>
        <v>0</v>
      </c>
      <c r="S315" s="214">
        <v>0.00394</v>
      </c>
      <c r="T315" s="215">
        <f>S315*H315</f>
        <v>0.205274</v>
      </c>
      <c r="U315" s="39"/>
      <c r="V315" s="39"/>
      <c r="W315" s="39"/>
      <c r="X315" s="39"/>
      <c r="Y315" s="39"/>
      <c r="Z315" s="39"/>
      <c r="AA315" s="39"/>
      <c r="AB315" s="39"/>
      <c r="AC315" s="39"/>
      <c r="AD315" s="39"/>
      <c r="AE315" s="39"/>
      <c r="AR315" s="216" t="s">
        <v>261</v>
      </c>
      <c r="AT315" s="216" t="s">
        <v>150</v>
      </c>
      <c r="AU315" s="216" t="s">
        <v>82</v>
      </c>
      <c r="AY315" s="18" t="s">
        <v>148</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261</v>
      </c>
      <c r="BM315" s="216" t="s">
        <v>516</v>
      </c>
    </row>
    <row r="316" spans="1:47" s="2" customFormat="1" ht="12">
      <c r="A316" s="39"/>
      <c r="B316" s="40"/>
      <c r="C316" s="41"/>
      <c r="D316" s="218" t="s">
        <v>157</v>
      </c>
      <c r="E316" s="41"/>
      <c r="F316" s="219" t="s">
        <v>517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157</v>
      </c>
      <c r="AU316" s="18" t="s">
        <v>82</v>
      </c>
    </row>
    <row r="317" spans="1:47" s="2" customFormat="1" ht="12">
      <c r="A317" s="39"/>
      <c r="B317" s="40"/>
      <c r="C317" s="41"/>
      <c r="D317" s="223" t="s">
        <v>159</v>
      </c>
      <c r="E317" s="41"/>
      <c r="F317" s="224" t="s">
        <v>518</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159</v>
      </c>
      <c r="AU317" s="18" t="s">
        <v>82</v>
      </c>
    </row>
    <row r="318" spans="1:51" s="13" customFormat="1" ht="12">
      <c r="A318" s="13"/>
      <c r="B318" s="225"/>
      <c r="C318" s="226"/>
      <c r="D318" s="218" t="s">
        <v>161</v>
      </c>
      <c r="E318" s="227" t="s">
        <v>19</v>
      </c>
      <c r="F318" s="228" t="s">
        <v>519</v>
      </c>
      <c r="G318" s="226"/>
      <c r="H318" s="229">
        <v>52.1</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161</v>
      </c>
      <c r="AU318" s="235" t="s">
        <v>82</v>
      </c>
      <c r="AV318" s="13" t="s">
        <v>82</v>
      </c>
      <c r="AW318" s="13" t="s">
        <v>33</v>
      </c>
      <c r="AX318" s="13" t="s">
        <v>80</v>
      </c>
      <c r="AY318" s="235" t="s">
        <v>148</v>
      </c>
    </row>
    <row r="319" spans="1:63" s="12" customFormat="1" ht="22.8" customHeight="1">
      <c r="A319" s="12"/>
      <c r="B319" s="189"/>
      <c r="C319" s="190"/>
      <c r="D319" s="191" t="s">
        <v>71</v>
      </c>
      <c r="E319" s="203" t="s">
        <v>520</v>
      </c>
      <c r="F319" s="203" t="s">
        <v>521</v>
      </c>
      <c r="G319" s="190"/>
      <c r="H319" s="190"/>
      <c r="I319" s="193"/>
      <c r="J319" s="204">
        <f>BK319</f>
        <v>0</v>
      </c>
      <c r="K319" s="190"/>
      <c r="L319" s="195"/>
      <c r="M319" s="196"/>
      <c r="N319" s="197"/>
      <c r="O319" s="197"/>
      <c r="P319" s="198">
        <f>SUM(P320:P328)</f>
        <v>0</v>
      </c>
      <c r="Q319" s="197"/>
      <c r="R319" s="198">
        <f>SUM(R320:R328)</f>
        <v>0</v>
      </c>
      <c r="S319" s="197"/>
      <c r="T319" s="199">
        <f>SUM(T320:T328)</f>
        <v>3.3992899999999997</v>
      </c>
      <c r="U319" s="12"/>
      <c r="V319" s="12"/>
      <c r="W319" s="12"/>
      <c r="X319" s="12"/>
      <c r="Y319" s="12"/>
      <c r="Z319" s="12"/>
      <c r="AA319" s="12"/>
      <c r="AB319" s="12"/>
      <c r="AC319" s="12"/>
      <c r="AD319" s="12"/>
      <c r="AE319" s="12"/>
      <c r="AR319" s="200" t="s">
        <v>82</v>
      </c>
      <c r="AT319" s="201" t="s">
        <v>71</v>
      </c>
      <c r="AU319" s="201" t="s">
        <v>80</v>
      </c>
      <c r="AY319" s="200" t="s">
        <v>148</v>
      </c>
      <c r="BK319" s="202">
        <f>SUM(BK320:BK328)</f>
        <v>0</v>
      </c>
    </row>
    <row r="320" spans="1:65" s="2" customFormat="1" ht="16.5" customHeight="1">
      <c r="A320" s="39"/>
      <c r="B320" s="40"/>
      <c r="C320" s="205" t="s">
        <v>522</v>
      </c>
      <c r="D320" s="205" t="s">
        <v>150</v>
      </c>
      <c r="E320" s="206" t="s">
        <v>523</v>
      </c>
      <c r="F320" s="207" t="s">
        <v>524</v>
      </c>
      <c r="G320" s="208" t="s">
        <v>174</v>
      </c>
      <c r="H320" s="209">
        <v>357.82</v>
      </c>
      <c r="I320" s="210"/>
      <c r="J320" s="211">
        <f>ROUND(I320*H320,2)</f>
        <v>0</v>
      </c>
      <c r="K320" s="207" t="s">
        <v>154</v>
      </c>
      <c r="L320" s="45"/>
      <c r="M320" s="212" t="s">
        <v>19</v>
      </c>
      <c r="N320" s="213" t="s">
        <v>43</v>
      </c>
      <c r="O320" s="85"/>
      <c r="P320" s="214">
        <f>O320*H320</f>
        <v>0</v>
      </c>
      <c r="Q320" s="214">
        <v>0</v>
      </c>
      <c r="R320" s="214">
        <f>Q320*H320</f>
        <v>0</v>
      </c>
      <c r="S320" s="214">
        <v>0.0095</v>
      </c>
      <c r="T320" s="215">
        <f>S320*H320</f>
        <v>3.3992899999999997</v>
      </c>
      <c r="U320" s="39"/>
      <c r="V320" s="39"/>
      <c r="W320" s="39"/>
      <c r="X320" s="39"/>
      <c r="Y320" s="39"/>
      <c r="Z320" s="39"/>
      <c r="AA320" s="39"/>
      <c r="AB320" s="39"/>
      <c r="AC320" s="39"/>
      <c r="AD320" s="39"/>
      <c r="AE320" s="39"/>
      <c r="AR320" s="216" t="s">
        <v>261</v>
      </c>
      <c r="AT320" s="216" t="s">
        <v>150</v>
      </c>
      <c r="AU320" s="216" t="s">
        <v>82</v>
      </c>
      <c r="AY320" s="18" t="s">
        <v>148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261</v>
      </c>
      <c r="BM320" s="216" t="s">
        <v>525</v>
      </c>
    </row>
    <row r="321" spans="1:47" s="2" customFormat="1" ht="12">
      <c r="A321" s="39"/>
      <c r="B321" s="40"/>
      <c r="C321" s="41"/>
      <c r="D321" s="218" t="s">
        <v>157</v>
      </c>
      <c r="E321" s="41"/>
      <c r="F321" s="219" t="s">
        <v>526</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157</v>
      </c>
      <c r="AU321" s="18" t="s">
        <v>82</v>
      </c>
    </row>
    <row r="322" spans="1:47" s="2" customFormat="1" ht="12">
      <c r="A322" s="39"/>
      <c r="B322" s="40"/>
      <c r="C322" s="41"/>
      <c r="D322" s="223" t="s">
        <v>159</v>
      </c>
      <c r="E322" s="41"/>
      <c r="F322" s="224" t="s">
        <v>527</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159</v>
      </c>
      <c r="AU322" s="18" t="s">
        <v>82</v>
      </c>
    </row>
    <row r="323" spans="1:51" s="13" customFormat="1" ht="12">
      <c r="A323" s="13"/>
      <c r="B323" s="225"/>
      <c r="C323" s="226"/>
      <c r="D323" s="218" t="s">
        <v>161</v>
      </c>
      <c r="E323" s="227" t="s">
        <v>19</v>
      </c>
      <c r="F323" s="228" t="s">
        <v>337</v>
      </c>
      <c r="G323" s="226"/>
      <c r="H323" s="229">
        <v>295.4</v>
      </c>
      <c r="I323" s="230"/>
      <c r="J323" s="226"/>
      <c r="K323" s="226"/>
      <c r="L323" s="231"/>
      <c r="M323" s="232"/>
      <c r="N323" s="233"/>
      <c r="O323" s="233"/>
      <c r="P323" s="233"/>
      <c r="Q323" s="233"/>
      <c r="R323" s="233"/>
      <c r="S323" s="233"/>
      <c r="T323" s="234"/>
      <c r="U323" s="13"/>
      <c r="V323" s="13"/>
      <c r="W323" s="13"/>
      <c r="X323" s="13"/>
      <c r="Y323" s="13"/>
      <c r="Z323" s="13"/>
      <c r="AA323" s="13"/>
      <c r="AB323" s="13"/>
      <c r="AC323" s="13"/>
      <c r="AD323" s="13"/>
      <c r="AE323" s="13"/>
      <c r="AT323" s="235" t="s">
        <v>161</v>
      </c>
      <c r="AU323" s="235" t="s">
        <v>82</v>
      </c>
      <c r="AV323" s="13" t="s">
        <v>82</v>
      </c>
      <c r="AW323" s="13" t="s">
        <v>33</v>
      </c>
      <c r="AX323" s="13" t="s">
        <v>72</v>
      </c>
      <c r="AY323" s="235" t="s">
        <v>148</v>
      </c>
    </row>
    <row r="324" spans="1:51" s="13" customFormat="1" ht="12">
      <c r="A324" s="13"/>
      <c r="B324" s="225"/>
      <c r="C324" s="226"/>
      <c r="D324" s="218" t="s">
        <v>161</v>
      </c>
      <c r="E324" s="227" t="s">
        <v>19</v>
      </c>
      <c r="F324" s="228" t="s">
        <v>338</v>
      </c>
      <c r="G324" s="226"/>
      <c r="H324" s="229">
        <v>62.42</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161</v>
      </c>
      <c r="AU324" s="235" t="s">
        <v>82</v>
      </c>
      <c r="AV324" s="13" t="s">
        <v>82</v>
      </c>
      <c r="AW324" s="13" t="s">
        <v>33</v>
      </c>
      <c r="AX324" s="13" t="s">
        <v>72</v>
      </c>
      <c r="AY324" s="235" t="s">
        <v>148</v>
      </c>
    </row>
    <row r="325" spans="1:51" s="14" customFormat="1" ht="12">
      <c r="A325" s="14"/>
      <c r="B325" s="236"/>
      <c r="C325" s="237"/>
      <c r="D325" s="218" t="s">
        <v>161</v>
      </c>
      <c r="E325" s="238" t="s">
        <v>19</v>
      </c>
      <c r="F325" s="239" t="s">
        <v>254</v>
      </c>
      <c r="G325" s="237"/>
      <c r="H325" s="240">
        <v>357.82</v>
      </c>
      <c r="I325" s="241"/>
      <c r="J325" s="237"/>
      <c r="K325" s="237"/>
      <c r="L325" s="242"/>
      <c r="M325" s="243"/>
      <c r="N325" s="244"/>
      <c r="O325" s="244"/>
      <c r="P325" s="244"/>
      <c r="Q325" s="244"/>
      <c r="R325" s="244"/>
      <c r="S325" s="244"/>
      <c r="T325" s="245"/>
      <c r="U325" s="14"/>
      <c r="V325" s="14"/>
      <c r="W325" s="14"/>
      <c r="X325" s="14"/>
      <c r="Y325" s="14"/>
      <c r="Z325" s="14"/>
      <c r="AA325" s="14"/>
      <c r="AB325" s="14"/>
      <c r="AC325" s="14"/>
      <c r="AD325" s="14"/>
      <c r="AE325" s="14"/>
      <c r="AT325" s="246" t="s">
        <v>161</v>
      </c>
      <c r="AU325" s="246" t="s">
        <v>82</v>
      </c>
      <c r="AV325" s="14" t="s">
        <v>155</v>
      </c>
      <c r="AW325" s="14" t="s">
        <v>33</v>
      </c>
      <c r="AX325" s="14" t="s">
        <v>80</v>
      </c>
      <c r="AY325" s="246" t="s">
        <v>148</v>
      </c>
    </row>
    <row r="326" spans="1:65" s="2" customFormat="1" ht="24.15" customHeight="1">
      <c r="A326" s="39"/>
      <c r="B326" s="40"/>
      <c r="C326" s="205" t="s">
        <v>528</v>
      </c>
      <c r="D326" s="205" t="s">
        <v>150</v>
      </c>
      <c r="E326" s="206" t="s">
        <v>529</v>
      </c>
      <c r="F326" s="207" t="s">
        <v>530</v>
      </c>
      <c r="G326" s="208" t="s">
        <v>174</v>
      </c>
      <c r="H326" s="209">
        <v>301.18</v>
      </c>
      <c r="I326" s="210"/>
      <c r="J326" s="211">
        <f>ROUND(I326*H326,2)</f>
        <v>0</v>
      </c>
      <c r="K326" s="207" t="s">
        <v>154</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261</v>
      </c>
      <c r="AT326" s="216" t="s">
        <v>150</v>
      </c>
      <c r="AU326" s="216" t="s">
        <v>82</v>
      </c>
      <c r="AY326" s="18" t="s">
        <v>148</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261</v>
      </c>
      <c r="BM326" s="216" t="s">
        <v>531</v>
      </c>
    </row>
    <row r="327" spans="1:47" s="2" customFormat="1" ht="12">
      <c r="A327" s="39"/>
      <c r="B327" s="40"/>
      <c r="C327" s="41"/>
      <c r="D327" s="218" t="s">
        <v>157</v>
      </c>
      <c r="E327" s="41"/>
      <c r="F327" s="219" t="s">
        <v>532</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157</v>
      </c>
      <c r="AU327" s="18" t="s">
        <v>82</v>
      </c>
    </row>
    <row r="328" spans="1:47" s="2" customFormat="1" ht="12">
      <c r="A328" s="39"/>
      <c r="B328" s="40"/>
      <c r="C328" s="41"/>
      <c r="D328" s="223" t="s">
        <v>159</v>
      </c>
      <c r="E328" s="41"/>
      <c r="F328" s="224" t="s">
        <v>533</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159</v>
      </c>
      <c r="AU328" s="18" t="s">
        <v>82</v>
      </c>
    </row>
    <row r="329" spans="1:63" s="12" customFormat="1" ht="22.8" customHeight="1">
      <c r="A329" s="12"/>
      <c r="B329" s="189"/>
      <c r="C329" s="190"/>
      <c r="D329" s="191" t="s">
        <v>71</v>
      </c>
      <c r="E329" s="203" t="s">
        <v>534</v>
      </c>
      <c r="F329" s="203" t="s">
        <v>535</v>
      </c>
      <c r="G329" s="190"/>
      <c r="H329" s="190"/>
      <c r="I329" s="193"/>
      <c r="J329" s="204">
        <f>BK329</f>
        <v>0</v>
      </c>
      <c r="K329" s="190"/>
      <c r="L329" s="195"/>
      <c r="M329" s="196"/>
      <c r="N329" s="197"/>
      <c r="O329" s="197"/>
      <c r="P329" s="198">
        <f>SUM(P330:P404)</f>
        <v>0</v>
      </c>
      <c r="Q329" s="197"/>
      <c r="R329" s="198">
        <f>SUM(R330:R404)</f>
        <v>0</v>
      </c>
      <c r="S329" s="197"/>
      <c r="T329" s="199">
        <f>SUM(T330:T404)</f>
        <v>61.74119100000001</v>
      </c>
      <c r="U329" s="12"/>
      <c r="V329" s="12"/>
      <c r="W329" s="12"/>
      <c r="X329" s="12"/>
      <c r="Y329" s="12"/>
      <c r="Z329" s="12"/>
      <c r="AA329" s="12"/>
      <c r="AB329" s="12"/>
      <c r="AC329" s="12"/>
      <c r="AD329" s="12"/>
      <c r="AE329" s="12"/>
      <c r="AR329" s="200" t="s">
        <v>82</v>
      </c>
      <c r="AT329" s="201" t="s">
        <v>71</v>
      </c>
      <c r="AU329" s="201" t="s">
        <v>80</v>
      </c>
      <c r="AY329" s="200" t="s">
        <v>148</v>
      </c>
      <c r="BK329" s="202">
        <f>SUM(BK330:BK404)</f>
        <v>0</v>
      </c>
    </row>
    <row r="330" spans="1:65" s="2" customFormat="1" ht="24.15" customHeight="1">
      <c r="A330" s="39"/>
      <c r="B330" s="40"/>
      <c r="C330" s="205" t="s">
        <v>536</v>
      </c>
      <c r="D330" s="205" t="s">
        <v>150</v>
      </c>
      <c r="E330" s="206" t="s">
        <v>537</v>
      </c>
      <c r="F330" s="207" t="s">
        <v>538</v>
      </c>
      <c r="G330" s="208" t="s">
        <v>174</v>
      </c>
      <c r="H330" s="209">
        <v>56.903</v>
      </c>
      <c r="I330" s="210"/>
      <c r="J330" s="211">
        <f>ROUND(I330*H330,2)</f>
        <v>0</v>
      </c>
      <c r="K330" s="207" t="s">
        <v>154</v>
      </c>
      <c r="L330" s="45"/>
      <c r="M330" s="212" t="s">
        <v>19</v>
      </c>
      <c r="N330" s="213" t="s">
        <v>43</v>
      </c>
      <c r="O330" s="85"/>
      <c r="P330" s="214">
        <f>O330*H330</f>
        <v>0</v>
      </c>
      <c r="Q330" s="214">
        <v>0</v>
      </c>
      <c r="R330" s="214">
        <f>Q330*H330</f>
        <v>0</v>
      </c>
      <c r="S330" s="214">
        <v>0.02</v>
      </c>
      <c r="T330" s="215">
        <f>S330*H330</f>
        <v>1.13806</v>
      </c>
      <c r="U330" s="39"/>
      <c r="V330" s="39"/>
      <c r="W330" s="39"/>
      <c r="X330" s="39"/>
      <c r="Y330" s="39"/>
      <c r="Z330" s="39"/>
      <c r="AA330" s="39"/>
      <c r="AB330" s="39"/>
      <c r="AC330" s="39"/>
      <c r="AD330" s="39"/>
      <c r="AE330" s="39"/>
      <c r="AR330" s="216" t="s">
        <v>261</v>
      </c>
      <c r="AT330" s="216" t="s">
        <v>150</v>
      </c>
      <c r="AU330" s="216" t="s">
        <v>82</v>
      </c>
      <c r="AY330" s="18" t="s">
        <v>148</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261</v>
      </c>
      <c r="BM330" s="216" t="s">
        <v>539</v>
      </c>
    </row>
    <row r="331" spans="1:47" s="2" customFormat="1" ht="12">
      <c r="A331" s="39"/>
      <c r="B331" s="40"/>
      <c r="C331" s="41"/>
      <c r="D331" s="218" t="s">
        <v>157</v>
      </c>
      <c r="E331" s="41"/>
      <c r="F331" s="219" t="s">
        <v>538</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157</v>
      </c>
      <c r="AU331" s="18" t="s">
        <v>82</v>
      </c>
    </row>
    <row r="332" spans="1:47" s="2" customFormat="1" ht="12">
      <c r="A332" s="39"/>
      <c r="B332" s="40"/>
      <c r="C332" s="41"/>
      <c r="D332" s="223" t="s">
        <v>159</v>
      </c>
      <c r="E332" s="41"/>
      <c r="F332" s="224" t="s">
        <v>540</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159</v>
      </c>
      <c r="AU332" s="18" t="s">
        <v>82</v>
      </c>
    </row>
    <row r="333" spans="1:51" s="13" customFormat="1" ht="12">
      <c r="A333" s="13"/>
      <c r="B333" s="225"/>
      <c r="C333" s="226"/>
      <c r="D333" s="218" t="s">
        <v>161</v>
      </c>
      <c r="E333" s="227" t="s">
        <v>19</v>
      </c>
      <c r="F333" s="228" t="s">
        <v>541</v>
      </c>
      <c r="G333" s="226"/>
      <c r="H333" s="229">
        <v>35.1</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161</v>
      </c>
      <c r="AU333" s="235" t="s">
        <v>82</v>
      </c>
      <c r="AV333" s="13" t="s">
        <v>82</v>
      </c>
      <c r="AW333" s="13" t="s">
        <v>33</v>
      </c>
      <c r="AX333" s="13" t="s">
        <v>72</v>
      </c>
      <c r="AY333" s="235" t="s">
        <v>148</v>
      </c>
    </row>
    <row r="334" spans="1:51" s="13" customFormat="1" ht="12">
      <c r="A334" s="13"/>
      <c r="B334" s="225"/>
      <c r="C334" s="226"/>
      <c r="D334" s="218" t="s">
        <v>161</v>
      </c>
      <c r="E334" s="227" t="s">
        <v>19</v>
      </c>
      <c r="F334" s="228" t="s">
        <v>542</v>
      </c>
      <c r="G334" s="226"/>
      <c r="H334" s="229">
        <v>6.8</v>
      </c>
      <c r="I334" s="230"/>
      <c r="J334" s="226"/>
      <c r="K334" s="226"/>
      <c r="L334" s="231"/>
      <c r="M334" s="232"/>
      <c r="N334" s="233"/>
      <c r="O334" s="233"/>
      <c r="P334" s="233"/>
      <c r="Q334" s="233"/>
      <c r="R334" s="233"/>
      <c r="S334" s="233"/>
      <c r="T334" s="234"/>
      <c r="U334" s="13"/>
      <c r="V334" s="13"/>
      <c r="W334" s="13"/>
      <c r="X334" s="13"/>
      <c r="Y334" s="13"/>
      <c r="Z334" s="13"/>
      <c r="AA334" s="13"/>
      <c r="AB334" s="13"/>
      <c r="AC334" s="13"/>
      <c r="AD334" s="13"/>
      <c r="AE334" s="13"/>
      <c r="AT334" s="235" t="s">
        <v>161</v>
      </c>
      <c r="AU334" s="235" t="s">
        <v>82</v>
      </c>
      <c r="AV334" s="13" t="s">
        <v>82</v>
      </c>
      <c r="AW334" s="13" t="s">
        <v>33</v>
      </c>
      <c r="AX334" s="13" t="s">
        <v>72</v>
      </c>
      <c r="AY334" s="235" t="s">
        <v>148</v>
      </c>
    </row>
    <row r="335" spans="1:51" s="13" customFormat="1" ht="12">
      <c r="A335" s="13"/>
      <c r="B335" s="225"/>
      <c r="C335" s="226"/>
      <c r="D335" s="218" t="s">
        <v>161</v>
      </c>
      <c r="E335" s="227" t="s">
        <v>19</v>
      </c>
      <c r="F335" s="228" t="s">
        <v>543</v>
      </c>
      <c r="G335" s="226"/>
      <c r="H335" s="229">
        <v>5.688</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161</v>
      </c>
      <c r="AU335" s="235" t="s">
        <v>82</v>
      </c>
      <c r="AV335" s="13" t="s">
        <v>82</v>
      </c>
      <c r="AW335" s="13" t="s">
        <v>33</v>
      </c>
      <c r="AX335" s="13" t="s">
        <v>72</v>
      </c>
      <c r="AY335" s="235" t="s">
        <v>148</v>
      </c>
    </row>
    <row r="336" spans="1:51" s="13" customFormat="1" ht="12">
      <c r="A336" s="13"/>
      <c r="B336" s="225"/>
      <c r="C336" s="226"/>
      <c r="D336" s="218" t="s">
        <v>161</v>
      </c>
      <c r="E336" s="227" t="s">
        <v>19</v>
      </c>
      <c r="F336" s="228" t="s">
        <v>544</v>
      </c>
      <c r="G336" s="226"/>
      <c r="H336" s="229">
        <v>5.13</v>
      </c>
      <c r="I336" s="230"/>
      <c r="J336" s="226"/>
      <c r="K336" s="226"/>
      <c r="L336" s="231"/>
      <c r="M336" s="232"/>
      <c r="N336" s="233"/>
      <c r="O336" s="233"/>
      <c r="P336" s="233"/>
      <c r="Q336" s="233"/>
      <c r="R336" s="233"/>
      <c r="S336" s="233"/>
      <c r="T336" s="234"/>
      <c r="U336" s="13"/>
      <c r="V336" s="13"/>
      <c r="W336" s="13"/>
      <c r="X336" s="13"/>
      <c r="Y336" s="13"/>
      <c r="Z336" s="13"/>
      <c r="AA336" s="13"/>
      <c r="AB336" s="13"/>
      <c r="AC336" s="13"/>
      <c r="AD336" s="13"/>
      <c r="AE336" s="13"/>
      <c r="AT336" s="235" t="s">
        <v>161</v>
      </c>
      <c r="AU336" s="235" t="s">
        <v>82</v>
      </c>
      <c r="AV336" s="13" t="s">
        <v>82</v>
      </c>
      <c r="AW336" s="13" t="s">
        <v>33</v>
      </c>
      <c r="AX336" s="13" t="s">
        <v>72</v>
      </c>
      <c r="AY336" s="235" t="s">
        <v>148</v>
      </c>
    </row>
    <row r="337" spans="1:51" s="13" customFormat="1" ht="12">
      <c r="A337" s="13"/>
      <c r="B337" s="225"/>
      <c r="C337" s="226"/>
      <c r="D337" s="218" t="s">
        <v>161</v>
      </c>
      <c r="E337" s="227" t="s">
        <v>19</v>
      </c>
      <c r="F337" s="228" t="s">
        <v>545</v>
      </c>
      <c r="G337" s="226"/>
      <c r="H337" s="229">
        <v>4.185</v>
      </c>
      <c r="I337" s="230"/>
      <c r="J337" s="226"/>
      <c r="K337" s="226"/>
      <c r="L337" s="231"/>
      <c r="M337" s="232"/>
      <c r="N337" s="233"/>
      <c r="O337" s="233"/>
      <c r="P337" s="233"/>
      <c r="Q337" s="233"/>
      <c r="R337" s="233"/>
      <c r="S337" s="233"/>
      <c r="T337" s="234"/>
      <c r="U337" s="13"/>
      <c r="V337" s="13"/>
      <c r="W337" s="13"/>
      <c r="X337" s="13"/>
      <c r="Y337" s="13"/>
      <c r="Z337" s="13"/>
      <c r="AA337" s="13"/>
      <c r="AB337" s="13"/>
      <c r="AC337" s="13"/>
      <c r="AD337" s="13"/>
      <c r="AE337" s="13"/>
      <c r="AT337" s="235" t="s">
        <v>161</v>
      </c>
      <c r="AU337" s="235" t="s">
        <v>82</v>
      </c>
      <c r="AV337" s="13" t="s">
        <v>82</v>
      </c>
      <c r="AW337" s="13" t="s">
        <v>33</v>
      </c>
      <c r="AX337" s="13" t="s">
        <v>72</v>
      </c>
      <c r="AY337" s="235" t="s">
        <v>148</v>
      </c>
    </row>
    <row r="338" spans="1:51" s="15" customFormat="1" ht="12">
      <c r="A338" s="15"/>
      <c r="B338" s="248"/>
      <c r="C338" s="249"/>
      <c r="D338" s="218" t="s">
        <v>161</v>
      </c>
      <c r="E338" s="250" t="s">
        <v>19</v>
      </c>
      <c r="F338" s="251" t="s">
        <v>546</v>
      </c>
      <c r="G338" s="249"/>
      <c r="H338" s="252">
        <v>56.903000000000006</v>
      </c>
      <c r="I338" s="253"/>
      <c r="J338" s="249"/>
      <c r="K338" s="249"/>
      <c r="L338" s="254"/>
      <c r="M338" s="255"/>
      <c r="N338" s="256"/>
      <c r="O338" s="256"/>
      <c r="P338" s="256"/>
      <c r="Q338" s="256"/>
      <c r="R338" s="256"/>
      <c r="S338" s="256"/>
      <c r="T338" s="257"/>
      <c r="U338" s="15"/>
      <c r="V338" s="15"/>
      <c r="W338" s="15"/>
      <c r="X338" s="15"/>
      <c r="Y338" s="15"/>
      <c r="Z338" s="15"/>
      <c r="AA338" s="15"/>
      <c r="AB338" s="15"/>
      <c r="AC338" s="15"/>
      <c r="AD338" s="15"/>
      <c r="AE338" s="15"/>
      <c r="AT338" s="258" t="s">
        <v>161</v>
      </c>
      <c r="AU338" s="258" t="s">
        <v>82</v>
      </c>
      <c r="AV338" s="15" t="s">
        <v>163</v>
      </c>
      <c r="AW338" s="15" t="s">
        <v>33</v>
      </c>
      <c r="AX338" s="15" t="s">
        <v>72</v>
      </c>
      <c r="AY338" s="258" t="s">
        <v>148</v>
      </c>
    </row>
    <row r="339" spans="1:51" s="14" customFormat="1" ht="12">
      <c r="A339" s="14"/>
      <c r="B339" s="236"/>
      <c r="C339" s="237"/>
      <c r="D339" s="218" t="s">
        <v>161</v>
      </c>
      <c r="E339" s="238" t="s">
        <v>19</v>
      </c>
      <c r="F339" s="239" t="s">
        <v>254</v>
      </c>
      <c r="G339" s="237"/>
      <c r="H339" s="240">
        <v>56.903000000000006</v>
      </c>
      <c r="I339" s="241"/>
      <c r="J339" s="237"/>
      <c r="K339" s="237"/>
      <c r="L339" s="242"/>
      <c r="M339" s="243"/>
      <c r="N339" s="244"/>
      <c r="O339" s="244"/>
      <c r="P339" s="244"/>
      <c r="Q339" s="244"/>
      <c r="R339" s="244"/>
      <c r="S339" s="244"/>
      <c r="T339" s="245"/>
      <c r="U339" s="14"/>
      <c r="V339" s="14"/>
      <c r="W339" s="14"/>
      <c r="X339" s="14"/>
      <c r="Y339" s="14"/>
      <c r="Z339" s="14"/>
      <c r="AA339" s="14"/>
      <c r="AB339" s="14"/>
      <c r="AC339" s="14"/>
      <c r="AD339" s="14"/>
      <c r="AE339" s="14"/>
      <c r="AT339" s="246" t="s">
        <v>161</v>
      </c>
      <c r="AU339" s="246" t="s">
        <v>82</v>
      </c>
      <c r="AV339" s="14" t="s">
        <v>155</v>
      </c>
      <c r="AW339" s="14" t="s">
        <v>33</v>
      </c>
      <c r="AX339" s="14" t="s">
        <v>80</v>
      </c>
      <c r="AY339" s="246" t="s">
        <v>148</v>
      </c>
    </row>
    <row r="340" spans="1:65" s="2" customFormat="1" ht="33" customHeight="1">
      <c r="A340" s="39"/>
      <c r="B340" s="40"/>
      <c r="C340" s="205" t="s">
        <v>547</v>
      </c>
      <c r="D340" s="205" t="s">
        <v>150</v>
      </c>
      <c r="E340" s="206" t="s">
        <v>548</v>
      </c>
      <c r="F340" s="207" t="s">
        <v>549</v>
      </c>
      <c r="G340" s="208" t="s">
        <v>377</v>
      </c>
      <c r="H340" s="209">
        <v>8</v>
      </c>
      <c r="I340" s="210"/>
      <c r="J340" s="211">
        <f>ROUND(I340*H340,2)</f>
        <v>0</v>
      </c>
      <c r="K340" s="207" t="s">
        <v>154</v>
      </c>
      <c r="L340" s="45"/>
      <c r="M340" s="212" t="s">
        <v>19</v>
      </c>
      <c r="N340" s="213" t="s">
        <v>43</v>
      </c>
      <c r="O340" s="85"/>
      <c r="P340" s="214">
        <f>O340*H340</f>
        <v>0</v>
      </c>
      <c r="Q340" s="214">
        <v>0</v>
      </c>
      <c r="R340" s="214">
        <f>Q340*H340</f>
        <v>0</v>
      </c>
      <c r="S340" s="214">
        <v>0.066</v>
      </c>
      <c r="T340" s="215">
        <f>S340*H340</f>
        <v>0.528</v>
      </c>
      <c r="U340" s="39"/>
      <c r="V340" s="39"/>
      <c r="W340" s="39"/>
      <c r="X340" s="39"/>
      <c r="Y340" s="39"/>
      <c r="Z340" s="39"/>
      <c r="AA340" s="39"/>
      <c r="AB340" s="39"/>
      <c r="AC340" s="39"/>
      <c r="AD340" s="39"/>
      <c r="AE340" s="39"/>
      <c r="AR340" s="216" t="s">
        <v>261</v>
      </c>
      <c r="AT340" s="216" t="s">
        <v>150</v>
      </c>
      <c r="AU340" s="216" t="s">
        <v>82</v>
      </c>
      <c r="AY340" s="18" t="s">
        <v>148</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261</v>
      </c>
      <c r="BM340" s="216" t="s">
        <v>550</v>
      </c>
    </row>
    <row r="341" spans="1:47" s="2" customFormat="1" ht="12">
      <c r="A341" s="39"/>
      <c r="B341" s="40"/>
      <c r="C341" s="41"/>
      <c r="D341" s="218" t="s">
        <v>157</v>
      </c>
      <c r="E341" s="41"/>
      <c r="F341" s="219" t="s">
        <v>551</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157</v>
      </c>
      <c r="AU341" s="18" t="s">
        <v>82</v>
      </c>
    </row>
    <row r="342" spans="1:47" s="2" customFormat="1" ht="12">
      <c r="A342" s="39"/>
      <c r="B342" s="40"/>
      <c r="C342" s="41"/>
      <c r="D342" s="223" t="s">
        <v>159</v>
      </c>
      <c r="E342" s="41"/>
      <c r="F342" s="224" t="s">
        <v>552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159</v>
      </c>
      <c r="AU342" s="18" t="s">
        <v>82</v>
      </c>
    </row>
    <row r="343" spans="1:51" s="13" customFormat="1" ht="12">
      <c r="A343" s="13"/>
      <c r="B343" s="225"/>
      <c r="C343" s="226"/>
      <c r="D343" s="218" t="s">
        <v>161</v>
      </c>
      <c r="E343" s="227" t="s">
        <v>19</v>
      </c>
      <c r="F343" s="228" t="s">
        <v>553</v>
      </c>
      <c r="G343" s="226"/>
      <c r="H343" s="229">
        <v>8</v>
      </c>
      <c r="I343" s="230"/>
      <c r="J343" s="226"/>
      <c r="K343" s="226"/>
      <c r="L343" s="231"/>
      <c r="M343" s="232"/>
      <c r="N343" s="233"/>
      <c r="O343" s="233"/>
      <c r="P343" s="233"/>
      <c r="Q343" s="233"/>
      <c r="R343" s="233"/>
      <c r="S343" s="233"/>
      <c r="T343" s="234"/>
      <c r="U343" s="13"/>
      <c r="V343" s="13"/>
      <c r="W343" s="13"/>
      <c r="X343" s="13"/>
      <c r="Y343" s="13"/>
      <c r="Z343" s="13"/>
      <c r="AA343" s="13"/>
      <c r="AB343" s="13"/>
      <c r="AC343" s="13"/>
      <c r="AD343" s="13"/>
      <c r="AE343" s="13"/>
      <c r="AT343" s="235" t="s">
        <v>161</v>
      </c>
      <c r="AU343" s="235" t="s">
        <v>82</v>
      </c>
      <c r="AV343" s="13" t="s">
        <v>82</v>
      </c>
      <c r="AW343" s="13" t="s">
        <v>33</v>
      </c>
      <c r="AX343" s="13" t="s">
        <v>80</v>
      </c>
      <c r="AY343" s="235" t="s">
        <v>148</v>
      </c>
    </row>
    <row r="344" spans="1:65" s="2" customFormat="1" ht="24.15" customHeight="1">
      <c r="A344" s="39"/>
      <c r="B344" s="40"/>
      <c r="C344" s="205" t="s">
        <v>554</v>
      </c>
      <c r="D344" s="205" t="s">
        <v>150</v>
      </c>
      <c r="E344" s="206" t="s">
        <v>555</v>
      </c>
      <c r="F344" s="207" t="s">
        <v>556</v>
      </c>
      <c r="G344" s="208" t="s">
        <v>174</v>
      </c>
      <c r="H344" s="209">
        <v>141.609</v>
      </c>
      <c r="I344" s="210"/>
      <c r="J344" s="211">
        <f>ROUND(I344*H344,2)</f>
        <v>0</v>
      </c>
      <c r="K344" s="207" t="s">
        <v>154</v>
      </c>
      <c r="L344" s="45"/>
      <c r="M344" s="212" t="s">
        <v>19</v>
      </c>
      <c r="N344" s="213" t="s">
        <v>43</v>
      </c>
      <c r="O344" s="85"/>
      <c r="P344" s="214">
        <f>O344*H344</f>
        <v>0</v>
      </c>
      <c r="Q344" s="214">
        <v>0</v>
      </c>
      <c r="R344" s="214">
        <f>Q344*H344</f>
        <v>0</v>
      </c>
      <c r="S344" s="214">
        <v>0.032</v>
      </c>
      <c r="T344" s="215">
        <f>S344*H344</f>
        <v>4.531488</v>
      </c>
      <c r="U344" s="39"/>
      <c r="V344" s="39"/>
      <c r="W344" s="39"/>
      <c r="X344" s="39"/>
      <c r="Y344" s="39"/>
      <c r="Z344" s="39"/>
      <c r="AA344" s="39"/>
      <c r="AB344" s="39"/>
      <c r="AC344" s="39"/>
      <c r="AD344" s="39"/>
      <c r="AE344" s="39"/>
      <c r="AR344" s="216" t="s">
        <v>261</v>
      </c>
      <c r="AT344" s="216" t="s">
        <v>150</v>
      </c>
      <c r="AU344" s="216" t="s">
        <v>82</v>
      </c>
      <c r="AY344" s="18" t="s">
        <v>148</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261</v>
      </c>
      <c r="BM344" s="216" t="s">
        <v>557</v>
      </c>
    </row>
    <row r="345" spans="1:47" s="2" customFormat="1" ht="12">
      <c r="A345" s="39"/>
      <c r="B345" s="40"/>
      <c r="C345" s="41"/>
      <c r="D345" s="218" t="s">
        <v>157</v>
      </c>
      <c r="E345" s="41"/>
      <c r="F345" s="219" t="s">
        <v>558</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157</v>
      </c>
      <c r="AU345" s="18" t="s">
        <v>82</v>
      </c>
    </row>
    <row r="346" spans="1:47" s="2" customFormat="1" ht="12">
      <c r="A346" s="39"/>
      <c r="B346" s="40"/>
      <c r="C346" s="41"/>
      <c r="D346" s="223" t="s">
        <v>159</v>
      </c>
      <c r="E346" s="41"/>
      <c r="F346" s="224" t="s">
        <v>559</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159</v>
      </c>
      <c r="AU346" s="18" t="s">
        <v>82</v>
      </c>
    </row>
    <row r="347" spans="1:51" s="13" customFormat="1" ht="12">
      <c r="A347" s="13"/>
      <c r="B347" s="225"/>
      <c r="C347" s="226"/>
      <c r="D347" s="218" t="s">
        <v>161</v>
      </c>
      <c r="E347" s="227" t="s">
        <v>19</v>
      </c>
      <c r="F347" s="228" t="s">
        <v>560</v>
      </c>
      <c r="G347" s="226"/>
      <c r="H347" s="229">
        <v>79.599</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161</v>
      </c>
      <c r="AU347" s="235" t="s">
        <v>82</v>
      </c>
      <c r="AV347" s="13" t="s">
        <v>82</v>
      </c>
      <c r="AW347" s="13" t="s">
        <v>33</v>
      </c>
      <c r="AX347" s="13" t="s">
        <v>72</v>
      </c>
      <c r="AY347" s="235" t="s">
        <v>148</v>
      </c>
    </row>
    <row r="348" spans="1:51" s="13" customFormat="1" ht="12">
      <c r="A348" s="13"/>
      <c r="B348" s="225"/>
      <c r="C348" s="226"/>
      <c r="D348" s="218" t="s">
        <v>161</v>
      </c>
      <c r="E348" s="227" t="s">
        <v>19</v>
      </c>
      <c r="F348" s="228" t="s">
        <v>561</v>
      </c>
      <c r="G348" s="226"/>
      <c r="H348" s="229">
        <v>62.01</v>
      </c>
      <c r="I348" s="230"/>
      <c r="J348" s="226"/>
      <c r="K348" s="226"/>
      <c r="L348" s="231"/>
      <c r="M348" s="232"/>
      <c r="N348" s="233"/>
      <c r="O348" s="233"/>
      <c r="P348" s="233"/>
      <c r="Q348" s="233"/>
      <c r="R348" s="233"/>
      <c r="S348" s="233"/>
      <c r="T348" s="234"/>
      <c r="U348" s="13"/>
      <c r="V348" s="13"/>
      <c r="W348" s="13"/>
      <c r="X348" s="13"/>
      <c r="Y348" s="13"/>
      <c r="Z348" s="13"/>
      <c r="AA348" s="13"/>
      <c r="AB348" s="13"/>
      <c r="AC348" s="13"/>
      <c r="AD348" s="13"/>
      <c r="AE348" s="13"/>
      <c r="AT348" s="235" t="s">
        <v>161</v>
      </c>
      <c r="AU348" s="235" t="s">
        <v>82</v>
      </c>
      <c r="AV348" s="13" t="s">
        <v>82</v>
      </c>
      <c r="AW348" s="13" t="s">
        <v>33</v>
      </c>
      <c r="AX348" s="13" t="s">
        <v>72</v>
      </c>
      <c r="AY348" s="235" t="s">
        <v>148</v>
      </c>
    </row>
    <row r="349" spans="1:51" s="14" customFormat="1" ht="12">
      <c r="A349" s="14"/>
      <c r="B349" s="236"/>
      <c r="C349" s="237"/>
      <c r="D349" s="218" t="s">
        <v>161</v>
      </c>
      <c r="E349" s="238" t="s">
        <v>19</v>
      </c>
      <c r="F349" s="239" t="s">
        <v>254</v>
      </c>
      <c r="G349" s="237"/>
      <c r="H349" s="240">
        <v>141.609</v>
      </c>
      <c r="I349" s="241"/>
      <c r="J349" s="237"/>
      <c r="K349" s="237"/>
      <c r="L349" s="242"/>
      <c r="M349" s="243"/>
      <c r="N349" s="244"/>
      <c r="O349" s="244"/>
      <c r="P349" s="244"/>
      <c r="Q349" s="244"/>
      <c r="R349" s="244"/>
      <c r="S349" s="244"/>
      <c r="T349" s="245"/>
      <c r="U349" s="14"/>
      <c r="V349" s="14"/>
      <c r="W349" s="14"/>
      <c r="X349" s="14"/>
      <c r="Y349" s="14"/>
      <c r="Z349" s="14"/>
      <c r="AA349" s="14"/>
      <c r="AB349" s="14"/>
      <c r="AC349" s="14"/>
      <c r="AD349" s="14"/>
      <c r="AE349" s="14"/>
      <c r="AT349" s="246" t="s">
        <v>161</v>
      </c>
      <c r="AU349" s="246" t="s">
        <v>82</v>
      </c>
      <c r="AV349" s="14" t="s">
        <v>155</v>
      </c>
      <c r="AW349" s="14" t="s">
        <v>33</v>
      </c>
      <c r="AX349" s="14" t="s">
        <v>80</v>
      </c>
      <c r="AY349" s="246" t="s">
        <v>148</v>
      </c>
    </row>
    <row r="350" spans="1:65" s="2" customFormat="1" ht="21.75" customHeight="1">
      <c r="A350" s="39"/>
      <c r="B350" s="40"/>
      <c r="C350" s="205" t="s">
        <v>562</v>
      </c>
      <c r="D350" s="205" t="s">
        <v>150</v>
      </c>
      <c r="E350" s="206" t="s">
        <v>563</v>
      </c>
      <c r="F350" s="207" t="s">
        <v>564</v>
      </c>
      <c r="G350" s="208" t="s">
        <v>174</v>
      </c>
      <c r="H350" s="209">
        <v>540.87</v>
      </c>
      <c r="I350" s="210"/>
      <c r="J350" s="211">
        <f>ROUND(I350*H350,2)</f>
        <v>0</v>
      </c>
      <c r="K350" s="207" t="s">
        <v>565</v>
      </c>
      <c r="L350" s="45"/>
      <c r="M350" s="212" t="s">
        <v>19</v>
      </c>
      <c r="N350" s="213" t="s">
        <v>43</v>
      </c>
      <c r="O350" s="85"/>
      <c r="P350" s="214">
        <f>O350*H350</f>
        <v>0</v>
      </c>
      <c r="Q350" s="214">
        <v>0</v>
      </c>
      <c r="R350" s="214">
        <f>Q350*H350</f>
        <v>0</v>
      </c>
      <c r="S350" s="214">
        <v>0.04</v>
      </c>
      <c r="T350" s="215">
        <f>S350*H350</f>
        <v>21.634800000000002</v>
      </c>
      <c r="U350" s="39"/>
      <c r="V350" s="39"/>
      <c r="W350" s="39"/>
      <c r="X350" s="39"/>
      <c r="Y350" s="39"/>
      <c r="Z350" s="39"/>
      <c r="AA350" s="39"/>
      <c r="AB350" s="39"/>
      <c r="AC350" s="39"/>
      <c r="AD350" s="39"/>
      <c r="AE350" s="39"/>
      <c r="AR350" s="216" t="s">
        <v>261</v>
      </c>
      <c r="AT350" s="216" t="s">
        <v>150</v>
      </c>
      <c r="AU350" s="216" t="s">
        <v>82</v>
      </c>
      <c r="AY350" s="18" t="s">
        <v>148</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261</v>
      </c>
      <c r="BM350" s="216" t="s">
        <v>566</v>
      </c>
    </row>
    <row r="351" spans="1:47" s="2" customFormat="1" ht="12">
      <c r="A351" s="39"/>
      <c r="B351" s="40"/>
      <c r="C351" s="41"/>
      <c r="D351" s="218" t="s">
        <v>157</v>
      </c>
      <c r="E351" s="41"/>
      <c r="F351" s="219" t="s">
        <v>564</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157</v>
      </c>
      <c r="AU351" s="18" t="s">
        <v>82</v>
      </c>
    </row>
    <row r="352" spans="1:51" s="13" customFormat="1" ht="12">
      <c r="A352" s="13"/>
      <c r="B352" s="225"/>
      <c r="C352" s="226"/>
      <c r="D352" s="218" t="s">
        <v>161</v>
      </c>
      <c r="E352" s="227" t="s">
        <v>19</v>
      </c>
      <c r="F352" s="228" t="s">
        <v>567</v>
      </c>
      <c r="G352" s="226"/>
      <c r="H352" s="229">
        <v>102.02</v>
      </c>
      <c r="I352" s="230"/>
      <c r="J352" s="226"/>
      <c r="K352" s="226"/>
      <c r="L352" s="231"/>
      <c r="M352" s="232"/>
      <c r="N352" s="233"/>
      <c r="O352" s="233"/>
      <c r="P352" s="233"/>
      <c r="Q352" s="233"/>
      <c r="R352" s="233"/>
      <c r="S352" s="233"/>
      <c r="T352" s="234"/>
      <c r="U352" s="13"/>
      <c r="V352" s="13"/>
      <c r="W352" s="13"/>
      <c r="X352" s="13"/>
      <c r="Y352" s="13"/>
      <c r="Z352" s="13"/>
      <c r="AA352" s="13"/>
      <c r="AB352" s="13"/>
      <c r="AC352" s="13"/>
      <c r="AD352" s="13"/>
      <c r="AE352" s="13"/>
      <c r="AT352" s="235" t="s">
        <v>161</v>
      </c>
      <c r="AU352" s="235" t="s">
        <v>82</v>
      </c>
      <c r="AV352" s="13" t="s">
        <v>82</v>
      </c>
      <c r="AW352" s="13" t="s">
        <v>33</v>
      </c>
      <c r="AX352" s="13" t="s">
        <v>72</v>
      </c>
      <c r="AY352" s="235" t="s">
        <v>148</v>
      </c>
    </row>
    <row r="353" spans="1:51" s="13" customFormat="1" ht="12">
      <c r="A353" s="13"/>
      <c r="B353" s="225"/>
      <c r="C353" s="226"/>
      <c r="D353" s="218" t="s">
        <v>161</v>
      </c>
      <c r="E353" s="227" t="s">
        <v>19</v>
      </c>
      <c r="F353" s="228" t="s">
        <v>568</v>
      </c>
      <c r="G353" s="226"/>
      <c r="H353" s="229">
        <v>204.46</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161</v>
      </c>
      <c r="AU353" s="235" t="s">
        <v>82</v>
      </c>
      <c r="AV353" s="13" t="s">
        <v>82</v>
      </c>
      <c r="AW353" s="13" t="s">
        <v>33</v>
      </c>
      <c r="AX353" s="13" t="s">
        <v>72</v>
      </c>
      <c r="AY353" s="235" t="s">
        <v>148</v>
      </c>
    </row>
    <row r="354" spans="1:51" s="13" customFormat="1" ht="12">
      <c r="A354" s="13"/>
      <c r="B354" s="225"/>
      <c r="C354" s="226"/>
      <c r="D354" s="218" t="s">
        <v>161</v>
      </c>
      <c r="E354" s="227" t="s">
        <v>19</v>
      </c>
      <c r="F354" s="228" t="s">
        <v>569</v>
      </c>
      <c r="G354" s="226"/>
      <c r="H354" s="229">
        <v>234.39</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161</v>
      </c>
      <c r="AU354" s="235" t="s">
        <v>82</v>
      </c>
      <c r="AV354" s="13" t="s">
        <v>82</v>
      </c>
      <c r="AW354" s="13" t="s">
        <v>33</v>
      </c>
      <c r="AX354" s="13" t="s">
        <v>72</v>
      </c>
      <c r="AY354" s="235" t="s">
        <v>148</v>
      </c>
    </row>
    <row r="355" spans="1:51" s="14" customFormat="1" ht="12">
      <c r="A355" s="14"/>
      <c r="B355" s="236"/>
      <c r="C355" s="237"/>
      <c r="D355" s="218" t="s">
        <v>161</v>
      </c>
      <c r="E355" s="238" t="s">
        <v>19</v>
      </c>
      <c r="F355" s="239" t="s">
        <v>254</v>
      </c>
      <c r="G355" s="237"/>
      <c r="H355" s="240">
        <v>540.87</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161</v>
      </c>
      <c r="AU355" s="246" t="s">
        <v>82</v>
      </c>
      <c r="AV355" s="14" t="s">
        <v>155</v>
      </c>
      <c r="AW355" s="14" t="s">
        <v>33</v>
      </c>
      <c r="AX355" s="14" t="s">
        <v>80</v>
      </c>
      <c r="AY355" s="246" t="s">
        <v>148</v>
      </c>
    </row>
    <row r="356" spans="1:65" s="2" customFormat="1" ht="16.5" customHeight="1">
      <c r="A356" s="39"/>
      <c r="B356" s="40"/>
      <c r="C356" s="205" t="s">
        <v>570</v>
      </c>
      <c r="D356" s="205" t="s">
        <v>150</v>
      </c>
      <c r="E356" s="206" t="s">
        <v>571</v>
      </c>
      <c r="F356" s="207" t="s">
        <v>572</v>
      </c>
      <c r="G356" s="208" t="s">
        <v>174</v>
      </c>
      <c r="H356" s="209">
        <v>540.87</v>
      </c>
      <c r="I356" s="210"/>
      <c r="J356" s="211">
        <f>ROUND(I356*H356,2)</f>
        <v>0</v>
      </c>
      <c r="K356" s="207" t="s">
        <v>19</v>
      </c>
      <c r="L356" s="45"/>
      <c r="M356" s="212" t="s">
        <v>19</v>
      </c>
      <c r="N356" s="213" t="s">
        <v>43</v>
      </c>
      <c r="O356" s="85"/>
      <c r="P356" s="214">
        <f>O356*H356</f>
        <v>0</v>
      </c>
      <c r="Q356" s="214">
        <v>0</v>
      </c>
      <c r="R356" s="214">
        <f>Q356*H356</f>
        <v>0</v>
      </c>
      <c r="S356" s="214">
        <v>0.02</v>
      </c>
      <c r="T356" s="215">
        <f>S356*H356</f>
        <v>10.817400000000001</v>
      </c>
      <c r="U356" s="39"/>
      <c r="V356" s="39"/>
      <c r="W356" s="39"/>
      <c r="X356" s="39"/>
      <c r="Y356" s="39"/>
      <c r="Z356" s="39"/>
      <c r="AA356" s="39"/>
      <c r="AB356" s="39"/>
      <c r="AC356" s="39"/>
      <c r="AD356" s="39"/>
      <c r="AE356" s="39"/>
      <c r="AR356" s="216" t="s">
        <v>261</v>
      </c>
      <c r="AT356" s="216" t="s">
        <v>150</v>
      </c>
      <c r="AU356" s="216" t="s">
        <v>82</v>
      </c>
      <c r="AY356" s="18" t="s">
        <v>148</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261</v>
      </c>
      <c r="BM356" s="216" t="s">
        <v>573</v>
      </c>
    </row>
    <row r="357" spans="1:47" s="2" customFormat="1" ht="12">
      <c r="A357" s="39"/>
      <c r="B357" s="40"/>
      <c r="C357" s="41"/>
      <c r="D357" s="218" t="s">
        <v>157</v>
      </c>
      <c r="E357" s="41"/>
      <c r="F357" s="219" t="s">
        <v>574</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157</v>
      </c>
      <c r="AU357" s="18" t="s">
        <v>82</v>
      </c>
    </row>
    <row r="358" spans="1:65" s="2" customFormat="1" ht="21.75" customHeight="1">
      <c r="A358" s="39"/>
      <c r="B358" s="40"/>
      <c r="C358" s="205" t="s">
        <v>575</v>
      </c>
      <c r="D358" s="205" t="s">
        <v>150</v>
      </c>
      <c r="E358" s="206" t="s">
        <v>576</v>
      </c>
      <c r="F358" s="207" t="s">
        <v>577</v>
      </c>
      <c r="G358" s="208" t="s">
        <v>174</v>
      </c>
      <c r="H358" s="209">
        <v>349.627</v>
      </c>
      <c r="I358" s="210"/>
      <c r="J358" s="211">
        <f>ROUND(I358*H358,2)</f>
        <v>0</v>
      </c>
      <c r="K358" s="207" t="s">
        <v>154</v>
      </c>
      <c r="L358" s="45"/>
      <c r="M358" s="212" t="s">
        <v>19</v>
      </c>
      <c r="N358" s="213" t="s">
        <v>43</v>
      </c>
      <c r="O358" s="85"/>
      <c r="P358" s="214">
        <f>O358*H358</f>
        <v>0</v>
      </c>
      <c r="Q358" s="214">
        <v>0</v>
      </c>
      <c r="R358" s="214">
        <f>Q358*H358</f>
        <v>0</v>
      </c>
      <c r="S358" s="214">
        <v>0.065</v>
      </c>
      <c r="T358" s="215">
        <f>S358*H358</f>
        <v>22.725755000000003</v>
      </c>
      <c r="U358" s="39"/>
      <c r="V358" s="39"/>
      <c r="W358" s="39"/>
      <c r="X358" s="39"/>
      <c r="Y358" s="39"/>
      <c r="Z358" s="39"/>
      <c r="AA358" s="39"/>
      <c r="AB358" s="39"/>
      <c r="AC358" s="39"/>
      <c r="AD358" s="39"/>
      <c r="AE358" s="39"/>
      <c r="AR358" s="216" t="s">
        <v>261</v>
      </c>
      <c r="AT358" s="216" t="s">
        <v>150</v>
      </c>
      <c r="AU358" s="216" t="s">
        <v>82</v>
      </c>
      <c r="AY358" s="18" t="s">
        <v>148</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261</v>
      </c>
      <c r="BM358" s="216" t="s">
        <v>578</v>
      </c>
    </row>
    <row r="359" spans="1:47" s="2" customFormat="1" ht="12">
      <c r="A359" s="39"/>
      <c r="B359" s="40"/>
      <c r="C359" s="41"/>
      <c r="D359" s="218" t="s">
        <v>157</v>
      </c>
      <c r="E359" s="41"/>
      <c r="F359" s="219" t="s">
        <v>577</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157</v>
      </c>
      <c r="AU359" s="18" t="s">
        <v>82</v>
      </c>
    </row>
    <row r="360" spans="1:47" s="2" customFormat="1" ht="12">
      <c r="A360" s="39"/>
      <c r="B360" s="40"/>
      <c r="C360" s="41"/>
      <c r="D360" s="223" t="s">
        <v>159</v>
      </c>
      <c r="E360" s="41"/>
      <c r="F360" s="224" t="s">
        <v>579</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159</v>
      </c>
      <c r="AU360" s="18" t="s">
        <v>82</v>
      </c>
    </row>
    <row r="361" spans="1:51" s="13" customFormat="1" ht="12">
      <c r="A361" s="13"/>
      <c r="B361" s="225"/>
      <c r="C361" s="226"/>
      <c r="D361" s="218" t="s">
        <v>161</v>
      </c>
      <c r="E361" s="227" t="s">
        <v>19</v>
      </c>
      <c r="F361" s="228" t="s">
        <v>580</v>
      </c>
      <c r="G361" s="226"/>
      <c r="H361" s="229">
        <v>6.975</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161</v>
      </c>
      <c r="AU361" s="235" t="s">
        <v>82</v>
      </c>
      <c r="AV361" s="13" t="s">
        <v>82</v>
      </c>
      <c r="AW361" s="13" t="s">
        <v>33</v>
      </c>
      <c r="AX361" s="13" t="s">
        <v>72</v>
      </c>
      <c r="AY361" s="235" t="s">
        <v>148</v>
      </c>
    </row>
    <row r="362" spans="1:51" s="13" customFormat="1" ht="12">
      <c r="A362" s="13"/>
      <c r="B362" s="225"/>
      <c r="C362" s="226"/>
      <c r="D362" s="218" t="s">
        <v>161</v>
      </c>
      <c r="E362" s="227" t="s">
        <v>19</v>
      </c>
      <c r="F362" s="228" t="s">
        <v>581</v>
      </c>
      <c r="G362" s="226"/>
      <c r="H362" s="229">
        <v>33.075</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161</v>
      </c>
      <c r="AU362" s="235" t="s">
        <v>82</v>
      </c>
      <c r="AV362" s="13" t="s">
        <v>82</v>
      </c>
      <c r="AW362" s="13" t="s">
        <v>33</v>
      </c>
      <c r="AX362" s="13" t="s">
        <v>72</v>
      </c>
      <c r="AY362" s="235" t="s">
        <v>148</v>
      </c>
    </row>
    <row r="363" spans="1:51" s="13" customFormat="1" ht="12">
      <c r="A363" s="13"/>
      <c r="B363" s="225"/>
      <c r="C363" s="226"/>
      <c r="D363" s="218" t="s">
        <v>161</v>
      </c>
      <c r="E363" s="227" t="s">
        <v>19</v>
      </c>
      <c r="F363" s="228" t="s">
        <v>582</v>
      </c>
      <c r="G363" s="226"/>
      <c r="H363" s="229">
        <v>6.273</v>
      </c>
      <c r="I363" s="230"/>
      <c r="J363" s="226"/>
      <c r="K363" s="226"/>
      <c r="L363" s="231"/>
      <c r="M363" s="232"/>
      <c r="N363" s="233"/>
      <c r="O363" s="233"/>
      <c r="P363" s="233"/>
      <c r="Q363" s="233"/>
      <c r="R363" s="233"/>
      <c r="S363" s="233"/>
      <c r="T363" s="234"/>
      <c r="U363" s="13"/>
      <c r="V363" s="13"/>
      <c r="W363" s="13"/>
      <c r="X363" s="13"/>
      <c r="Y363" s="13"/>
      <c r="Z363" s="13"/>
      <c r="AA363" s="13"/>
      <c r="AB363" s="13"/>
      <c r="AC363" s="13"/>
      <c r="AD363" s="13"/>
      <c r="AE363" s="13"/>
      <c r="AT363" s="235" t="s">
        <v>161</v>
      </c>
      <c r="AU363" s="235" t="s">
        <v>82</v>
      </c>
      <c r="AV363" s="13" t="s">
        <v>82</v>
      </c>
      <c r="AW363" s="13" t="s">
        <v>33</v>
      </c>
      <c r="AX363" s="13" t="s">
        <v>72</v>
      </c>
      <c r="AY363" s="235" t="s">
        <v>148</v>
      </c>
    </row>
    <row r="364" spans="1:51" s="13" customFormat="1" ht="12">
      <c r="A364" s="13"/>
      <c r="B364" s="225"/>
      <c r="C364" s="226"/>
      <c r="D364" s="218" t="s">
        <v>161</v>
      </c>
      <c r="E364" s="227" t="s">
        <v>19</v>
      </c>
      <c r="F364" s="228" t="s">
        <v>583</v>
      </c>
      <c r="G364" s="226"/>
      <c r="H364" s="229">
        <v>14.4</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161</v>
      </c>
      <c r="AU364" s="235" t="s">
        <v>82</v>
      </c>
      <c r="AV364" s="13" t="s">
        <v>82</v>
      </c>
      <c r="AW364" s="13" t="s">
        <v>33</v>
      </c>
      <c r="AX364" s="13" t="s">
        <v>72</v>
      </c>
      <c r="AY364" s="235" t="s">
        <v>148</v>
      </c>
    </row>
    <row r="365" spans="1:51" s="13" customFormat="1" ht="12">
      <c r="A365" s="13"/>
      <c r="B365" s="225"/>
      <c r="C365" s="226"/>
      <c r="D365" s="218" t="s">
        <v>161</v>
      </c>
      <c r="E365" s="227" t="s">
        <v>19</v>
      </c>
      <c r="F365" s="228" t="s">
        <v>584</v>
      </c>
      <c r="G365" s="226"/>
      <c r="H365" s="229">
        <v>9.3</v>
      </c>
      <c r="I365" s="230"/>
      <c r="J365" s="226"/>
      <c r="K365" s="226"/>
      <c r="L365" s="231"/>
      <c r="M365" s="232"/>
      <c r="N365" s="233"/>
      <c r="O365" s="233"/>
      <c r="P365" s="233"/>
      <c r="Q365" s="233"/>
      <c r="R365" s="233"/>
      <c r="S365" s="233"/>
      <c r="T365" s="234"/>
      <c r="U365" s="13"/>
      <c r="V365" s="13"/>
      <c r="W365" s="13"/>
      <c r="X365" s="13"/>
      <c r="Y365" s="13"/>
      <c r="Z365" s="13"/>
      <c r="AA365" s="13"/>
      <c r="AB365" s="13"/>
      <c r="AC365" s="13"/>
      <c r="AD365" s="13"/>
      <c r="AE365" s="13"/>
      <c r="AT365" s="235" t="s">
        <v>161</v>
      </c>
      <c r="AU365" s="235" t="s">
        <v>82</v>
      </c>
      <c r="AV365" s="13" t="s">
        <v>82</v>
      </c>
      <c r="AW365" s="13" t="s">
        <v>33</v>
      </c>
      <c r="AX365" s="13" t="s">
        <v>72</v>
      </c>
      <c r="AY365" s="235" t="s">
        <v>148</v>
      </c>
    </row>
    <row r="366" spans="1:51" s="13" customFormat="1" ht="12">
      <c r="A366" s="13"/>
      <c r="B366" s="225"/>
      <c r="C366" s="226"/>
      <c r="D366" s="218" t="s">
        <v>161</v>
      </c>
      <c r="E366" s="227" t="s">
        <v>19</v>
      </c>
      <c r="F366" s="228" t="s">
        <v>585</v>
      </c>
      <c r="G366" s="226"/>
      <c r="H366" s="229">
        <v>6.975</v>
      </c>
      <c r="I366" s="230"/>
      <c r="J366" s="226"/>
      <c r="K366" s="226"/>
      <c r="L366" s="231"/>
      <c r="M366" s="232"/>
      <c r="N366" s="233"/>
      <c r="O366" s="233"/>
      <c r="P366" s="233"/>
      <c r="Q366" s="233"/>
      <c r="R366" s="233"/>
      <c r="S366" s="233"/>
      <c r="T366" s="234"/>
      <c r="U366" s="13"/>
      <c r="V366" s="13"/>
      <c r="W366" s="13"/>
      <c r="X366" s="13"/>
      <c r="Y366" s="13"/>
      <c r="Z366" s="13"/>
      <c r="AA366" s="13"/>
      <c r="AB366" s="13"/>
      <c r="AC366" s="13"/>
      <c r="AD366" s="13"/>
      <c r="AE366" s="13"/>
      <c r="AT366" s="235" t="s">
        <v>161</v>
      </c>
      <c r="AU366" s="235" t="s">
        <v>82</v>
      </c>
      <c r="AV366" s="13" t="s">
        <v>82</v>
      </c>
      <c r="AW366" s="13" t="s">
        <v>33</v>
      </c>
      <c r="AX366" s="13" t="s">
        <v>72</v>
      </c>
      <c r="AY366" s="235" t="s">
        <v>148</v>
      </c>
    </row>
    <row r="367" spans="1:51" s="13" customFormat="1" ht="12">
      <c r="A367" s="13"/>
      <c r="B367" s="225"/>
      <c r="C367" s="226"/>
      <c r="D367" s="218" t="s">
        <v>161</v>
      </c>
      <c r="E367" s="227" t="s">
        <v>19</v>
      </c>
      <c r="F367" s="228" t="s">
        <v>586</v>
      </c>
      <c r="G367" s="226"/>
      <c r="H367" s="229">
        <v>2.4</v>
      </c>
      <c r="I367" s="230"/>
      <c r="J367" s="226"/>
      <c r="K367" s="226"/>
      <c r="L367" s="231"/>
      <c r="M367" s="232"/>
      <c r="N367" s="233"/>
      <c r="O367" s="233"/>
      <c r="P367" s="233"/>
      <c r="Q367" s="233"/>
      <c r="R367" s="233"/>
      <c r="S367" s="233"/>
      <c r="T367" s="234"/>
      <c r="U367" s="13"/>
      <c r="V367" s="13"/>
      <c r="W367" s="13"/>
      <c r="X367" s="13"/>
      <c r="Y367" s="13"/>
      <c r="Z367" s="13"/>
      <c r="AA367" s="13"/>
      <c r="AB367" s="13"/>
      <c r="AC367" s="13"/>
      <c r="AD367" s="13"/>
      <c r="AE367" s="13"/>
      <c r="AT367" s="235" t="s">
        <v>161</v>
      </c>
      <c r="AU367" s="235" t="s">
        <v>82</v>
      </c>
      <c r="AV367" s="13" t="s">
        <v>82</v>
      </c>
      <c r="AW367" s="13" t="s">
        <v>33</v>
      </c>
      <c r="AX367" s="13" t="s">
        <v>72</v>
      </c>
      <c r="AY367" s="235" t="s">
        <v>148</v>
      </c>
    </row>
    <row r="368" spans="1:51" s="13" customFormat="1" ht="12">
      <c r="A368" s="13"/>
      <c r="B368" s="225"/>
      <c r="C368" s="226"/>
      <c r="D368" s="218" t="s">
        <v>161</v>
      </c>
      <c r="E368" s="227" t="s">
        <v>19</v>
      </c>
      <c r="F368" s="228" t="s">
        <v>587</v>
      </c>
      <c r="G368" s="226"/>
      <c r="H368" s="229">
        <v>1.68</v>
      </c>
      <c r="I368" s="230"/>
      <c r="J368" s="226"/>
      <c r="K368" s="226"/>
      <c r="L368" s="231"/>
      <c r="M368" s="232"/>
      <c r="N368" s="233"/>
      <c r="O368" s="233"/>
      <c r="P368" s="233"/>
      <c r="Q368" s="233"/>
      <c r="R368" s="233"/>
      <c r="S368" s="233"/>
      <c r="T368" s="234"/>
      <c r="U368" s="13"/>
      <c r="V368" s="13"/>
      <c r="W368" s="13"/>
      <c r="X368" s="13"/>
      <c r="Y368" s="13"/>
      <c r="Z368" s="13"/>
      <c r="AA368" s="13"/>
      <c r="AB368" s="13"/>
      <c r="AC368" s="13"/>
      <c r="AD368" s="13"/>
      <c r="AE368" s="13"/>
      <c r="AT368" s="235" t="s">
        <v>161</v>
      </c>
      <c r="AU368" s="235" t="s">
        <v>82</v>
      </c>
      <c r="AV368" s="13" t="s">
        <v>82</v>
      </c>
      <c r="AW368" s="13" t="s">
        <v>33</v>
      </c>
      <c r="AX368" s="13" t="s">
        <v>72</v>
      </c>
      <c r="AY368" s="235" t="s">
        <v>148</v>
      </c>
    </row>
    <row r="369" spans="1:51" s="15" customFormat="1" ht="12">
      <c r="A369" s="15"/>
      <c r="B369" s="248"/>
      <c r="C369" s="249"/>
      <c r="D369" s="218" t="s">
        <v>161</v>
      </c>
      <c r="E369" s="250" t="s">
        <v>19</v>
      </c>
      <c r="F369" s="251" t="s">
        <v>588</v>
      </c>
      <c r="G369" s="249"/>
      <c r="H369" s="252">
        <v>81.07800000000002</v>
      </c>
      <c r="I369" s="253"/>
      <c r="J369" s="249"/>
      <c r="K369" s="249"/>
      <c r="L369" s="254"/>
      <c r="M369" s="255"/>
      <c r="N369" s="256"/>
      <c r="O369" s="256"/>
      <c r="P369" s="256"/>
      <c r="Q369" s="256"/>
      <c r="R369" s="256"/>
      <c r="S369" s="256"/>
      <c r="T369" s="257"/>
      <c r="U369" s="15"/>
      <c r="V369" s="15"/>
      <c r="W369" s="15"/>
      <c r="X369" s="15"/>
      <c r="Y369" s="15"/>
      <c r="Z369" s="15"/>
      <c r="AA369" s="15"/>
      <c r="AB369" s="15"/>
      <c r="AC369" s="15"/>
      <c r="AD369" s="15"/>
      <c r="AE369" s="15"/>
      <c r="AT369" s="258" t="s">
        <v>161</v>
      </c>
      <c r="AU369" s="258" t="s">
        <v>82</v>
      </c>
      <c r="AV369" s="15" t="s">
        <v>163</v>
      </c>
      <c r="AW369" s="15" t="s">
        <v>33</v>
      </c>
      <c r="AX369" s="15" t="s">
        <v>72</v>
      </c>
      <c r="AY369" s="258" t="s">
        <v>148</v>
      </c>
    </row>
    <row r="370" spans="1:51" s="13" customFormat="1" ht="12">
      <c r="A370" s="13"/>
      <c r="B370" s="225"/>
      <c r="C370" s="226"/>
      <c r="D370" s="218" t="s">
        <v>161</v>
      </c>
      <c r="E370" s="227" t="s">
        <v>19</v>
      </c>
      <c r="F370" s="228" t="s">
        <v>589</v>
      </c>
      <c r="G370" s="226"/>
      <c r="H370" s="229">
        <v>34.136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161</v>
      </c>
      <c r="AU370" s="235" t="s">
        <v>82</v>
      </c>
      <c r="AV370" s="13" t="s">
        <v>82</v>
      </c>
      <c r="AW370" s="13" t="s">
        <v>33</v>
      </c>
      <c r="AX370" s="13" t="s">
        <v>72</v>
      </c>
      <c r="AY370" s="235" t="s">
        <v>148</v>
      </c>
    </row>
    <row r="371" spans="1:51" s="13" customFormat="1" ht="12">
      <c r="A371" s="13"/>
      <c r="B371" s="225"/>
      <c r="C371" s="226"/>
      <c r="D371" s="218" t="s">
        <v>161</v>
      </c>
      <c r="E371" s="227" t="s">
        <v>19</v>
      </c>
      <c r="F371" s="228" t="s">
        <v>590</v>
      </c>
      <c r="G371" s="226"/>
      <c r="H371" s="229">
        <v>95.08</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161</v>
      </c>
      <c r="AU371" s="235" t="s">
        <v>82</v>
      </c>
      <c r="AV371" s="13" t="s">
        <v>82</v>
      </c>
      <c r="AW371" s="13" t="s">
        <v>33</v>
      </c>
      <c r="AX371" s="13" t="s">
        <v>72</v>
      </c>
      <c r="AY371" s="235" t="s">
        <v>148</v>
      </c>
    </row>
    <row r="372" spans="1:51" s="15" customFormat="1" ht="12">
      <c r="A372" s="15"/>
      <c r="B372" s="248"/>
      <c r="C372" s="249"/>
      <c r="D372" s="218" t="s">
        <v>161</v>
      </c>
      <c r="E372" s="250" t="s">
        <v>19</v>
      </c>
      <c r="F372" s="251" t="s">
        <v>591</v>
      </c>
      <c r="G372" s="249"/>
      <c r="H372" s="252">
        <v>129.216</v>
      </c>
      <c r="I372" s="253"/>
      <c r="J372" s="249"/>
      <c r="K372" s="249"/>
      <c r="L372" s="254"/>
      <c r="M372" s="255"/>
      <c r="N372" s="256"/>
      <c r="O372" s="256"/>
      <c r="P372" s="256"/>
      <c r="Q372" s="256"/>
      <c r="R372" s="256"/>
      <c r="S372" s="256"/>
      <c r="T372" s="257"/>
      <c r="U372" s="15"/>
      <c r="V372" s="15"/>
      <c r="W372" s="15"/>
      <c r="X372" s="15"/>
      <c r="Y372" s="15"/>
      <c r="Z372" s="15"/>
      <c r="AA372" s="15"/>
      <c r="AB372" s="15"/>
      <c r="AC372" s="15"/>
      <c r="AD372" s="15"/>
      <c r="AE372" s="15"/>
      <c r="AT372" s="258" t="s">
        <v>161</v>
      </c>
      <c r="AU372" s="258" t="s">
        <v>82</v>
      </c>
      <c r="AV372" s="15" t="s">
        <v>163</v>
      </c>
      <c r="AW372" s="15" t="s">
        <v>33</v>
      </c>
      <c r="AX372" s="15" t="s">
        <v>72</v>
      </c>
      <c r="AY372" s="258" t="s">
        <v>148</v>
      </c>
    </row>
    <row r="373" spans="1:51" s="13" customFormat="1" ht="12">
      <c r="A373" s="13"/>
      <c r="B373" s="225"/>
      <c r="C373" s="226"/>
      <c r="D373" s="218" t="s">
        <v>161</v>
      </c>
      <c r="E373" s="227" t="s">
        <v>19</v>
      </c>
      <c r="F373" s="228" t="s">
        <v>592</v>
      </c>
      <c r="G373" s="226"/>
      <c r="H373" s="229">
        <v>69.02</v>
      </c>
      <c r="I373" s="230"/>
      <c r="J373" s="226"/>
      <c r="K373" s="226"/>
      <c r="L373" s="231"/>
      <c r="M373" s="232"/>
      <c r="N373" s="233"/>
      <c r="O373" s="233"/>
      <c r="P373" s="233"/>
      <c r="Q373" s="233"/>
      <c r="R373" s="233"/>
      <c r="S373" s="233"/>
      <c r="T373" s="234"/>
      <c r="U373" s="13"/>
      <c r="V373" s="13"/>
      <c r="W373" s="13"/>
      <c r="X373" s="13"/>
      <c r="Y373" s="13"/>
      <c r="Z373" s="13"/>
      <c r="AA373" s="13"/>
      <c r="AB373" s="13"/>
      <c r="AC373" s="13"/>
      <c r="AD373" s="13"/>
      <c r="AE373" s="13"/>
      <c r="AT373" s="235" t="s">
        <v>161</v>
      </c>
      <c r="AU373" s="235" t="s">
        <v>82</v>
      </c>
      <c r="AV373" s="13" t="s">
        <v>82</v>
      </c>
      <c r="AW373" s="13" t="s">
        <v>33</v>
      </c>
      <c r="AX373" s="13" t="s">
        <v>72</v>
      </c>
      <c r="AY373" s="235" t="s">
        <v>148</v>
      </c>
    </row>
    <row r="374" spans="1:51" s="15" customFormat="1" ht="12">
      <c r="A374" s="15"/>
      <c r="B374" s="248"/>
      <c r="C374" s="249"/>
      <c r="D374" s="218" t="s">
        <v>161</v>
      </c>
      <c r="E374" s="250" t="s">
        <v>19</v>
      </c>
      <c r="F374" s="251" t="s">
        <v>593</v>
      </c>
      <c r="G374" s="249"/>
      <c r="H374" s="252">
        <v>69.02</v>
      </c>
      <c r="I374" s="253"/>
      <c r="J374" s="249"/>
      <c r="K374" s="249"/>
      <c r="L374" s="254"/>
      <c r="M374" s="255"/>
      <c r="N374" s="256"/>
      <c r="O374" s="256"/>
      <c r="P374" s="256"/>
      <c r="Q374" s="256"/>
      <c r="R374" s="256"/>
      <c r="S374" s="256"/>
      <c r="T374" s="257"/>
      <c r="U374" s="15"/>
      <c r="V374" s="15"/>
      <c r="W374" s="15"/>
      <c r="X374" s="15"/>
      <c r="Y374" s="15"/>
      <c r="Z374" s="15"/>
      <c r="AA374" s="15"/>
      <c r="AB374" s="15"/>
      <c r="AC374" s="15"/>
      <c r="AD374" s="15"/>
      <c r="AE374" s="15"/>
      <c r="AT374" s="258" t="s">
        <v>161</v>
      </c>
      <c r="AU374" s="258" t="s">
        <v>82</v>
      </c>
      <c r="AV374" s="15" t="s">
        <v>163</v>
      </c>
      <c r="AW374" s="15" t="s">
        <v>33</v>
      </c>
      <c r="AX374" s="15" t="s">
        <v>72</v>
      </c>
      <c r="AY374" s="258" t="s">
        <v>148</v>
      </c>
    </row>
    <row r="375" spans="1:51" s="13" customFormat="1" ht="12">
      <c r="A375" s="13"/>
      <c r="B375" s="225"/>
      <c r="C375" s="226"/>
      <c r="D375" s="218" t="s">
        <v>161</v>
      </c>
      <c r="E375" s="227" t="s">
        <v>19</v>
      </c>
      <c r="F375" s="228" t="s">
        <v>594</v>
      </c>
      <c r="G375" s="226"/>
      <c r="H375" s="229">
        <v>66.153</v>
      </c>
      <c r="I375" s="230"/>
      <c r="J375" s="226"/>
      <c r="K375" s="226"/>
      <c r="L375" s="231"/>
      <c r="M375" s="232"/>
      <c r="N375" s="233"/>
      <c r="O375" s="233"/>
      <c r="P375" s="233"/>
      <c r="Q375" s="233"/>
      <c r="R375" s="233"/>
      <c r="S375" s="233"/>
      <c r="T375" s="234"/>
      <c r="U375" s="13"/>
      <c r="V375" s="13"/>
      <c r="W375" s="13"/>
      <c r="X375" s="13"/>
      <c r="Y375" s="13"/>
      <c r="Z375" s="13"/>
      <c r="AA375" s="13"/>
      <c r="AB375" s="13"/>
      <c r="AC375" s="13"/>
      <c r="AD375" s="13"/>
      <c r="AE375" s="13"/>
      <c r="AT375" s="235" t="s">
        <v>161</v>
      </c>
      <c r="AU375" s="235" t="s">
        <v>82</v>
      </c>
      <c r="AV375" s="13" t="s">
        <v>82</v>
      </c>
      <c r="AW375" s="13" t="s">
        <v>33</v>
      </c>
      <c r="AX375" s="13" t="s">
        <v>72</v>
      </c>
      <c r="AY375" s="235" t="s">
        <v>148</v>
      </c>
    </row>
    <row r="376" spans="1:51" s="15" customFormat="1" ht="12">
      <c r="A376" s="15"/>
      <c r="B376" s="248"/>
      <c r="C376" s="249"/>
      <c r="D376" s="218" t="s">
        <v>161</v>
      </c>
      <c r="E376" s="250" t="s">
        <v>19</v>
      </c>
      <c r="F376" s="251" t="s">
        <v>595</v>
      </c>
      <c r="G376" s="249"/>
      <c r="H376" s="252">
        <v>66.153</v>
      </c>
      <c r="I376" s="253"/>
      <c r="J376" s="249"/>
      <c r="K376" s="249"/>
      <c r="L376" s="254"/>
      <c r="M376" s="255"/>
      <c r="N376" s="256"/>
      <c r="O376" s="256"/>
      <c r="P376" s="256"/>
      <c r="Q376" s="256"/>
      <c r="R376" s="256"/>
      <c r="S376" s="256"/>
      <c r="T376" s="257"/>
      <c r="U376" s="15"/>
      <c r="V376" s="15"/>
      <c r="W376" s="15"/>
      <c r="X376" s="15"/>
      <c r="Y376" s="15"/>
      <c r="Z376" s="15"/>
      <c r="AA376" s="15"/>
      <c r="AB376" s="15"/>
      <c r="AC376" s="15"/>
      <c r="AD376" s="15"/>
      <c r="AE376" s="15"/>
      <c r="AT376" s="258" t="s">
        <v>161</v>
      </c>
      <c r="AU376" s="258" t="s">
        <v>82</v>
      </c>
      <c r="AV376" s="15" t="s">
        <v>163</v>
      </c>
      <c r="AW376" s="15" t="s">
        <v>33</v>
      </c>
      <c r="AX376" s="15" t="s">
        <v>72</v>
      </c>
      <c r="AY376" s="258" t="s">
        <v>148</v>
      </c>
    </row>
    <row r="377" spans="1:51" s="13" customFormat="1" ht="12">
      <c r="A377" s="13"/>
      <c r="B377" s="225"/>
      <c r="C377" s="226"/>
      <c r="D377" s="218" t="s">
        <v>161</v>
      </c>
      <c r="E377" s="227" t="s">
        <v>19</v>
      </c>
      <c r="F377" s="228" t="s">
        <v>596</v>
      </c>
      <c r="G377" s="226"/>
      <c r="H377" s="229">
        <v>4.16</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161</v>
      </c>
      <c r="AU377" s="235" t="s">
        <v>82</v>
      </c>
      <c r="AV377" s="13" t="s">
        <v>82</v>
      </c>
      <c r="AW377" s="13" t="s">
        <v>33</v>
      </c>
      <c r="AX377" s="13" t="s">
        <v>72</v>
      </c>
      <c r="AY377" s="235" t="s">
        <v>148</v>
      </c>
    </row>
    <row r="378" spans="1:51" s="15" customFormat="1" ht="12">
      <c r="A378" s="15"/>
      <c r="B378" s="248"/>
      <c r="C378" s="249"/>
      <c r="D378" s="218" t="s">
        <v>161</v>
      </c>
      <c r="E378" s="250" t="s">
        <v>19</v>
      </c>
      <c r="F378" s="251" t="s">
        <v>597</v>
      </c>
      <c r="G378" s="249"/>
      <c r="H378" s="252">
        <v>4.16</v>
      </c>
      <c r="I378" s="253"/>
      <c r="J378" s="249"/>
      <c r="K378" s="249"/>
      <c r="L378" s="254"/>
      <c r="M378" s="255"/>
      <c r="N378" s="256"/>
      <c r="O378" s="256"/>
      <c r="P378" s="256"/>
      <c r="Q378" s="256"/>
      <c r="R378" s="256"/>
      <c r="S378" s="256"/>
      <c r="T378" s="257"/>
      <c r="U378" s="15"/>
      <c r="V378" s="15"/>
      <c r="W378" s="15"/>
      <c r="X378" s="15"/>
      <c r="Y378" s="15"/>
      <c r="Z378" s="15"/>
      <c r="AA378" s="15"/>
      <c r="AB378" s="15"/>
      <c r="AC378" s="15"/>
      <c r="AD378" s="15"/>
      <c r="AE378" s="15"/>
      <c r="AT378" s="258" t="s">
        <v>161</v>
      </c>
      <c r="AU378" s="258" t="s">
        <v>82</v>
      </c>
      <c r="AV378" s="15" t="s">
        <v>163</v>
      </c>
      <c r="AW378" s="15" t="s">
        <v>33</v>
      </c>
      <c r="AX378" s="15" t="s">
        <v>72</v>
      </c>
      <c r="AY378" s="258" t="s">
        <v>148</v>
      </c>
    </row>
    <row r="379" spans="1:51" s="14" customFormat="1" ht="12">
      <c r="A379" s="14"/>
      <c r="B379" s="236"/>
      <c r="C379" s="237"/>
      <c r="D379" s="218" t="s">
        <v>161</v>
      </c>
      <c r="E379" s="238" t="s">
        <v>19</v>
      </c>
      <c r="F379" s="239" t="s">
        <v>254</v>
      </c>
      <c r="G379" s="237"/>
      <c r="H379" s="240">
        <v>349.62700000000007</v>
      </c>
      <c r="I379" s="241"/>
      <c r="J379" s="237"/>
      <c r="K379" s="237"/>
      <c r="L379" s="242"/>
      <c r="M379" s="243"/>
      <c r="N379" s="244"/>
      <c r="O379" s="244"/>
      <c r="P379" s="244"/>
      <c r="Q379" s="244"/>
      <c r="R379" s="244"/>
      <c r="S379" s="244"/>
      <c r="T379" s="245"/>
      <c r="U379" s="14"/>
      <c r="V379" s="14"/>
      <c r="W379" s="14"/>
      <c r="X379" s="14"/>
      <c r="Y379" s="14"/>
      <c r="Z379" s="14"/>
      <c r="AA379" s="14"/>
      <c r="AB379" s="14"/>
      <c r="AC379" s="14"/>
      <c r="AD379" s="14"/>
      <c r="AE379" s="14"/>
      <c r="AT379" s="246" t="s">
        <v>161</v>
      </c>
      <c r="AU379" s="246" t="s">
        <v>82</v>
      </c>
      <c r="AV379" s="14" t="s">
        <v>155</v>
      </c>
      <c r="AW379" s="14" t="s">
        <v>33</v>
      </c>
      <c r="AX379" s="14" t="s">
        <v>80</v>
      </c>
      <c r="AY379" s="246" t="s">
        <v>148</v>
      </c>
    </row>
    <row r="380" spans="1:65" s="2" customFormat="1" ht="21.75" customHeight="1">
      <c r="A380" s="39"/>
      <c r="B380" s="40"/>
      <c r="C380" s="205" t="s">
        <v>598</v>
      </c>
      <c r="D380" s="205" t="s">
        <v>150</v>
      </c>
      <c r="E380" s="206" t="s">
        <v>599</v>
      </c>
      <c r="F380" s="207" t="s">
        <v>600</v>
      </c>
      <c r="G380" s="208" t="s">
        <v>377</v>
      </c>
      <c r="H380" s="209">
        <v>1</v>
      </c>
      <c r="I380" s="210"/>
      <c r="J380" s="211">
        <f>ROUND(I380*H380,2)</f>
        <v>0</v>
      </c>
      <c r="K380" s="207" t="s">
        <v>154</v>
      </c>
      <c r="L380" s="45"/>
      <c r="M380" s="212" t="s">
        <v>19</v>
      </c>
      <c r="N380" s="213" t="s">
        <v>43</v>
      </c>
      <c r="O380" s="85"/>
      <c r="P380" s="214">
        <f>O380*H380</f>
        <v>0</v>
      </c>
      <c r="Q380" s="214">
        <v>0</v>
      </c>
      <c r="R380" s="214">
        <f>Q380*H380</f>
        <v>0</v>
      </c>
      <c r="S380" s="214">
        <v>0.013</v>
      </c>
      <c r="T380" s="215">
        <f>S380*H380</f>
        <v>0.013</v>
      </c>
      <c r="U380" s="39"/>
      <c r="V380" s="39"/>
      <c r="W380" s="39"/>
      <c r="X380" s="39"/>
      <c r="Y380" s="39"/>
      <c r="Z380" s="39"/>
      <c r="AA380" s="39"/>
      <c r="AB380" s="39"/>
      <c r="AC380" s="39"/>
      <c r="AD380" s="39"/>
      <c r="AE380" s="39"/>
      <c r="AR380" s="216" t="s">
        <v>261</v>
      </c>
      <c r="AT380" s="216" t="s">
        <v>150</v>
      </c>
      <c r="AU380" s="216" t="s">
        <v>82</v>
      </c>
      <c r="AY380" s="18" t="s">
        <v>148</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261</v>
      </c>
      <c r="BM380" s="216" t="s">
        <v>601</v>
      </c>
    </row>
    <row r="381" spans="1:47" s="2" customFormat="1" ht="12">
      <c r="A381" s="39"/>
      <c r="B381" s="40"/>
      <c r="C381" s="41"/>
      <c r="D381" s="218" t="s">
        <v>157</v>
      </c>
      <c r="E381" s="41"/>
      <c r="F381" s="219" t="s">
        <v>602</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157</v>
      </c>
      <c r="AU381" s="18" t="s">
        <v>82</v>
      </c>
    </row>
    <row r="382" spans="1:47" s="2" customFormat="1" ht="12">
      <c r="A382" s="39"/>
      <c r="B382" s="40"/>
      <c r="C382" s="41"/>
      <c r="D382" s="223" t="s">
        <v>159</v>
      </c>
      <c r="E382" s="41"/>
      <c r="F382" s="224" t="s">
        <v>603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159</v>
      </c>
      <c r="AU382" s="18" t="s">
        <v>82</v>
      </c>
    </row>
    <row r="383" spans="1:65" s="2" customFormat="1" ht="24.15" customHeight="1">
      <c r="A383" s="39"/>
      <c r="B383" s="40"/>
      <c r="C383" s="205" t="s">
        <v>604</v>
      </c>
      <c r="D383" s="205" t="s">
        <v>150</v>
      </c>
      <c r="E383" s="206" t="s">
        <v>605</v>
      </c>
      <c r="F383" s="207" t="s">
        <v>606</v>
      </c>
      <c r="G383" s="208" t="s">
        <v>377</v>
      </c>
      <c r="H383" s="209">
        <v>1</v>
      </c>
      <c r="I383" s="210"/>
      <c r="J383" s="211">
        <f>ROUND(I383*H383,2)</f>
        <v>0</v>
      </c>
      <c r="K383" s="207" t="s">
        <v>154</v>
      </c>
      <c r="L383" s="45"/>
      <c r="M383" s="212" t="s">
        <v>19</v>
      </c>
      <c r="N383" s="213" t="s">
        <v>43</v>
      </c>
      <c r="O383" s="85"/>
      <c r="P383" s="214">
        <f>O383*H383</f>
        <v>0</v>
      </c>
      <c r="Q383" s="214">
        <v>0</v>
      </c>
      <c r="R383" s="214">
        <f>Q383*H383</f>
        <v>0</v>
      </c>
      <c r="S383" s="214">
        <v>0.1215</v>
      </c>
      <c r="T383" s="215">
        <f>S383*H383</f>
        <v>0.1215</v>
      </c>
      <c r="U383" s="39"/>
      <c r="V383" s="39"/>
      <c r="W383" s="39"/>
      <c r="X383" s="39"/>
      <c r="Y383" s="39"/>
      <c r="Z383" s="39"/>
      <c r="AA383" s="39"/>
      <c r="AB383" s="39"/>
      <c r="AC383" s="39"/>
      <c r="AD383" s="39"/>
      <c r="AE383" s="39"/>
      <c r="AR383" s="216" t="s">
        <v>261</v>
      </c>
      <c r="AT383" s="216" t="s">
        <v>150</v>
      </c>
      <c r="AU383" s="216" t="s">
        <v>82</v>
      </c>
      <c r="AY383" s="18" t="s">
        <v>148</v>
      </c>
      <c r="BE383" s="217">
        <f>IF(N383="základní",J383,0)</f>
        <v>0</v>
      </c>
      <c r="BF383" s="217">
        <f>IF(N383="snížená",J383,0)</f>
        <v>0</v>
      </c>
      <c r="BG383" s="217">
        <f>IF(N383="zákl. přenesená",J383,0)</f>
        <v>0</v>
      </c>
      <c r="BH383" s="217">
        <f>IF(N383="sníž. přenesená",J383,0)</f>
        <v>0</v>
      </c>
      <c r="BI383" s="217">
        <f>IF(N383="nulová",J383,0)</f>
        <v>0</v>
      </c>
      <c r="BJ383" s="18" t="s">
        <v>80</v>
      </c>
      <c r="BK383" s="217">
        <f>ROUND(I383*H383,2)</f>
        <v>0</v>
      </c>
      <c r="BL383" s="18" t="s">
        <v>261</v>
      </c>
      <c r="BM383" s="216" t="s">
        <v>607</v>
      </c>
    </row>
    <row r="384" spans="1:47" s="2" customFormat="1" ht="12">
      <c r="A384" s="39"/>
      <c r="B384" s="40"/>
      <c r="C384" s="41"/>
      <c r="D384" s="218" t="s">
        <v>157</v>
      </c>
      <c r="E384" s="41"/>
      <c r="F384" s="219" t="s">
        <v>608</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157</v>
      </c>
      <c r="AU384" s="18" t="s">
        <v>82</v>
      </c>
    </row>
    <row r="385" spans="1:47" s="2" customFormat="1" ht="12">
      <c r="A385" s="39"/>
      <c r="B385" s="40"/>
      <c r="C385" s="41"/>
      <c r="D385" s="223" t="s">
        <v>159</v>
      </c>
      <c r="E385" s="41"/>
      <c r="F385" s="224" t="s">
        <v>609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159</v>
      </c>
      <c r="AU385" s="18" t="s">
        <v>82</v>
      </c>
    </row>
    <row r="386" spans="1:65" s="2" customFormat="1" ht="16.5" customHeight="1">
      <c r="A386" s="39"/>
      <c r="B386" s="40"/>
      <c r="C386" s="205" t="s">
        <v>610</v>
      </c>
      <c r="D386" s="205" t="s">
        <v>150</v>
      </c>
      <c r="E386" s="206" t="s">
        <v>611</v>
      </c>
      <c r="F386" s="207" t="s">
        <v>612</v>
      </c>
      <c r="G386" s="208" t="s">
        <v>377</v>
      </c>
      <c r="H386" s="209">
        <v>2</v>
      </c>
      <c r="I386" s="210"/>
      <c r="J386" s="211">
        <f>ROUND(I386*H386,2)</f>
        <v>0</v>
      </c>
      <c r="K386" s="207" t="s">
        <v>154</v>
      </c>
      <c r="L386" s="45"/>
      <c r="M386" s="212" t="s">
        <v>19</v>
      </c>
      <c r="N386" s="213" t="s">
        <v>43</v>
      </c>
      <c r="O386" s="85"/>
      <c r="P386" s="214">
        <f>O386*H386</f>
        <v>0</v>
      </c>
      <c r="Q386" s="214">
        <v>0</v>
      </c>
      <c r="R386" s="214">
        <f>Q386*H386</f>
        <v>0</v>
      </c>
      <c r="S386" s="214">
        <v>0.02</v>
      </c>
      <c r="T386" s="215">
        <f>S386*H386</f>
        <v>0.04</v>
      </c>
      <c r="U386" s="39"/>
      <c r="V386" s="39"/>
      <c r="W386" s="39"/>
      <c r="X386" s="39"/>
      <c r="Y386" s="39"/>
      <c r="Z386" s="39"/>
      <c r="AA386" s="39"/>
      <c r="AB386" s="39"/>
      <c r="AC386" s="39"/>
      <c r="AD386" s="39"/>
      <c r="AE386" s="39"/>
      <c r="AR386" s="216" t="s">
        <v>261</v>
      </c>
      <c r="AT386" s="216" t="s">
        <v>150</v>
      </c>
      <c r="AU386" s="216" t="s">
        <v>82</v>
      </c>
      <c r="AY386" s="18" t="s">
        <v>148</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261</v>
      </c>
      <c r="BM386" s="216" t="s">
        <v>613</v>
      </c>
    </row>
    <row r="387" spans="1:47" s="2" customFormat="1" ht="12">
      <c r="A387" s="39"/>
      <c r="B387" s="40"/>
      <c r="C387" s="41"/>
      <c r="D387" s="218" t="s">
        <v>157</v>
      </c>
      <c r="E387" s="41"/>
      <c r="F387" s="219" t="s">
        <v>614</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157</v>
      </c>
      <c r="AU387" s="18" t="s">
        <v>82</v>
      </c>
    </row>
    <row r="388" spans="1:47" s="2" customFormat="1" ht="12">
      <c r="A388" s="39"/>
      <c r="B388" s="40"/>
      <c r="C388" s="41"/>
      <c r="D388" s="223" t="s">
        <v>159</v>
      </c>
      <c r="E388" s="41"/>
      <c r="F388" s="224" t="s">
        <v>615</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159</v>
      </c>
      <c r="AU388" s="18" t="s">
        <v>82</v>
      </c>
    </row>
    <row r="389" spans="1:65" s="2" customFormat="1" ht="16.5" customHeight="1">
      <c r="A389" s="39"/>
      <c r="B389" s="40"/>
      <c r="C389" s="205" t="s">
        <v>616</v>
      </c>
      <c r="D389" s="205" t="s">
        <v>150</v>
      </c>
      <c r="E389" s="206" t="s">
        <v>617</v>
      </c>
      <c r="F389" s="207" t="s">
        <v>618</v>
      </c>
      <c r="G389" s="208" t="s">
        <v>377</v>
      </c>
      <c r="H389" s="209">
        <v>1</v>
      </c>
      <c r="I389" s="210"/>
      <c r="J389" s="211">
        <f>ROUND(I389*H389,2)</f>
        <v>0</v>
      </c>
      <c r="K389" s="207" t="s">
        <v>154</v>
      </c>
      <c r="L389" s="45"/>
      <c r="M389" s="212" t="s">
        <v>19</v>
      </c>
      <c r="N389" s="213" t="s">
        <v>43</v>
      </c>
      <c r="O389" s="85"/>
      <c r="P389" s="214">
        <f>O389*H389</f>
        <v>0</v>
      </c>
      <c r="Q389" s="214">
        <v>0</v>
      </c>
      <c r="R389" s="214">
        <f>Q389*H389</f>
        <v>0</v>
      </c>
      <c r="S389" s="214">
        <v>0.03</v>
      </c>
      <c r="T389" s="215">
        <f>S389*H389</f>
        <v>0.03</v>
      </c>
      <c r="U389" s="39"/>
      <c r="V389" s="39"/>
      <c r="W389" s="39"/>
      <c r="X389" s="39"/>
      <c r="Y389" s="39"/>
      <c r="Z389" s="39"/>
      <c r="AA389" s="39"/>
      <c r="AB389" s="39"/>
      <c r="AC389" s="39"/>
      <c r="AD389" s="39"/>
      <c r="AE389" s="39"/>
      <c r="AR389" s="216" t="s">
        <v>261</v>
      </c>
      <c r="AT389" s="216" t="s">
        <v>150</v>
      </c>
      <c r="AU389" s="216" t="s">
        <v>82</v>
      </c>
      <c r="AY389" s="18" t="s">
        <v>148</v>
      </c>
      <c r="BE389" s="217">
        <f>IF(N389="základní",J389,0)</f>
        <v>0</v>
      </c>
      <c r="BF389" s="217">
        <f>IF(N389="snížená",J389,0)</f>
        <v>0</v>
      </c>
      <c r="BG389" s="217">
        <f>IF(N389="zákl. přenesená",J389,0)</f>
        <v>0</v>
      </c>
      <c r="BH389" s="217">
        <f>IF(N389="sníž. přenesená",J389,0)</f>
        <v>0</v>
      </c>
      <c r="BI389" s="217">
        <f>IF(N389="nulová",J389,0)</f>
        <v>0</v>
      </c>
      <c r="BJ389" s="18" t="s">
        <v>80</v>
      </c>
      <c r="BK389" s="217">
        <f>ROUND(I389*H389,2)</f>
        <v>0</v>
      </c>
      <c r="BL389" s="18" t="s">
        <v>261</v>
      </c>
      <c r="BM389" s="216" t="s">
        <v>619</v>
      </c>
    </row>
    <row r="390" spans="1:47" s="2" customFormat="1" ht="12">
      <c r="A390" s="39"/>
      <c r="B390" s="40"/>
      <c r="C390" s="41"/>
      <c r="D390" s="218" t="s">
        <v>157</v>
      </c>
      <c r="E390" s="41"/>
      <c r="F390" s="219" t="s">
        <v>620</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157</v>
      </c>
      <c r="AU390" s="18" t="s">
        <v>82</v>
      </c>
    </row>
    <row r="391" spans="1:47" s="2" customFormat="1" ht="12">
      <c r="A391" s="39"/>
      <c r="B391" s="40"/>
      <c r="C391" s="41"/>
      <c r="D391" s="223" t="s">
        <v>159</v>
      </c>
      <c r="E391" s="41"/>
      <c r="F391" s="224" t="s">
        <v>621</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159</v>
      </c>
      <c r="AU391" s="18" t="s">
        <v>82</v>
      </c>
    </row>
    <row r="392" spans="1:65" s="2" customFormat="1" ht="24.15" customHeight="1">
      <c r="A392" s="39"/>
      <c r="B392" s="40"/>
      <c r="C392" s="205" t="s">
        <v>622</v>
      </c>
      <c r="D392" s="205" t="s">
        <v>150</v>
      </c>
      <c r="E392" s="206" t="s">
        <v>623</v>
      </c>
      <c r="F392" s="207" t="s">
        <v>624</v>
      </c>
      <c r="G392" s="208" t="s">
        <v>625</v>
      </c>
      <c r="H392" s="209">
        <v>1.188</v>
      </c>
      <c r="I392" s="210"/>
      <c r="J392" s="211">
        <f>ROUND(I392*H392,2)</f>
        <v>0</v>
      </c>
      <c r="K392" s="207" t="s">
        <v>154</v>
      </c>
      <c r="L392" s="45"/>
      <c r="M392" s="212" t="s">
        <v>19</v>
      </c>
      <c r="N392" s="213" t="s">
        <v>43</v>
      </c>
      <c r="O392" s="85"/>
      <c r="P392" s="214">
        <f>O392*H392</f>
        <v>0</v>
      </c>
      <c r="Q392" s="214">
        <v>0</v>
      </c>
      <c r="R392" s="214">
        <f>Q392*H392</f>
        <v>0</v>
      </c>
      <c r="S392" s="214">
        <v>0.001</v>
      </c>
      <c r="T392" s="215">
        <f>S392*H392</f>
        <v>0.001188</v>
      </c>
      <c r="U392" s="39"/>
      <c r="V392" s="39"/>
      <c r="W392" s="39"/>
      <c r="X392" s="39"/>
      <c r="Y392" s="39"/>
      <c r="Z392" s="39"/>
      <c r="AA392" s="39"/>
      <c r="AB392" s="39"/>
      <c r="AC392" s="39"/>
      <c r="AD392" s="39"/>
      <c r="AE392" s="39"/>
      <c r="AR392" s="216" t="s">
        <v>261</v>
      </c>
      <c r="AT392" s="216" t="s">
        <v>150</v>
      </c>
      <c r="AU392" s="216" t="s">
        <v>82</v>
      </c>
      <c r="AY392" s="18" t="s">
        <v>148</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261</v>
      </c>
      <c r="BM392" s="216" t="s">
        <v>626</v>
      </c>
    </row>
    <row r="393" spans="1:47" s="2" customFormat="1" ht="12">
      <c r="A393" s="39"/>
      <c r="B393" s="40"/>
      <c r="C393" s="41"/>
      <c r="D393" s="218" t="s">
        <v>157</v>
      </c>
      <c r="E393" s="41"/>
      <c r="F393" s="219" t="s">
        <v>627</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157</v>
      </c>
      <c r="AU393" s="18" t="s">
        <v>82</v>
      </c>
    </row>
    <row r="394" spans="1:47" s="2" customFormat="1" ht="12">
      <c r="A394" s="39"/>
      <c r="B394" s="40"/>
      <c r="C394" s="41"/>
      <c r="D394" s="223" t="s">
        <v>159</v>
      </c>
      <c r="E394" s="41"/>
      <c r="F394" s="224" t="s">
        <v>628</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159</v>
      </c>
      <c r="AU394" s="18" t="s">
        <v>82</v>
      </c>
    </row>
    <row r="395" spans="1:51" s="13" customFormat="1" ht="12">
      <c r="A395" s="13"/>
      <c r="B395" s="225"/>
      <c r="C395" s="226"/>
      <c r="D395" s="218" t="s">
        <v>161</v>
      </c>
      <c r="E395" s="227" t="s">
        <v>19</v>
      </c>
      <c r="F395" s="228" t="s">
        <v>629</v>
      </c>
      <c r="G395" s="226"/>
      <c r="H395" s="229">
        <v>0.392</v>
      </c>
      <c r="I395" s="230"/>
      <c r="J395" s="226"/>
      <c r="K395" s="226"/>
      <c r="L395" s="231"/>
      <c r="M395" s="232"/>
      <c r="N395" s="233"/>
      <c r="O395" s="233"/>
      <c r="P395" s="233"/>
      <c r="Q395" s="233"/>
      <c r="R395" s="233"/>
      <c r="S395" s="233"/>
      <c r="T395" s="234"/>
      <c r="U395" s="13"/>
      <c r="V395" s="13"/>
      <c r="W395" s="13"/>
      <c r="X395" s="13"/>
      <c r="Y395" s="13"/>
      <c r="Z395" s="13"/>
      <c r="AA395" s="13"/>
      <c r="AB395" s="13"/>
      <c r="AC395" s="13"/>
      <c r="AD395" s="13"/>
      <c r="AE395" s="13"/>
      <c r="AT395" s="235" t="s">
        <v>161</v>
      </c>
      <c r="AU395" s="235" t="s">
        <v>82</v>
      </c>
      <c r="AV395" s="13" t="s">
        <v>82</v>
      </c>
      <c r="AW395" s="13" t="s">
        <v>33</v>
      </c>
      <c r="AX395" s="13" t="s">
        <v>72</v>
      </c>
      <c r="AY395" s="235" t="s">
        <v>148</v>
      </c>
    </row>
    <row r="396" spans="1:51" s="13" customFormat="1" ht="12">
      <c r="A396" s="13"/>
      <c r="B396" s="225"/>
      <c r="C396" s="226"/>
      <c r="D396" s="218" t="s">
        <v>161</v>
      </c>
      <c r="E396" s="227" t="s">
        <v>19</v>
      </c>
      <c r="F396" s="228" t="s">
        <v>630</v>
      </c>
      <c r="G396" s="226"/>
      <c r="H396" s="229">
        <v>0.325</v>
      </c>
      <c r="I396" s="230"/>
      <c r="J396" s="226"/>
      <c r="K396" s="226"/>
      <c r="L396" s="231"/>
      <c r="M396" s="232"/>
      <c r="N396" s="233"/>
      <c r="O396" s="233"/>
      <c r="P396" s="233"/>
      <c r="Q396" s="233"/>
      <c r="R396" s="233"/>
      <c r="S396" s="233"/>
      <c r="T396" s="234"/>
      <c r="U396" s="13"/>
      <c r="V396" s="13"/>
      <c r="W396" s="13"/>
      <c r="X396" s="13"/>
      <c r="Y396" s="13"/>
      <c r="Z396" s="13"/>
      <c r="AA396" s="13"/>
      <c r="AB396" s="13"/>
      <c r="AC396" s="13"/>
      <c r="AD396" s="13"/>
      <c r="AE396" s="13"/>
      <c r="AT396" s="235" t="s">
        <v>161</v>
      </c>
      <c r="AU396" s="235" t="s">
        <v>82</v>
      </c>
      <c r="AV396" s="13" t="s">
        <v>82</v>
      </c>
      <c r="AW396" s="13" t="s">
        <v>33</v>
      </c>
      <c r="AX396" s="13" t="s">
        <v>72</v>
      </c>
      <c r="AY396" s="235" t="s">
        <v>148</v>
      </c>
    </row>
    <row r="397" spans="1:51" s="13" customFormat="1" ht="12">
      <c r="A397" s="13"/>
      <c r="B397" s="225"/>
      <c r="C397" s="226"/>
      <c r="D397" s="218" t="s">
        <v>161</v>
      </c>
      <c r="E397" s="227" t="s">
        <v>19</v>
      </c>
      <c r="F397" s="228" t="s">
        <v>631</v>
      </c>
      <c r="G397" s="226"/>
      <c r="H397" s="229">
        <v>0.213</v>
      </c>
      <c r="I397" s="230"/>
      <c r="J397" s="226"/>
      <c r="K397" s="226"/>
      <c r="L397" s="231"/>
      <c r="M397" s="232"/>
      <c r="N397" s="233"/>
      <c r="O397" s="233"/>
      <c r="P397" s="233"/>
      <c r="Q397" s="233"/>
      <c r="R397" s="233"/>
      <c r="S397" s="233"/>
      <c r="T397" s="234"/>
      <c r="U397" s="13"/>
      <c r="V397" s="13"/>
      <c r="W397" s="13"/>
      <c r="X397" s="13"/>
      <c r="Y397" s="13"/>
      <c r="Z397" s="13"/>
      <c r="AA397" s="13"/>
      <c r="AB397" s="13"/>
      <c r="AC397" s="13"/>
      <c r="AD397" s="13"/>
      <c r="AE397" s="13"/>
      <c r="AT397" s="235" t="s">
        <v>161</v>
      </c>
      <c r="AU397" s="235" t="s">
        <v>82</v>
      </c>
      <c r="AV397" s="13" t="s">
        <v>82</v>
      </c>
      <c r="AW397" s="13" t="s">
        <v>33</v>
      </c>
      <c r="AX397" s="13" t="s">
        <v>72</v>
      </c>
      <c r="AY397" s="235" t="s">
        <v>148</v>
      </c>
    </row>
    <row r="398" spans="1:51" s="13" customFormat="1" ht="12">
      <c r="A398" s="13"/>
      <c r="B398" s="225"/>
      <c r="C398" s="226"/>
      <c r="D398" s="218" t="s">
        <v>161</v>
      </c>
      <c r="E398" s="227" t="s">
        <v>19</v>
      </c>
      <c r="F398" s="228" t="s">
        <v>632</v>
      </c>
      <c r="G398" s="226"/>
      <c r="H398" s="229">
        <v>0.133</v>
      </c>
      <c r="I398" s="230"/>
      <c r="J398" s="226"/>
      <c r="K398" s="226"/>
      <c r="L398" s="231"/>
      <c r="M398" s="232"/>
      <c r="N398" s="233"/>
      <c r="O398" s="233"/>
      <c r="P398" s="233"/>
      <c r="Q398" s="233"/>
      <c r="R398" s="233"/>
      <c r="S398" s="233"/>
      <c r="T398" s="234"/>
      <c r="U398" s="13"/>
      <c r="V398" s="13"/>
      <c r="W398" s="13"/>
      <c r="X398" s="13"/>
      <c r="Y398" s="13"/>
      <c r="Z398" s="13"/>
      <c r="AA398" s="13"/>
      <c r="AB398" s="13"/>
      <c r="AC398" s="13"/>
      <c r="AD398" s="13"/>
      <c r="AE398" s="13"/>
      <c r="AT398" s="235" t="s">
        <v>161</v>
      </c>
      <c r="AU398" s="235" t="s">
        <v>82</v>
      </c>
      <c r="AV398" s="13" t="s">
        <v>82</v>
      </c>
      <c r="AW398" s="13" t="s">
        <v>33</v>
      </c>
      <c r="AX398" s="13" t="s">
        <v>72</v>
      </c>
      <c r="AY398" s="235" t="s">
        <v>148</v>
      </c>
    </row>
    <row r="399" spans="1:51" s="13" customFormat="1" ht="12">
      <c r="A399" s="13"/>
      <c r="B399" s="225"/>
      <c r="C399" s="226"/>
      <c r="D399" s="218" t="s">
        <v>161</v>
      </c>
      <c r="E399" s="227" t="s">
        <v>19</v>
      </c>
      <c r="F399" s="228" t="s">
        <v>633</v>
      </c>
      <c r="G399" s="226"/>
      <c r="H399" s="229">
        <v>0.125</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161</v>
      </c>
      <c r="AU399" s="235" t="s">
        <v>82</v>
      </c>
      <c r="AV399" s="13" t="s">
        <v>82</v>
      </c>
      <c r="AW399" s="13" t="s">
        <v>33</v>
      </c>
      <c r="AX399" s="13" t="s">
        <v>72</v>
      </c>
      <c r="AY399" s="235" t="s">
        <v>148</v>
      </c>
    </row>
    <row r="400" spans="1:51" s="14" customFormat="1" ht="12">
      <c r="A400" s="14"/>
      <c r="B400" s="236"/>
      <c r="C400" s="237"/>
      <c r="D400" s="218" t="s">
        <v>161</v>
      </c>
      <c r="E400" s="238" t="s">
        <v>19</v>
      </c>
      <c r="F400" s="239" t="s">
        <v>254</v>
      </c>
      <c r="G400" s="237"/>
      <c r="H400" s="240">
        <v>1.1880000000000002</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161</v>
      </c>
      <c r="AU400" s="246" t="s">
        <v>82</v>
      </c>
      <c r="AV400" s="14" t="s">
        <v>155</v>
      </c>
      <c r="AW400" s="14" t="s">
        <v>33</v>
      </c>
      <c r="AX400" s="14" t="s">
        <v>80</v>
      </c>
      <c r="AY400" s="246" t="s">
        <v>148</v>
      </c>
    </row>
    <row r="401" spans="1:65" s="2" customFormat="1" ht="24.15" customHeight="1">
      <c r="A401" s="39"/>
      <c r="B401" s="40"/>
      <c r="C401" s="205" t="s">
        <v>634</v>
      </c>
      <c r="D401" s="205" t="s">
        <v>150</v>
      </c>
      <c r="E401" s="206" t="s">
        <v>635</v>
      </c>
      <c r="F401" s="207" t="s">
        <v>636</v>
      </c>
      <c r="G401" s="208" t="s">
        <v>625</v>
      </c>
      <c r="H401" s="209">
        <v>160</v>
      </c>
      <c r="I401" s="210"/>
      <c r="J401" s="211">
        <f>ROUND(I401*H401,2)</f>
        <v>0</v>
      </c>
      <c r="K401" s="207" t="s">
        <v>154</v>
      </c>
      <c r="L401" s="45"/>
      <c r="M401" s="212" t="s">
        <v>19</v>
      </c>
      <c r="N401" s="213" t="s">
        <v>43</v>
      </c>
      <c r="O401" s="85"/>
      <c r="P401" s="214">
        <f>O401*H401</f>
        <v>0</v>
      </c>
      <c r="Q401" s="214">
        <v>0</v>
      </c>
      <c r="R401" s="214">
        <f>Q401*H401</f>
        <v>0</v>
      </c>
      <c r="S401" s="214">
        <v>0.001</v>
      </c>
      <c r="T401" s="215">
        <f>S401*H401</f>
        <v>0.16</v>
      </c>
      <c r="U401" s="39"/>
      <c r="V401" s="39"/>
      <c r="W401" s="39"/>
      <c r="X401" s="39"/>
      <c r="Y401" s="39"/>
      <c r="Z401" s="39"/>
      <c r="AA401" s="39"/>
      <c r="AB401" s="39"/>
      <c r="AC401" s="39"/>
      <c r="AD401" s="39"/>
      <c r="AE401" s="39"/>
      <c r="AR401" s="216" t="s">
        <v>261</v>
      </c>
      <c r="AT401" s="216" t="s">
        <v>150</v>
      </c>
      <c r="AU401" s="216" t="s">
        <v>82</v>
      </c>
      <c r="AY401" s="18" t="s">
        <v>148</v>
      </c>
      <c r="BE401" s="217">
        <f>IF(N401="základní",J401,0)</f>
        <v>0</v>
      </c>
      <c r="BF401" s="217">
        <f>IF(N401="snížená",J401,0)</f>
        <v>0</v>
      </c>
      <c r="BG401" s="217">
        <f>IF(N401="zákl. přenesená",J401,0)</f>
        <v>0</v>
      </c>
      <c r="BH401" s="217">
        <f>IF(N401="sníž. přenesená",J401,0)</f>
        <v>0</v>
      </c>
      <c r="BI401" s="217">
        <f>IF(N401="nulová",J401,0)</f>
        <v>0</v>
      </c>
      <c r="BJ401" s="18" t="s">
        <v>80</v>
      </c>
      <c r="BK401" s="217">
        <f>ROUND(I401*H401,2)</f>
        <v>0</v>
      </c>
      <c r="BL401" s="18" t="s">
        <v>261</v>
      </c>
      <c r="BM401" s="216" t="s">
        <v>637</v>
      </c>
    </row>
    <row r="402" spans="1:47" s="2" customFormat="1" ht="12">
      <c r="A402" s="39"/>
      <c r="B402" s="40"/>
      <c r="C402" s="41"/>
      <c r="D402" s="218" t="s">
        <v>157</v>
      </c>
      <c r="E402" s="41"/>
      <c r="F402" s="219" t="s">
        <v>638</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157</v>
      </c>
      <c r="AU402" s="18" t="s">
        <v>82</v>
      </c>
    </row>
    <row r="403" spans="1:47" s="2" customFormat="1" ht="12">
      <c r="A403" s="39"/>
      <c r="B403" s="40"/>
      <c r="C403" s="41"/>
      <c r="D403" s="223" t="s">
        <v>159</v>
      </c>
      <c r="E403" s="41"/>
      <c r="F403" s="224" t="s">
        <v>639</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159</v>
      </c>
      <c r="AU403" s="18" t="s">
        <v>82</v>
      </c>
    </row>
    <row r="404" spans="1:51" s="13" customFormat="1" ht="12">
      <c r="A404" s="13"/>
      <c r="B404" s="225"/>
      <c r="C404" s="226"/>
      <c r="D404" s="218" t="s">
        <v>161</v>
      </c>
      <c r="E404" s="227" t="s">
        <v>19</v>
      </c>
      <c r="F404" s="228" t="s">
        <v>640</v>
      </c>
      <c r="G404" s="226"/>
      <c r="H404" s="229">
        <v>160</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161</v>
      </c>
      <c r="AU404" s="235" t="s">
        <v>82</v>
      </c>
      <c r="AV404" s="13" t="s">
        <v>82</v>
      </c>
      <c r="AW404" s="13" t="s">
        <v>33</v>
      </c>
      <c r="AX404" s="13" t="s">
        <v>80</v>
      </c>
      <c r="AY404" s="235" t="s">
        <v>148</v>
      </c>
    </row>
    <row r="405" spans="1:63" s="12" customFormat="1" ht="22.8" customHeight="1">
      <c r="A405" s="12"/>
      <c r="B405" s="189"/>
      <c r="C405" s="190"/>
      <c r="D405" s="191" t="s">
        <v>71</v>
      </c>
      <c r="E405" s="203" t="s">
        <v>641</v>
      </c>
      <c r="F405" s="203" t="s">
        <v>642</v>
      </c>
      <c r="G405" s="190"/>
      <c r="H405" s="190"/>
      <c r="I405" s="193"/>
      <c r="J405" s="204">
        <f>BK405</f>
        <v>0</v>
      </c>
      <c r="K405" s="190"/>
      <c r="L405" s="195"/>
      <c r="M405" s="196"/>
      <c r="N405" s="197"/>
      <c r="O405" s="197"/>
      <c r="P405" s="198">
        <f>SUM(P406:P412)</f>
        <v>0</v>
      </c>
      <c r="Q405" s="197"/>
      <c r="R405" s="198">
        <f>SUM(R406:R412)</f>
        <v>0</v>
      </c>
      <c r="S405" s="197"/>
      <c r="T405" s="199">
        <f>SUM(T406:T412)</f>
        <v>8.09947</v>
      </c>
      <c r="U405" s="12"/>
      <c r="V405" s="12"/>
      <c r="W405" s="12"/>
      <c r="X405" s="12"/>
      <c r="Y405" s="12"/>
      <c r="Z405" s="12"/>
      <c r="AA405" s="12"/>
      <c r="AB405" s="12"/>
      <c r="AC405" s="12"/>
      <c r="AD405" s="12"/>
      <c r="AE405" s="12"/>
      <c r="AR405" s="200" t="s">
        <v>82</v>
      </c>
      <c r="AT405" s="201" t="s">
        <v>71</v>
      </c>
      <c r="AU405" s="201" t="s">
        <v>80</v>
      </c>
      <c r="AY405" s="200" t="s">
        <v>148</v>
      </c>
      <c r="BK405" s="202">
        <f>SUM(BK406:BK412)</f>
        <v>0</v>
      </c>
    </row>
    <row r="406" spans="1:65" s="2" customFormat="1" ht="24.15" customHeight="1">
      <c r="A406" s="39"/>
      <c r="B406" s="40"/>
      <c r="C406" s="205" t="s">
        <v>643</v>
      </c>
      <c r="D406" s="205" t="s">
        <v>150</v>
      </c>
      <c r="E406" s="206" t="s">
        <v>644</v>
      </c>
      <c r="F406" s="207" t="s">
        <v>645</v>
      </c>
      <c r="G406" s="208" t="s">
        <v>174</v>
      </c>
      <c r="H406" s="209">
        <v>99.38</v>
      </c>
      <c r="I406" s="210"/>
      <c r="J406" s="211">
        <f>ROUND(I406*H406,2)</f>
        <v>0</v>
      </c>
      <c r="K406" s="207" t="s">
        <v>154</v>
      </c>
      <c r="L406" s="45"/>
      <c r="M406" s="212" t="s">
        <v>19</v>
      </c>
      <c r="N406" s="213" t="s">
        <v>43</v>
      </c>
      <c r="O406" s="85"/>
      <c r="P406" s="214">
        <f>O406*H406</f>
        <v>0</v>
      </c>
      <c r="Q406" s="214">
        <v>0</v>
      </c>
      <c r="R406" s="214">
        <f>Q406*H406</f>
        <v>0</v>
      </c>
      <c r="S406" s="214">
        <v>0.0815</v>
      </c>
      <c r="T406" s="215">
        <f>S406*H406</f>
        <v>8.09947</v>
      </c>
      <c r="U406" s="39"/>
      <c r="V406" s="39"/>
      <c r="W406" s="39"/>
      <c r="X406" s="39"/>
      <c r="Y406" s="39"/>
      <c r="Z406" s="39"/>
      <c r="AA406" s="39"/>
      <c r="AB406" s="39"/>
      <c r="AC406" s="39"/>
      <c r="AD406" s="39"/>
      <c r="AE406" s="39"/>
      <c r="AR406" s="216" t="s">
        <v>261</v>
      </c>
      <c r="AT406" s="216" t="s">
        <v>150</v>
      </c>
      <c r="AU406" s="216" t="s">
        <v>82</v>
      </c>
      <c r="AY406" s="18" t="s">
        <v>148</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261</v>
      </c>
      <c r="BM406" s="216" t="s">
        <v>646</v>
      </c>
    </row>
    <row r="407" spans="1:47" s="2" customFormat="1" ht="12">
      <c r="A407" s="39"/>
      <c r="B407" s="40"/>
      <c r="C407" s="41"/>
      <c r="D407" s="218" t="s">
        <v>157</v>
      </c>
      <c r="E407" s="41"/>
      <c r="F407" s="219" t="s">
        <v>647</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157</v>
      </c>
      <c r="AU407" s="18" t="s">
        <v>82</v>
      </c>
    </row>
    <row r="408" spans="1:47" s="2" customFormat="1" ht="12">
      <c r="A408" s="39"/>
      <c r="B408" s="40"/>
      <c r="C408" s="41"/>
      <c r="D408" s="223" t="s">
        <v>159</v>
      </c>
      <c r="E408" s="41"/>
      <c r="F408" s="224" t="s">
        <v>648</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159</v>
      </c>
      <c r="AU408" s="18" t="s">
        <v>82</v>
      </c>
    </row>
    <row r="409" spans="1:51" s="13" customFormat="1" ht="12">
      <c r="A409" s="13"/>
      <c r="B409" s="225"/>
      <c r="C409" s="226"/>
      <c r="D409" s="218" t="s">
        <v>161</v>
      </c>
      <c r="E409" s="227" t="s">
        <v>19</v>
      </c>
      <c r="F409" s="228" t="s">
        <v>649</v>
      </c>
      <c r="G409" s="226"/>
      <c r="H409" s="229">
        <v>11.42</v>
      </c>
      <c r="I409" s="230"/>
      <c r="J409" s="226"/>
      <c r="K409" s="226"/>
      <c r="L409" s="231"/>
      <c r="M409" s="232"/>
      <c r="N409" s="233"/>
      <c r="O409" s="233"/>
      <c r="P409" s="233"/>
      <c r="Q409" s="233"/>
      <c r="R409" s="233"/>
      <c r="S409" s="233"/>
      <c r="T409" s="234"/>
      <c r="U409" s="13"/>
      <c r="V409" s="13"/>
      <c r="W409" s="13"/>
      <c r="X409" s="13"/>
      <c r="Y409" s="13"/>
      <c r="Z409" s="13"/>
      <c r="AA409" s="13"/>
      <c r="AB409" s="13"/>
      <c r="AC409" s="13"/>
      <c r="AD409" s="13"/>
      <c r="AE409" s="13"/>
      <c r="AT409" s="235" t="s">
        <v>161</v>
      </c>
      <c r="AU409" s="235" t="s">
        <v>82</v>
      </c>
      <c r="AV409" s="13" t="s">
        <v>82</v>
      </c>
      <c r="AW409" s="13" t="s">
        <v>33</v>
      </c>
      <c r="AX409" s="13" t="s">
        <v>72</v>
      </c>
      <c r="AY409" s="235" t="s">
        <v>148</v>
      </c>
    </row>
    <row r="410" spans="1:51" s="13" customFormat="1" ht="12">
      <c r="A410" s="13"/>
      <c r="B410" s="225"/>
      <c r="C410" s="226"/>
      <c r="D410" s="218" t="s">
        <v>161</v>
      </c>
      <c r="E410" s="227" t="s">
        <v>19</v>
      </c>
      <c r="F410" s="228" t="s">
        <v>650</v>
      </c>
      <c r="G410" s="226"/>
      <c r="H410" s="229">
        <v>44.66</v>
      </c>
      <c r="I410" s="230"/>
      <c r="J410" s="226"/>
      <c r="K410" s="226"/>
      <c r="L410" s="231"/>
      <c r="M410" s="232"/>
      <c r="N410" s="233"/>
      <c r="O410" s="233"/>
      <c r="P410" s="233"/>
      <c r="Q410" s="233"/>
      <c r="R410" s="233"/>
      <c r="S410" s="233"/>
      <c r="T410" s="234"/>
      <c r="U410" s="13"/>
      <c r="V410" s="13"/>
      <c r="W410" s="13"/>
      <c r="X410" s="13"/>
      <c r="Y410" s="13"/>
      <c r="Z410" s="13"/>
      <c r="AA410" s="13"/>
      <c r="AB410" s="13"/>
      <c r="AC410" s="13"/>
      <c r="AD410" s="13"/>
      <c r="AE410" s="13"/>
      <c r="AT410" s="235" t="s">
        <v>161</v>
      </c>
      <c r="AU410" s="235" t="s">
        <v>82</v>
      </c>
      <c r="AV410" s="13" t="s">
        <v>82</v>
      </c>
      <c r="AW410" s="13" t="s">
        <v>33</v>
      </c>
      <c r="AX410" s="13" t="s">
        <v>72</v>
      </c>
      <c r="AY410" s="235" t="s">
        <v>148</v>
      </c>
    </row>
    <row r="411" spans="1:51" s="13" customFormat="1" ht="12">
      <c r="A411" s="13"/>
      <c r="B411" s="225"/>
      <c r="C411" s="226"/>
      <c r="D411" s="218" t="s">
        <v>161</v>
      </c>
      <c r="E411" s="227" t="s">
        <v>19</v>
      </c>
      <c r="F411" s="228" t="s">
        <v>651</v>
      </c>
      <c r="G411" s="226"/>
      <c r="H411" s="229">
        <v>43.3</v>
      </c>
      <c r="I411" s="230"/>
      <c r="J411" s="226"/>
      <c r="K411" s="226"/>
      <c r="L411" s="231"/>
      <c r="M411" s="232"/>
      <c r="N411" s="233"/>
      <c r="O411" s="233"/>
      <c r="P411" s="233"/>
      <c r="Q411" s="233"/>
      <c r="R411" s="233"/>
      <c r="S411" s="233"/>
      <c r="T411" s="234"/>
      <c r="U411" s="13"/>
      <c r="V411" s="13"/>
      <c r="W411" s="13"/>
      <c r="X411" s="13"/>
      <c r="Y411" s="13"/>
      <c r="Z411" s="13"/>
      <c r="AA411" s="13"/>
      <c r="AB411" s="13"/>
      <c r="AC411" s="13"/>
      <c r="AD411" s="13"/>
      <c r="AE411" s="13"/>
      <c r="AT411" s="235" t="s">
        <v>161</v>
      </c>
      <c r="AU411" s="235" t="s">
        <v>82</v>
      </c>
      <c r="AV411" s="13" t="s">
        <v>82</v>
      </c>
      <c r="AW411" s="13" t="s">
        <v>33</v>
      </c>
      <c r="AX411" s="13" t="s">
        <v>72</v>
      </c>
      <c r="AY411" s="235" t="s">
        <v>148</v>
      </c>
    </row>
    <row r="412" spans="1:51" s="14" customFormat="1" ht="12">
      <c r="A412" s="14"/>
      <c r="B412" s="236"/>
      <c r="C412" s="237"/>
      <c r="D412" s="218" t="s">
        <v>161</v>
      </c>
      <c r="E412" s="238" t="s">
        <v>19</v>
      </c>
      <c r="F412" s="239" t="s">
        <v>254</v>
      </c>
      <c r="G412" s="237"/>
      <c r="H412" s="240">
        <v>99.38</v>
      </c>
      <c r="I412" s="241"/>
      <c r="J412" s="237"/>
      <c r="K412" s="237"/>
      <c r="L412" s="242"/>
      <c r="M412" s="259"/>
      <c r="N412" s="260"/>
      <c r="O412" s="260"/>
      <c r="P412" s="260"/>
      <c r="Q412" s="260"/>
      <c r="R412" s="260"/>
      <c r="S412" s="260"/>
      <c r="T412" s="261"/>
      <c r="U412" s="14"/>
      <c r="V412" s="14"/>
      <c r="W412" s="14"/>
      <c r="X412" s="14"/>
      <c r="Y412" s="14"/>
      <c r="Z412" s="14"/>
      <c r="AA412" s="14"/>
      <c r="AB412" s="14"/>
      <c r="AC412" s="14"/>
      <c r="AD412" s="14"/>
      <c r="AE412" s="14"/>
      <c r="AT412" s="246" t="s">
        <v>161</v>
      </c>
      <c r="AU412" s="246" t="s">
        <v>82</v>
      </c>
      <c r="AV412" s="14" t="s">
        <v>155</v>
      </c>
      <c r="AW412" s="14" t="s">
        <v>33</v>
      </c>
      <c r="AX412" s="14" t="s">
        <v>80</v>
      </c>
      <c r="AY412" s="246" t="s">
        <v>148</v>
      </c>
    </row>
    <row r="413" spans="1:31" s="2" customFormat="1" ht="6.95" customHeight="1">
      <c r="A413" s="39"/>
      <c r="B413" s="60"/>
      <c r="C413" s="61"/>
      <c r="D413" s="61"/>
      <c r="E413" s="61"/>
      <c r="F413" s="61"/>
      <c r="G413" s="61"/>
      <c r="H413" s="61"/>
      <c r="I413" s="61"/>
      <c r="J413" s="61"/>
      <c r="K413" s="61"/>
      <c r="L413" s="45"/>
      <c r="M413" s="39"/>
      <c r="O413" s="39"/>
      <c r="P413" s="39"/>
      <c r="Q413" s="39"/>
      <c r="R413" s="39"/>
      <c r="S413" s="39"/>
      <c r="T413" s="39"/>
      <c r="U413" s="39"/>
      <c r="V413" s="39"/>
      <c r="W413" s="39"/>
      <c r="X413" s="39"/>
      <c r="Y413" s="39"/>
      <c r="Z413" s="39"/>
      <c r="AA413" s="39"/>
      <c r="AB413" s="39"/>
      <c r="AC413" s="39"/>
      <c r="AD413" s="39"/>
      <c r="AE413" s="39"/>
    </row>
  </sheetData>
  <sheetProtection password="CC35" sheet="1" objects="1" scenarios="1" formatColumns="0" formatRows="0" autoFilter="0"/>
  <autoFilter ref="C97:K412"/>
  <mergeCells count="9">
    <mergeCell ref="E7:H7"/>
    <mergeCell ref="E9:H9"/>
    <mergeCell ref="E18:H18"/>
    <mergeCell ref="E27:H27"/>
    <mergeCell ref="E48:H48"/>
    <mergeCell ref="E50:H50"/>
    <mergeCell ref="E88:H88"/>
    <mergeCell ref="E90:H90"/>
    <mergeCell ref="L2:V2"/>
  </mergeCells>
  <hyperlinks>
    <hyperlink ref="F103" r:id="rId1" display="https://podminky.urs.cz/item/CS_URS_2021_01/132212111"/>
    <hyperlink ref="F108" r:id="rId2" display="https://podminky.urs.cz/item/CS_URS_2021_01/317944321"/>
    <hyperlink ref="F112" r:id="rId3" display="https://podminky.urs.cz/item/CS_URS_2021_01/346244381"/>
    <hyperlink ref="F117" r:id="rId4" display="https://podminky.urs.cz/item/CS_URS_2021_01/941211112"/>
    <hyperlink ref="F120" r:id="rId5" display="https://podminky.urs.cz/item/CS_URS_2021_01/941211211"/>
    <hyperlink ref="F124" r:id="rId6" display="https://podminky.urs.cz/item/CS_URS_2021_01/941211812"/>
    <hyperlink ref="F127" r:id="rId7" display="https://podminky.urs.cz/item/CS_URS_2021_01/944511111"/>
    <hyperlink ref="F130" r:id="rId8" display="https://podminky.urs.cz/item/CS_URS_2021_01/944511211"/>
    <hyperlink ref="F134" r:id="rId9" display="https://podminky.urs.cz/item/CS_URS_2021_01/944511811"/>
    <hyperlink ref="F137" r:id="rId10" display="https://podminky.urs.cz/item/CS_URS_2021_01/944711114"/>
    <hyperlink ref="F140" r:id="rId11" display="https://podminky.urs.cz/item/CS_URS_2021_01/944711214"/>
    <hyperlink ref="F144" r:id="rId12" display="https://podminky.urs.cz/item/CS_URS_2021_01/944711814"/>
    <hyperlink ref="F147" r:id="rId13" display="https://podminky.urs.cz/item/CS_URS_2021_01/949101111"/>
    <hyperlink ref="F150" r:id="rId14" display="https://podminky.urs.cz/item/CS_URS_2021_01/962032240"/>
    <hyperlink ref="F159" r:id="rId15" display="https://podminky.urs.cz/item/CS_URS_2021_01/962032631"/>
    <hyperlink ref="F163" r:id="rId16" display="https://podminky.urs.cz/item/CS_URS_2021_01/962042320"/>
    <hyperlink ref="F167" r:id="rId17" display="https://podminky.urs.cz/item/CS_URS_2021_01/974031664"/>
    <hyperlink ref="F172" r:id="rId18" display="https://podminky.urs.cz/item/CS_URS_2021_01/997013214"/>
    <hyperlink ref="F175" r:id="rId19" display="https://podminky.urs.cz/item/CS_URS_2021_01/997013501"/>
    <hyperlink ref="F178" r:id="rId20" display="https://podminky.urs.cz/item/CS_URS_2021_01/997013509"/>
    <hyperlink ref="F186" r:id="rId21" display="https://podminky.urs.cz/item/CS_URS_2021_01/997013811"/>
    <hyperlink ref="F189" r:id="rId22" display="https://podminky.urs.cz/item/CS_URS_2021_01/997013814"/>
    <hyperlink ref="F192" r:id="rId23" display="https://podminky.urs.cz/item/CS_URS_2021_01/997013863"/>
    <hyperlink ref="F196" r:id="rId24" display="https://podminky.urs.cz/item/CS_URS_2021_01/997013875"/>
    <hyperlink ref="F201" r:id="rId25" display="https://podminky.urs.cz/item/CS_URS_2021_01/712600831"/>
    <hyperlink ref="F208" r:id="rId26" display="https://podminky.urs.cz/item/CS_URS_2021_01/712600832"/>
    <hyperlink ref="F215" r:id="rId27" display="https://podminky.urs.cz/item/CS_URS_2021_01/713120813"/>
    <hyperlink ref="F219" r:id="rId28" display="https://podminky.urs.cz/item/CS_URS_2021_01/713130811"/>
    <hyperlink ref="F225" r:id="rId29" display="https://podminky.urs.cz/item/CS_URS_2021_01/713151813"/>
    <hyperlink ref="F232" r:id="rId30" display="https://podminky.urs.cz/item/CS_URS_2021_01/731200829"/>
    <hyperlink ref="F236" r:id="rId31" display="https://podminky.urs.cz/item/CS_URS_2021_01/732110813"/>
    <hyperlink ref="F239" r:id="rId32" display="https://podminky.urs.cz/item/CS_URS_2021_01/732212821"/>
    <hyperlink ref="F247" r:id="rId33" display="https://podminky.urs.cz/item/CS_URS_2021_01/733110810"/>
    <hyperlink ref="F252" r:id="rId34" display="https://podminky.urs.cz/item/CS_URS_2021_01/741371841"/>
    <hyperlink ref="F257" r:id="rId35" display="https://podminky.urs.cz/item/CS_URS_2021_01/751510862"/>
    <hyperlink ref="F260" r:id="rId36" display="https://podminky.urs.cz/item/CS_URS_2021_01/751611816"/>
    <hyperlink ref="F263" r:id="rId37" display="https://podminky.urs.cz/item/CS_URS_2021_01/751721821"/>
    <hyperlink ref="F270" r:id="rId38" display="https://podminky.urs.cz/item/CS_URS_2021_01/762331811"/>
    <hyperlink ref="F274" r:id="rId39" display="https://podminky.urs.cz/item/CS_URS_2021_01/762341811"/>
    <hyperlink ref="F293" r:id="rId40" display="https://podminky.urs.cz/item/CS_URS_2021_01/764001821"/>
    <hyperlink ref="F301" r:id="rId41" display="https://podminky.urs.cz/item/CS_URS_2021_01/764002841"/>
    <hyperlink ref="F305" r:id="rId42" display="https://podminky.urs.cz/item/CS_URS_2021_01/764002861"/>
    <hyperlink ref="F309" r:id="rId43" display="https://podminky.urs.cz/item/CS_URS_2021_01/764002871"/>
    <hyperlink ref="F313" r:id="rId44" display="https://podminky.urs.cz/item/CS_URS_2021_01/764004831"/>
    <hyperlink ref="F317" r:id="rId45" display="https://podminky.urs.cz/item/CS_URS_2021_01/764004861"/>
    <hyperlink ref="F322" r:id="rId46" display="https://podminky.urs.cz/item/CS_URS_2021_01/765151801"/>
    <hyperlink ref="F328" r:id="rId47" display="https://podminky.urs.cz/item/CS_URS_2021_01/765151811"/>
    <hyperlink ref="F332" r:id="rId48" display="https://podminky.urs.cz/item/CS_URS_2021_01/767141800"/>
    <hyperlink ref="F342" r:id="rId49" display="https://podminky.urs.cz/item/CS_URS_2021_01/767162811"/>
    <hyperlink ref="F346" r:id="rId50" display="https://podminky.urs.cz/item/CS_URS_2021_01/767311850"/>
    <hyperlink ref="F360" r:id="rId51" display="https://podminky.urs.cz/item/CS_URS_2021_01/767631800"/>
    <hyperlink ref="F382" r:id="rId52" display="https://podminky.urs.cz/item/CS_URS_2021_01/767641800"/>
    <hyperlink ref="F385" r:id="rId53" display="https://podminky.urs.cz/item/CS_URS_2021_01/767651812"/>
    <hyperlink ref="F388" r:id="rId54" display="https://podminky.urs.cz/item/CS_URS_2021_01/767812852"/>
    <hyperlink ref="F391" r:id="rId55" display="https://podminky.urs.cz/item/CS_URS_2021_01/767812853"/>
    <hyperlink ref="F394" r:id="rId56" display="https://podminky.urs.cz/item/CS_URS_2021_01/767996701"/>
    <hyperlink ref="F403" r:id="rId57" display="https://podminky.urs.cz/item/CS_URS_2021_01/767996801"/>
    <hyperlink ref="F408" r:id="rId58" display="https://podminky.urs.cz/item/CS_URS_2021_01/7814718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9"/>
</worksheet>
</file>

<file path=xl/worksheets/sheet3.xml><?xml version="1.0" encoding="utf-8"?>
<worksheet xmlns="http://schemas.openxmlformats.org/spreadsheetml/2006/main" xmlns:r="http://schemas.openxmlformats.org/officeDocument/2006/relationships">
  <sheetPr>
    <pageSetUpPr fitToPage="1"/>
  </sheetPr>
  <dimension ref="A2:BM8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652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ROUND((SUM(BE96:BE898)),2)</f>
        <v>0</v>
      </c>
      <c r="G33" s="39"/>
      <c r="H33" s="39"/>
      <c r="I33" s="149">
        <v>0.21</v>
      </c>
      <c r="J33" s="148">
        <f>ROUND(((SUM(BE96:BE898))*I33),2)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ROUND((SUM(BF96:BF898)),2)</f>
        <v>0</v>
      </c>
      <c r="G34" s="39"/>
      <c r="H34" s="39"/>
      <c r="I34" s="149">
        <v>0.15</v>
      </c>
      <c r="J34" s="148">
        <f>ROUND(((SUM(BF96:BF898))*I34),2)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ROUND((SUM(BG96:BG898)),2)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ROUND((SUM(BH96:BH898)),2)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ROUND((SUM(BI96:BI898)),2)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zateplení objektu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Č. Lípa</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114</v>
      </c>
      <c r="E60" s="169"/>
      <c r="F60" s="169"/>
      <c r="G60" s="169"/>
      <c r="H60" s="169"/>
      <c r="I60" s="169"/>
      <c r="J60" s="170">
        <f>J97</f>
        <v>0</v>
      </c>
      <c r="K60" s="167"/>
      <c r="L60" s="171"/>
      <c r="S60" s="9"/>
      <c r="T60" s="9"/>
      <c r="U60" s="9"/>
      <c r="V60" s="9"/>
      <c r="W60" s="9"/>
      <c r="X60" s="9"/>
      <c r="Y60" s="9"/>
      <c r="Z60" s="9"/>
      <c r="AA60" s="9"/>
      <c r="AB60" s="9"/>
      <c r="AC60" s="9"/>
      <c r="AD60" s="9"/>
      <c r="AE60" s="9"/>
    </row>
    <row r="61" spans="1:31" s="10" customFormat="1" ht="19.9" customHeight="1">
      <c r="A61" s="10"/>
      <c r="B61" s="172"/>
      <c r="C61" s="173"/>
      <c r="D61" s="174" t="s">
        <v>116</v>
      </c>
      <c r="E61" s="175"/>
      <c r="F61" s="175"/>
      <c r="G61" s="175"/>
      <c r="H61" s="175"/>
      <c r="I61" s="175"/>
      <c r="J61" s="176">
        <f>J98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653</v>
      </c>
      <c r="E62" s="175"/>
      <c r="F62" s="175"/>
      <c r="G62" s="175"/>
      <c r="H62" s="175"/>
      <c r="I62" s="175"/>
      <c r="J62" s="176">
        <f>J120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117</v>
      </c>
      <c r="E63" s="175"/>
      <c r="F63" s="175"/>
      <c r="G63" s="175"/>
      <c r="H63" s="175"/>
      <c r="I63" s="175"/>
      <c r="J63" s="176">
        <f>J253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654</v>
      </c>
      <c r="E64" s="175"/>
      <c r="F64" s="175"/>
      <c r="G64" s="175"/>
      <c r="H64" s="175"/>
      <c r="I64" s="175"/>
      <c r="J64" s="176">
        <f>J290</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119</v>
      </c>
      <c r="E65" s="169"/>
      <c r="F65" s="169"/>
      <c r="G65" s="169"/>
      <c r="H65" s="169"/>
      <c r="I65" s="169"/>
      <c r="J65" s="170">
        <f>J294</f>
        <v>0</v>
      </c>
      <c r="K65" s="167"/>
      <c r="L65" s="171"/>
      <c r="S65" s="9"/>
      <c r="T65" s="9"/>
      <c r="U65" s="9"/>
      <c r="V65" s="9"/>
      <c r="W65" s="9"/>
      <c r="X65" s="9"/>
      <c r="Y65" s="9"/>
      <c r="Z65" s="9"/>
      <c r="AA65" s="9"/>
      <c r="AB65" s="9"/>
      <c r="AC65" s="9"/>
      <c r="AD65" s="9"/>
      <c r="AE65" s="9"/>
    </row>
    <row r="66" spans="1:31" s="10" customFormat="1" ht="19.9" customHeight="1">
      <c r="A66" s="10"/>
      <c r="B66" s="172"/>
      <c r="C66" s="173"/>
      <c r="D66" s="174" t="s">
        <v>655</v>
      </c>
      <c r="E66" s="175"/>
      <c r="F66" s="175"/>
      <c r="G66" s="175"/>
      <c r="H66" s="175"/>
      <c r="I66" s="175"/>
      <c r="J66" s="176">
        <f>J295</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120</v>
      </c>
      <c r="E67" s="175"/>
      <c r="F67" s="175"/>
      <c r="G67" s="175"/>
      <c r="H67" s="175"/>
      <c r="I67" s="175"/>
      <c r="J67" s="176">
        <f>J320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121</v>
      </c>
      <c r="E68" s="175"/>
      <c r="F68" s="175"/>
      <c r="G68" s="175"/>
      <c r="H68" s="175"/>
      <c r="I68" s="175"/>
      <c r="J68" s="176">
        <f>J433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656</v>
      </c>
      <c r="E69" s="175"/>
      <c r="F69" s="175"/>
      <c r="G69" s="175"/>
      <c r="H69" s="175"/>
      <c r="I69" s="175"/>
      <c r="J69" s="176">
        <f>J539</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127</v>
      </c>
      <c r="E70" s="175"/>
      <c r="F70" s="175"/>
      <c r="G70" s="175"/>
      <c r="H70" s="175"/>
      <c r="I70" s="175"/>
      <c r="J70" s="176">
        <f>J550</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128</v>
      </c>
      <c r="E71" s="175"/>
      <c r="F71" s="175"/>
      <c r="G71" s="175"/>
      <c r="H71" s="175"/>
      <c r="I71" s="175"/>
      <c r="J71" s="176">
        <f>J612</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129</v>
      </c>
      <c r="E72" s="175"/>
      <c r="F72" s="175"/>
      <c r="G72" s="175"/>
      <c r="H72" s="175"/>
      <c r="I72" s="175"/>
      <c r="J72" s="176">
        <f>J652</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657</v>
      </c>
      <c r="E73" s="175"/>
      <c r="F73" s="175"/>
      <c r="G73" s="175"/>
      <c r="H73" s="175"/>
      <c r="I73" s="175"/>
      <c r="J73" s="176">
        <f>J710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131</v>
      </c>
      <c r="E74" s="175"/>
      <c r="F74" s="175"/>
      <c r="G74" s="175"/>
      <c r="H74" s="175"/>
      <c r="I74" s="175"/>
      <c r="J74" s="176">
        <f>J735</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658</v>
      </c>
      <c r="E75" s="175"/>
      <c r="F75" s="175"/>
      <c r="G75" s="175"/>
      <c r="H75" s="175"/>
      <c r="I75" s="175"/>
      <c r="J75" s="176">
        <f>J874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659</v>
      </c>
      <c r="E76" s="175"/>
      <c r="F76" s="175"/>
      <c r="G76" s="175"/>
      <c r="H76" s="175"/>
      <c r="I76" s="175"/>
      <c r="J76" s="176">
        <f>J888</f>
        <v>0</v>
      </c>
      <c r="K76" s="173"/>
      <c r="L76" s="177"/>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133</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SENB obj. 2983 U Synagogy Č. Lípa rev.5</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108</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02 - zateplení objektu</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Č. Lípa</v>
      </c>
      <c r="G90" s="41"/>
      <c r="H90" s="41"/>
      <c r="I90" s="33" t="s">
        <v>23</v>
      </c>
      <c r="J90" s="73" t="str">
        <f>IF(J12="","",J12)</f>
        <v>20. 10. 2021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Č. Lípa</v>
      </c>
      <c r="G92" s="41"/>
      <c r="H92" s="41"/>
      <c r="I92" s="33" t="s">
        <v>31</v>
      </c>
      <c r="J92" s="37" t="str">
        <f>E21</f>
        <v>KIP</v>
      </c>
      <c r="K92" s="41"/>
      <c r="L92" s="13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IF(E18="","",E18)</f>
        <v>Vyplň údaj</v>
      </c>
      <c r="G93" s="41"/>
      <c r="H93" s="41"/>
      <c r="I93" s="33" t="s">
        <v>34</v>
      </c>
      <c r="J93" s="37" t="str">
        <f>E24</f>
        <v>J. Nešněra</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134</v>
      </c>
      <c r="D95" s="181" t="s">
        <v>57</v>
      </c>
      <c r="E95" s="181" t="s">
        <v>53</v>
      </c>
      <c r="F95" s="181" t="s">
        <v>54</v>
      </c>
      <c r="G95" s="181" t="s">
        <v>135</v>
      </c>
      <c r="H95" s="181" t="s">
        <v>136</v>
      </c>
      <c r="I95" s="181" t="s">
        <v>137</v>
      </c>
      <c r="J95" s="181" t="s">
        <v>112</v>
      </c>
      <c r="K95" s="182" t="s">
        <v>138</v>
      </c>
      <c r="L95" s="183"/>
      <c r="M95" s="93" t="s">
        <v>19</v>
      </c>
      <c r="N95" s="94" t="s">
        <v>42</v>
      </c>
      <c r="O95" s="94" t="s">
        <v>139</v>
      </c>
      <c r="P95" s="94" t="s">
        <v>140</v>
      </c>
      <c r="Q95" s="94" t="s">
        <v>141</v>
      </c>
      <c r="R95" s="94" t="s">
        <v>142</v>
      </c>
      <c r="S95" s="94" t="s">
        <v>143</v>
      </c>
      <c r="T95" s="95" t="s">
        <v>144</v>
      </c>
      <c r="U95" s="178"/>
      <c r="V95" s="178"/>
      <c r="W95" s="178"/>
      <c r="X95" s="178"/>
      <c r="Y95" s="178"/>
      <c r="Z95" s="178"/>
      <c r="AA95" s="178"/>
      <c r="AB95" s="178"/>
      <c r="AC95" s="178"/>
      <c r="AD95" s="178"/>
      <c r="AE95" s="178"/>
    </row>
    <row r="96" spans="1:63" s="2" customFormat="1" ht="22.8" customHeight="1">
      <c r="A96" s="39"/>
      <c r="B96" s="40"/>
      <c r="C96" s="100" t="s">
        <v>145</v>
      </c>
      <c r="D96" s="41"/>
      <c r="E96" s="41"/>
      <c r="F96" s="41"/>
      <c r="G96" s="41"/>
      <c r="H96" s="41"/>
      <c r="I96" s="41"/>
      <c r="J96" s="184">
        <f>BK96</f>
        <v>0</v>
      </c>
      <c r="K96" s="41"/>
      <c r="L96" s="45"/>
      <c r="M96" s="96"/>
      <c r="N96" s="185"/>
      <c r="O96" s="97"/>
      <c r="P96" s="186">
        <f>P97+P294</f>
        <v>0</v>
      </c>
      <c r="Q96" s="97"/>
      <c r="R96" s="186">
        <f>R97+R294</f>
        <v>120.33882722000001</v>
      </c>
      <c r="S96" s="97"/>
      <c r="T96" s="187">
        <f>T97+T294</f>
        <v>0</v>
      </c>
      <c r="U96" s="39"/>
      <c r="V96" s="39"/>
      <c r="W96" s="39"/>
      <c r="X96" s="39"/>
      <c r="Y96" s="39"/>
      <c r="Z96" s="39"/>
      <c r="AA96" s="39"/>
      <c r="AB96" s="39"/>
      <c r="AC96" s="39"/>
      <c r="AD96" s="39"/>
      <c r="AE96" s="39"/>
      <c r="AT96" s="18" t="s">
        <v>71</v>
      </c>
      <c r="AU96" s="18" t="s">
        <v>113</v>
      </c>
      <c r="BK96" s="188">
        <f>BK97+BK294</f>
        <v>0</v>
      </c>
    </row>
    <row r="97" spans="1:63" s="12" customFormat="1" ht="25.9" customHeight="1">
      <c r="A97" s="12"/>
      <c r="B97" s="189"/>
      <c r="C97" s="190"/>
      <c r="D97" s="191" t="s">
        <v>71</v>
      </c>
      <c r="E97" s="192" t="s">
        <v>146</v>
      </c>
      <c r="F97" s="192" t="s">
        <v>147</v>
      </c>
      <c r="G97" s="190"/>
      <c r="H97" s="190"/>
      <c r="I97" s="193"/>
      <c r="J97" s="194">
        <f>BK97</f>
        <v>0</v>
      </c>
      <c r="K97" s="190"/>
      <c r="L97" s="195"/>
      <c r="M97" s="196"/>
      <c r="N97" s="197"/>
      <c r="O97" s="197"/>
      <c r="P97" s="198">
        <f>P98+P120+P253+P290</f>
        <v>0</v>
      </c>
      <c r="Q97" s="197"/>
      <c r="R97" s="198">
        <f>R98+R120+R253+R290</f>
        <v>70.88878954</v>
      </c>
      <c r="S97" s="197"/>
      <c r="T97" s="199">
        <f>T98+T120+T253+T290</f>
        <v>0</v>
      </c>
      <c r="U97" s="12"/>
      <c r="V97" s="12"/>
      <c r="W97" s="12"/>
      <c r="X97" s="12"/>
      <c r="Y97" s="12"/>
      <c r="Z97" s="12"/>
      <c r="AA97" s="12"/>
      <c r="AB97" s="12"/>
      <c r="AC97" s="12"/>
      <c r="AD97" s="12"/>
      <c r="AE97" s="12"/>
      <c r="AR97" s="200" t="s">
        <v>80</v>
      </c>
      <c r="AT97" s="201" t="s">
        <v>71</v>
      </c>
      <c r="AU97" s="201" t="s">
        <v>72</v>
      </c>
      <c r="AY97" s="200" t="s">
        <v>148</v>
      </c>
      <c r="BK97" s="202">
        <f>BK98+BK120+BK253+BK290</f>
        <v>0</v>
      </c>
    </row>
    <row r="98" spans="1:63" s="12" customFormat="1" ht="22.8" customHeight="1">
      <c r="A98" s="12"/>
      <c r="B98" s="189"/>
      <c r="C98" s="190"/>
      <c r="D98" s="191" t="s">
        <v>71</v>
      </c>
      <c r="E98" s="203" t="s">
        <v>163</v>
      </c>
      <c r="F98" s="203" t="s">
        <v>164</v>
      </c>
      <c r="G98" s="190"/>
      <c r="H98" s="190"/>
      <c r="I98" s="193"/>
      <c r="J98" s="204">
        <f>BK98</f>
        <v>0</v>
      </c>
      <c r="K98" s="190"/>
      <c r="L98" s="195"/>
      <c r="M98" s="196"/>
      <c r="N98" s="197"/>
      <c r="O98" s="197"/>
      <c r="P98" s="198">
        <f>SUM(P99:P119)</f>
        <v>0</v>
      </c>
      <c r="Q98" s="197"/>
      <c r="R98" s="198">
        <f>SUM(R99:R119)</f>
        <v>27.58915506</v>
      </c>
      <c r="S98" s="197"/>
      <c r="T98" s="199">
        <f>SUM(T99:T119)</f>
        <v>0</v>
      </c>
      <c r="U98" s="12"/>
      <c r="V98" s="12"/>
      <c r="W98" s="12"/>
      <c r="X98" s="12"/>
      <c r="Y98" s="12"/>
      <c r="Z98" s="12"/>
      <c r="AA98" s="12"/>
      <c r="AB98" s="12"/>
      <c r="AC98" s="12"/>
      <c r="AD98" s="12"/>
      <c r="AE98" s="12"/>
      <c r="AR98" s="200" t="s">
        <v>80</v>
      </c>
      <c r="AT98" s="201" t="s">
        <v>71</v>
      </c>
      <c r="AU98" s="201" t="s">
        <v>80</v>
      </c>
      <c r="AY98" s="200" t="s">
        <v>148</v>
      </c>
      <c r="BK98" s="202">
        <f>SUM(BK99:BK119)</f>
        <v>0</v>
      </c>
    </row>
    <row r="99" spans="1:65" s="2" customFormat="1" ht="33" customHeight="1">
      <c r="A99" s="39"/>
      <c r="B99" s="40"/>
      <c r="C99" s="205" t="s">
        <v>80</v>
      </c>
      <c r="D99" s="205" t="s">
        <v>150</v>
      </c>
      <c r="E99" s="206" t="s">
        <v>660</v>
      </c>
      <c r="F99" s="207" t="s">
        <v>661</v>
      </c>
      <c r="G99" s="208" t="s">
        <v>174</v>
      </c>
      <c r="H99" s="209">
        <v>44.4</v>
      </c>
      <c r="I99" s="210"/>
      <c r="J99" s="211">
        <f>ROUND(I99*H99,2)</f>
        <v>0</v>
      </c>
      <c r="K99" s="207" t="s">
        <v>662</v>
      </c>
      <c r="L99" s="45"/>
      <c r="M99" s="212" t="s">
        <v>19</v>
      </c>
      <c r="N99" s="213" t="s">
        <v>43</v>
      </c>
      <c r="O99" s="85"/>
      <c r="P99" s="214">
        <f>O99*H99</f>
        <v>0</v>
      </c>
      <c r="Q99" s="214">
        <v>0.42832</v>
      </c>
      <c r="R99" s="214">
        <f>Q99*H99</f>
        <v>19.017408</v>
      </c>
      <c r="S99" s="214">
        <v>0</v>
      </c>
      <c r="T99" s="215">
        <f>S99*H99</f>
        <v>0</v>
      </c>
      <c r="U99" s="39"/>
      <c r="V99" s="39"/>
      <c r="W99" s="39"/>
      <c r="X99" s="39"/>
      <c r="Y99" s="39"/>
      <c r="Z99" s="39"/>
      <c r="AA99" s="39"/>
      <c r="AB99" s="39"/>
      <c r="AC99" s="39"/>
      <c r="AD99" s="39"/>
      <c r="AE99" s="39"/>
      <c r="AR99" s="216" t="s">
        <v>155</v>
      </c>
      <c r="AT99" s="216" t="s">
        <v>150</v>
      </c>
      <c r="AU99" s="216" t="s">
        <v>82</v>
      </c>
      <c r="AY99" s="18" t="s">
        <v>148</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155</v>
      </c>
      <c r="BM99" s="216" t="s">
        <v>663</v>
      </c>
    </row>
    <row r="100" spans="1:47" s="2" customFormat="1" ht="12">
      <c r="A100" s="39"/>
      <c r="B100" s="40"/>
      <c r="C100" s="41"/>
      <c r="D100" s="218" t="s">
        <v>157</v>
      </c>
      <c r="E100" s="41"/>
      <c r="F100" s="219" t="s">
        <v>664</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157</v>
      </c>
      <c r="AU100" s="18" t="s">
        <v>82</v>
      </c>
    </row>
    <row r="101" spans="1:47" s="2" customFormat="1" ht="12">
      <c r="A101" s="39"/>
      <c r="B101" s="40"/>
      <c r="C101" s="41"/>
      <c r="D101" s="223" t="s">
        <v>159</v>
      </c>
      <c r="E101" s="41"/>
      <c r="F101" s="224" t="s">
        <v>665</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159</v>
      </c>
      <c r="AU101" s="18" t="s">
        <v>82</v>
      </c>
    </row>
    <row r="102" spans="1:51" s="13" customFormat="1" ht="12">
      <c r="A102" s="13"/>
      <c r="B102" s="225"/>
      <c r="C102" s="226"/>
      <c r="D102" s="218" t="s">
        <v>161</v>
      </c>
      <c r="E102" s="227" t="s">
        <v>19</v>
      </c>
      <c r="F102" s="228" t="s">
        <v>666</v>
      </c>
      <c r="G102" s="226"/>
      <c r="H102" s="229">
        <v>44.4</v>
      </c>
      <c r="I102" s="230"/>
      <c r="J102" s="226"/>
      <c r="K102" s="226"/>
      <c r="L102" s="231"/>
      <c r="M102" s="232"/>
      <c r="N102" s="233"/>
      <c r="O102" s="233"/>
      <c r="P102" s="233"/>
      <c r="Q102" s="233"/>
      <c r="R102" s="233"/>
      <c r="S102" s="233"/>
      <c r="T102" s="234"/>
      <c r="U102" s="13"/>
      <c r="V102" s="13"/>
      <c r="W102" s="13"/>
      <c r="X102" s="13"/>
      <c r="Y102" s="13"/>
      <c r="Z102" s="13"/>
      <c r="AA102" s="13"/>
      <c r="AB102" s="13"/>
      <c r="AC102" s="13"/>
      <c r="AD102" s="13"/>
      <c r="AE102" s="13"/>
      <c r="AT102" s="235" t="s">
        <v>161</v>
      </c>
      <c r="AU102" s="235" t="s">
        <v>82</v>
      </c>
      <c r="AV102" s="13" t="s">
        <v>82</v>
      </c>
      <c r="AW102" s="13" t="s">
        <v>33</v>
      </c>
      <c r="AX102" s="13" t="s">
        <v>80</v>
      </c>
      <c r="AY102" s="235" t="s">
        <v>148</v>
      </c>
    </row>
    <row r="103" spans="1:65" s="2" customFormat="1" ht="24.15" customHeight="1">
      <c r="A103" s="39"/>
      <c r="B103" s="40"/>
      <c r="C103" s="205" t="s">
        <v>82</v>
      </c>
      <c r="D103" s="205" t="s">
        <v>150</v>
      </c>
      <c r="E103" s="206" t="s">
        <v>667</v>
      </c>
      <c r="F103" s="207" t="s">
        <v>668</v>
      </c>
      <c r="G103" s="208" t="s">
        <v>174</v>
      </c>
      <c r="H103" s="209">
        <v>21.523</v>
      </c>
      <c r="I103" s="210"/>
      <c r="J103" s="211">
        <f>ROUND(I103*H103,2)</f>
        <v>0</v>
      </c>
      <c r="K103" s="207" t="s">
        <v>662</v>
      </c>
      <c r="L103" s="45"/>
      <c r="M103" s="212" t="s">
        <v>19</v>
      </c>
      <c r="N103" s="213" t="s">
        <v>43</v>
      </c>
      <c r="O103" s="85"/>
      <c r="P103" s="214">
        <f>O103*H103</f>
        <v>0</v>
      </c>
      <c r="Q103" s="214">
        <v>0.34328</v>
      </c>
      <c r="R103" s="214">
        <f>Q103*H103</f>
        <v>7.388415439999999</v>
      </c>
      <c r="S103" s="214">
        <v>0</v>
      </c>
      <c r="T103" s="215">
        <f>S103*H103</f>
        <v>0</v>
      </c>
      <c r="U103" s="39"/>
      <c r="V103" s="39"/>
      <c r="W103" s="39"/>
      <c r="X103" s="39"/>
      <c r="Y103" s="39"/>
      <c r="Z103" s="39"/>
      <c r="AA103" s="39"/>
      <c r="AB103" s="39"/>
      <c r="AC103" s="39"/>
      <c r="AD103" s="39"/>
      <c r="AE103" s="39"/>
      <c r="AR103" s="216" t="s">
        <v>155</v>
      </c>
      <c r="AT103" s="216" t="s">
        <v>150</v>
      </c>
      <c r="AU103" s="216" t="s">
        <v>82</v>
      </c>
      <c r="AY103" s="18" t="s">
        <v>148</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155</v>
      </c>
      <c r="BM103" s="216" t="s">
        <v>669</v>
      </c>
    </row>
    <row r="104" spans="1:47" s="2" customFormat="1" ht="12">
      <c r="A104" s="39"/>
      <c r="B104" s="40"/>
      <c r="C104" s="41"/>
      <c r="D104" s="218" t="s">
        <v>157</v>
      </c>
      <c r="E104" s="41"/>
      <c r="F104" s="219" t="s">
        <v>670</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157</v>
      </c>
      <c r="AU104" s="18" t="s">
        <v>82</v>
      </c>
    </row>
    <row r="105" spans="1:47" s="2" customFormat="1" ht="12">
      <c r="A105" s="39"/>
      <c r="B105" s="40"/>
      <c r="C105" s="41"/>
      <c r="D105" s="223" t="s">
        <v>159</v>
      </c>
      <c r="E105" s="41"/>
      <c r="F105" s="224" t="s">
        <v>671</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159</v>
      </c>
      <c r="AU105" s="18" t="s">
        <v>82</v>
      </c>
    </row>
    <row r="106" spans="1:51" s="13" customFormat="1" ht="12">
      <c r="A106" s="13"/>
      <c r="B106" s="225"/>
      <c r="C106" s="226"/>
      <c r="D106" s="218" t="s">
        <v>161</v>
      </c>
      <c r="E106" s="227" t="s">
        <v>19</v>
      </c>
      <c r="F106" s="228" t="s">
        <v>672</v>
      </c>
      <c r="G106" s="226"/>
      <c r="H106" s="229">
        <v>17.633</v>
      </c>
      <c r="I106" s="230"/>
      <c r="J106" s="226"/>
      <c r="K106" s="226"/>
      <c r="L106" s="231"/>
      <c r="M106" s="232"/>
      <c r="N106" s="233"/>
      <c r="O106" s="233"/>
      <c r="P106" s="233"/>
      <c r="Q106" s="233"/>
      <c r="R106" s="233"/>
      <c r="S106" s="233"/>
      <c r="T106" s="234"/>
      <c r="U106" s="13"/>
      <c r="V106" s="13"/>
      <c r="W106" s="13"/>
      <c r="X106" s="13"/>
      <c r="Y106" s="13"/>
      <c r="Z106" s="13"/>
      <c r="AA106" s="13"/>
      <c r="AB106" s="13"/>
      <c r="AC106" s="13"/>
      <c r="AD106" s="13"/>
      <c r="AE106" s="13"/>
      <c r="AT106" s="235" t="s">
        <v>161</v>
      </c>
      <c r="AU106" s="235" t="s">
        <v>82</v>
      </c>
      <c r="AV106" s="13" t="s">
        <v>82</v>
      </c>
      <c r="AW106" s="13" t="s">
        <v>33</v>
      </c>
      <c r="AX106" s="13" t="s">
        <v>72</v>
      </c>
      <c r="AY106" s="235" t="s">
        <v>148</v>
      </c>
    </row>
    <row r="107" spans="1:51" s="13" customFormat="1" ht="12">
      <c r="A107" s="13"/>
      <c r="B107" s="225"/>
      <c r="C107" s="226"/>
      <c r="D107" s="218" t="s">
        <v>161</v>
      </c>
      <c r="E107" s="227" t="s">
        <v>19</v>
      </c>
      <c r="F107" s="228" t="s">
        <v>673</v>
      </c>
      <c r="G107" s="226"/>
      <c r="H107" s="229">
        <v>3.21</v>
      </c>
      <c r="I107" s="230"/>
      <c r="J107" s="226"/>
      <c r="K107" s="226"/>
      <c r="L107" s="231"/>
      <c r="M107" s="232"/>
      <c r="N107" s="233"/>
      <c r="O107" s="233"/>
      <c r="P107" s="233"/>
      <c r="Q107" s="233"/>
      <c r="R107" s="233"/>
      <c r="S107" s="233"/>
      <c r="T107" s="234"/>
      <c r="U107" s="13"/>
      <c r="V107" s="13"/>
      <c r="W107" s="13"/>
      <c r="X107" s="13"/>
      <c r="Y107" s="13"/>
      <c r="Z107" s="13"/>
      <c r="AA107" s="13"/>
      <c r="AB107" s="13"/>
      <c r="AC107" s="13"/>
      <c r="AD107" s="13"/>
      <c r="AE107" s="13"/>
      <c r="AT107" s="235" t="s">
        <v>161</v>
      </c>
      <c r="AU107" s="235" t="s">
        <v>82</v>
      </c>
      <c r="AV107" s="13" t="s">
        <v>82</v>
      </c>
      <c r="AW107" s="13" t="s">
        <v>33</v>
      </c>
      <c r="AX107" s="13" t="s">
        <v>72</v>
      </c>
      <c r="AY107" s="235" t="s">
        <v>148</v>
      </c>
    </row>
    <row r="108" spans="1:51" s="13" customFormat="1" ht="12">
      <c r="A108" s="13"/>
      <c r="B108" s="225"/>
      <c r="C108" s="226"/>
      <c r="D108" s="218" t="s">
        <v>161</v>
      </c>
      <c r="E108" s="227" t="s">
        <v>19</v>
      </c>
      <c r="F108" s="228" t="s">
        <v>674</v>
      </c>
      <c r="G108" s="226"/>
      <c r="H108" s="229">
        <v>0.68</v>
      </c>
      <c r="I108" s="230"/>
      <c r="J108" s="226"/>
      <c r="K108" s="226"/>
      <c r="L108" s="231"/>
      <c r="M108" s="232"/>
      <c r="N108" s="233"/>
      <c r="O108" s="233"/>
      <c r="P108" s="233"/>
      <c r="Q108" s="233"/>
      <c r="R108" s="233"/>
      <c r="S108" s="233"/>
      <c r="T108" s="234"/>
      <c r="U108" s="13"/>
      <c r="V108" s="13"/>
      <c r="W108" s="13"/>
      <c r="X108" s="13"/>
      <c r="Y108" s="13"/>
      <c r="Z108" s="13"/>
      <c r="AA108" s="13"/>
      <c r="AB108" s="13"/>
      <c r="AC108" s="13"/>
      <c r="AD108" s="13"/>
      <c r="AE108" s="13"/>
      <c r="AT108" s="235" t="s">
        <v>161</v>
      </c>
      <c r="AU108" s="235" t="s">
        <v>82</v>
      </c>
      <c r="AV108" s="13" t="s">
        <v>82</v>
      </c>
      <c r="AW108" s="13" t="s">
        <v>33</v>
      </c>
      <c r="AX108" s="13" t="s">
        <v>72</v>
      </c>
      <c r="AY108" s="235" t="s">
        <v>148</v>
      </c>
    </row>
    <row r="109" spans="1:51" s="14" customFormat="1" ht="12">
      <c r="A109" s="14"/>
      <c r="B109" s="236"/>
      <c r="C109" s="237"/>
      <c r="D109" s="218" t="s">
        <v>161</v>
      </c>
      <c r="E109" s="238" t="s">
        <v>19</v>
      </c>
      <c r="F109" s="239" t="s">
        <v>254</v>
      </c>
      <c r="G109" s="237"/>
      <c r="H109" s="240">
        <v>21.523</v>
      </c>
      <c r="I109" s="241"/>
      <c r="J109" s="237"/>
      <c r="K109" s="237"/>
      <c r="L109" s="242"/>
      <c r="M109" s="243"/>
      <c r="N109" s="244"/>
      <c r="O109" s="244"/>
      <c r="P109" s="244"/>
      <c r="Q109" s="244"/>
      <c r="R109" s="244"/>
      <c r="S109" s="244"/>
      <c r="T109" s="245"/>
      <c r="U109" s="14"/>
      <c r="V109" s="14"/>
      <c r="W109" s="14"/>
      <c r="X109" s="14"/>
      <c r="Y109" s="14"/>
      <c r="Z109" s="14"/>
      <c r="AA109" s="14"/>
      <c r="AB109" s="14"/>
      <c r="AC109" s="14"/>
      <c r="AD109" s="14"/>
      <c r="AE109" s="14"/>
      <c r="AT109" s="246" t="s">
        <v>161</v>
      </c>
      <c r="AU109" s="246" t="s">
        <v>82</v>
      </c>
      <c r="AV109" s="14" t="s">
        <v>155</v>
      </c>
      <c r="AW109" s="14" t="s">
        <v>33</v>
      </c>
      <c r="AX109" s="14" t="s">
        <v>80</v>
      </c>
      <c r="AY109" s="246" t="s">
        <v>148</v>
      </c>
    </row>
    <row r="110" spans="1:65" s="2" customFormat="1" ht="16.5" customHeight="1">
      <c r="A110" s="39"/>
      <c r="B110" s="40"/>
      <c r="C110" s="205" t="s">
        <v>163</v>
      </c>
      <c r="D110" s="205" t="s">
        <v>150</v>
      </c>
      <c r="E110" s="206" t="s">
        <v>675</v>
      </c>
      <c r="F110" s="207" t="s">
        <v>676</v>
      </c>
      <c r="G110" s="208" t="s">
        <v>167</v>
      </c>
      <c r="H110" s="209">
        <v>0.921</v>
      </c>
      <c r="I110" s="210"/>
      <c r="J110" s="211">
        <f>ROUND(I110*H110,2)</f>
        <v>0</v>
      </c>
      <c r="K110" s="207" t="s">
        <v>662</v>
      </c>
      <c r="L110" s="45"/>
      <c r="M110" s="212" t="s">
        <v>19</v>
      </c>
      <c r="N110" s="213" t="s">
        <v>43</v>
      </c>
      <c r="O110" s="85"/>
      <c r="P110" s="214">
        <f>O110*H110</f>
        <v>0</v>
      </c>
      <c r="Q110" s="214">
        <v>1.04922</v>
      </c>
      <c r="R110" s="214">
        <f>Q110*H110</f>
        <v>0.9663316200000001</v>
      </c>
      <c r="S110" s="214">
        <v>0</v>
      </c>
      <c r="T110" s="215">
        <f>S110*H110</f>
        <v>0</v>
      </c>
      <c r="U110" s="39"/>
      <c r="V110" s="39"/>
      <c r="W110" s="39"/>
      <c r="X110" s="39"/>
      <c r="Y110" s="39"/>
      <c r="Z110" s="39"/>
      <c r="AA110" s="39"/>
      <c r="AB110" s="39"/>
      <c r="AC110" s="39"/>
      <c r="AD110" s="39"/>
      <c r="AE110" s="39"/>
      <c r="AR110" s="216" t="s">
        <v>155</v>
      </c>
      <c r="AT110" s="216" t="s">
        <v>150</v>
      </c>
      <c r="AU110" s="216" t="s">
        <v>82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677</v>
      </c>
    </row>
    <row r="111" spans="1:47" s="2" customFormat="1" ht="12">
      <c r="A111" s="39"/>
      <c r="B111" s="40"/>
      <c r="C111" s="41"/>
      <c r="D111" s="218" t="s">
        <v>157</v>
      </c>
      <c r="E111" s="41"/>
      <c r="F111" s="219" t="s">
        <v>678</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82</v>
      </c>
    </row>
    <row r="112" spans="1:47" s="2" customFormat="1" ht="12">
      <c r="A112" s="39"/>
      <c r="B112" s="40"/>
      <c r="C112" s="41"/>
      <c r="D112" s="223" t="s">
        <v>159</v>
      </c>
      <c r="E112" s="41"/>
      <c r="F112" s="224" t="s">
        <v>679</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159</v>
      </c>
      <c r="AU112" s="18" t="s">
        <v>82</v>
      </c>
    </row>
    <row r="113" spans="1:51" s="13" customFormat="1" ht="12">
      <c r="A113" s="13"/>
      <c r="B113" s="225"/>
      <c r="C113" s="226"/>
      <c r="D113" s="218" t="s">
        <v>161</v>
      </c>
      <c r="E113" s="227" t="s">
        <v>19</v>
      </c>
      <c r="F113" s="228" t="s">
        <v>680</v>
      </c>
      <c r="G113" s="226"/>
      <c r="H113" s="229">
        <v>0.284</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161</v>
      </c>
      <c r="AU113" s="235" t="s">
        <v>82</v>
      </c>
      <c r="AV113" s="13" t="s">
        <v>82</v>
      </c>
      <c r="AW113" s="13" t="s">
        <v>33</v>
      </c>
      <c r="AX113" s="13" t="s">
        <v>72</v>
      </c>
      <c r="AY113" s="235" t="s">
        <v>148</v>
      </c>
    </row>
    <row r="114" spans="1:51" s="13" customFormat="1" ht="12">
      <c r="A114" s="13"/>
      <c r="B114" s="225"/>
      <c r="C114" s="226"/>
      <c r="D114" s="218" t="s">
        <v>161</v>
      </c>
      <c r="E114" s="227" t="s">
        <v>19</v>
      </c>
      <c r="F114" s="228" t="s">
        <v>681</v>
      </c>
      <c r="G114" s="226"/>
      <c r="H114" s="229">
        <v>0.637</v>
      </c>
      <c r="I114" s="230"/>
      <c r="J114" s="226"/>
      <c r="K114" s="226"/>
      <c r="L114" s="231"/>
      <c r="M114" s="232"/>
      <c r="N114" s="233"/>
      <c r="O114" s="233"/>
      <c r="P114" s="233"/>
      <c r="Q114" s="233"/>
      <c r="R114" s="233"/>
      <c r="S114" s="233"/>
      <c r="T114" s="234"/>
      <c r="U114" s="13"/>
      <c r="V114" s="13"/>
      <c r="W114" s="13"/>
      <c r="X114" s="13"/>
      <c r="Y114" s="13"/>
      <c r="Z114" s="13"/>
      <c r="AA114" s="13"/>
      <c r="AB114" s="13"/>
      <c r="AC114" s="13"/>
      <c r="AD114" s="13"/>
      <c r="AE114" s="13"/>
      <c r="AT114" s="235" t="s">
        <v>161</v>
      </c>
      <c r="AU114" s="235" t="s">
        <v>82</v>
      </c>
      <c r="AV114" s="13" t="s">
        <v>82</v>
      </c>
      <c r="AW114" s="13" t="s">
        <v>33</v>
      </c>
      <c r="AX114" s="13" t="s">
        <v>72</v>
      </c>
      <c r="AY114" s="235" t="s">
        <v>148</v>
      </c>
    </row>
    <row r="115" spans="1:51" s="14" customFormat="1" ht="12">
      <c r="A115" s="14"/>
      <c r="B115" s="236"/>
      <c r="C115" s="237"/>
      <c r="D115" s="218" t="s">
        <v>161</v>
      </c>
      <c r="E115" s="238" t="s">
        <v>19</v>
      </c>
      <c r="F115" s="239" t="s">
        <v>254</v>
      </c>
      <c r="G115" s="237"/>
      <c r="H115" s="240">
        <v>0.921</v>
      </c>
      <c r="I115" s="241"/>
      <c r="J115" s="237"/>
      <c r="K115" s="237"/>
      <c r="L115" s="242"/>
      <c r="M115" s="243"/>
      <c r="N115" s="244"/>
      <c r="O115" s="244"/>
      <c r="P115" s="244"/>
      <c r="Q115" s="244"/>
      <c r="R115" s="244"/>
      <c r="S115" s="244"/>
      <c r="T115" s="245"/>
      <c r="U115" s="14"/>
      <c r="V115" s="14"/>
      <c r="W115" s="14"/>
      <c r="X115" s="14"/>
      <c r="Y115" s="14"/>
      <c r="Z115" s="14"/>
      <c r="AA115" s="14"/>
      <c r="AB115" s="14"/>
      <c r="AC115" s="14"/>
      <c r="AD115" s="14"/>
      <c r="AE115" s="14"/>
      <c r="AT115" s="246" t="s">
        <v>161</v>
      </c>
      <c r="AU115" s="246" t="s">
        <v>82</v>
      </c>
      <c r="AV115" s="14" t="s">
        <v>155</v>
      </c>
      <c r="AW115" s="14" t="s">
        <v>33</v>
      </c>
      <c r="AX115" s="14" t="s">
        <v>80</v>
      </c>
      <c r="AY115" s="246" t="s">
        <v>148</v>
      </c>
    </row>
    <row r="116" spans="1:65" s="2" customFormat="1" ht="24.15" customHeight="1">
      <c r="A116" s="39"/>
      <c r="B116" s="40"/>
      <c r="C116" s="205" t="s">
        <v>155</v>
      </c>
      <c r="D116" s="205" t="s">
        <v>150</v>
      </c>
      <c r="E116" s="206" t="s">
        <v>682</v>
      </c>
      <c r="F116" s="207" t="s">
        <v>683</v>
      </c>
      <c r="G116" s="208" t="s">
        <v>174</v>
      </c>
      <c r="H116" s="209">
        <v>1.4</v>
      </c>
      <c r="I116" s="210"/>
      <c r="J116" s="211">
        <f>ROUND(I116*H116,2)</f>
        <v>0</v>
      </c>
      <c r="K116" s="207" t="s">
        <v>662</v>
      </c>
      <c r="L116" s="45"/>
      <c r="M116" s="212" t="s">
        <v>19</v>
      </c>
      <c r="N116" s="213" t="s">
        <v>43</v>
      </c>
      <c r="O116" s="85"/>
      <c r="P116" s="214">
        <f>O116*H116</f>
        <v>0</v>
      </c>
      <c r="Q116" s="214">
        <v>0.155</v>
      </c>
      <c r="R116" s="214">
        <f>Q116*H116</f>
        <v>0.217</v>
      </c>
      <c r="S116" s="214">
        <v>0</v>
      </c>
      <c r="T116" s="215">
        <f>S116*H116</f>
        <v>0</v>
      </c>
      <c r="U116" s="39"/>
      <c r="V116" s="39"/>
      <c r="W116" s="39"/>
      <c r="X116" s="39"/>
      <c r="Y116" s="39"/>
      <c r="Z116" s="39"/>
      <c r="AA116" s="39"/>
      <c r="AB116" s="39"/>
      <c r="AC116" s="39"/>
      <c r="AD116" s="39"/>
      <c r="AE116" s="39"/>
      <c r="AR116" s="216" t="s">
        <v>155</v>
      </c>
      <c r="AT116" s="216" t="s">
        <v>150</v>
      </c>
      <c r="AU116" s="216" t="s">
        <v>82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684</v>
      </c>
    </row>
    <row r="117" spans="1:47" s="2" customFormat="1" ht="12">
      <c r="A117" s="39"/>
      <c r="B117" s="40"/>
      <c r="C117" s="41"/>
      <c r="D117" s="218" t="s">
        <v>157</v>
      </c>
      <c r="E117" s="41"/>
      <c r="F117" s="219" t="s">
        <v>685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82</v>
      </c>
    </row>
    <row r="118" spans="1:47" s="2" customFormat="1" ht="12">
      <c r="A118" s="39"/>
      <c r="B118" s="40"/>
      <c r="C118" s="41"/>
      <c r="D118" s="223" t="s">
        <v>159</v>
      </c>
      <c r="E118" s="41"/>
      <c r="F118" s="224" t="s">
        <v>686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159</v>
      </c>
      <c r="AU118" s="18" t="s">
        <v>82</v>
      </c>
    </row>
    <row r="119" spans="1:51" s="13" customFormat="1" ht="12">
      <c r="A119" s="13"/>
      <c r="B119" s="225"/>
      <c r="C119" s="226"/>
      <c r="D119" s="218" t="s">
        <v>161</v>
      </c>
      <c r="E119" s="227" t="s">
        <v>19</v>
      </c>
      <c r="F119" s="228" t="s">
        <v>687</v>
      </c>
      <c r="G119" s="226"/>
      <c r="H119" s="229">
        <v>1.4</v>
      </c>
      <c r="I119" s="230"/>
      <c r="J119" s="226"/>
      <c r="K119" s="226"/>
      <c r="L119" s="231"/>
      <c r="M119" s="232"/>
      <c r="N119" s="233"/>
      <c r="O119" s="233"/>
      <c r="P119" s="233"/>
      <c r="Q119" s="233"/>
      <c r="R119" s="233"/>
      <c r="S119" s="233"/>
      <c r="T119" s="234"/>
      <c r="U119" s="13"/>
      <c r="V119" s="13"/>
      <c r="W119" s="13"/>
      <c r="X119" s="13"/>
      <c r="Y119" s="13"/>
      <c r="Z119" s="13"/>
      <c r="AA119" s="13"/>
      <c r="AB119" s="13"/>
      <c r="AC119" s="13"/>
      <c r="AD119" s="13"/>
      <c r="AE119" s="13"/>
      <c r="AT119" s="235" t="s">
        <v>161</v>
      </c>
      <c r="AU119" s="235" t="s">
        <v>82</v>
      </c>
      <c r="AV119" s="13" t="s">
        <v>82</v>
      </c>
      <c r="AW119" s="13" t="s">
        <v>33</v>
      </c>
      <c r="AX119" s="13" t="s">
        <v>80</v>
      </c>
      <c r="AY119" s="235" t="s">
        <v>148</v>
      </c>
    </row>
    <row r="120" spans="1:63" s="12" customFormat="1" ht="22.8" customHeight="1">
      <c r="A120" s="12"/>
      <c r="B120" s="189"/>
      <c r="C120" s="190"/>
      <c r="D120" s="191" t="s">
        <v>71</v>
      </c>
      <c r="E120" s="203" t="s">
        <v>193</v>
      </c>
      <c r="F120" s="203" t="s">
        <v>688</v>
      </c>
      <c r="G120" s="190"/>
      <c r="H120" s="190"/>
      <c r="I120" s="193"/>
      <c r="J120" s="204">
        <f>BK120</f>
        <v>0</v>
      </c>
      <c r="K120" s="190"/>
      <c r="L120" s="195"/>
      <c r="M120" s="196"/>
      <c r="N120" s="197"/>
      <c r="O120" s="197"/>
      <c r="P120" s="198">
        <f>SUM(P121:P252)</f>
        <v>0</v>
      </c>
      <c r="Q120" s="197"/>
      <c r="R120" s="198">
        <f>SUM(R121:R252)</f>
        <v>43.29329198</v>
      </c>
      <c r="S120" s="197"/>
      <c r="T120" s="199">
        <f>SUM(T121:T252)</f>
        <v>0</v>
      </c>
      <c r="U120" s="12"/>
      <c r="V120" s="12"/>
      <c r="W120" s="12"/>
      <c r="X120" s="12"/>
      <c r="Y120" s="12"/>
      <c r="Z120" s="12"/>
      <c r="AA120" s="12"/>
      <c r="AB120" s="12"/>
      <c r="AC120" s="12"/>
      <c r="AD120" s="12"/>
      <c r="AE120" s="12"/>
      <c r="AR120" s="200" t="s">
        <v>80</v>
      </c>
      <c r="AT120" s="201" t="s">
        <v>71</v>
      </c>
      <c r="AU120" s="201" t="s">
        <v>80</v>
      </c>
      <c r="AY120" s="200" t="s">
        <v>148</v>
      </c>
      <c r="BK120" s="202">
        <f>SUM(BK121:BK252)</f>
        <v>0</v>
      </c>
    </row>
    <row r="121" spans="1:65" s="2" customFormat="1" ht="24.15" customHeight="1">
      <c r="A121" s="39"/>
      <c r="B121" s="40"/>
      <c r="C121" s="205" t="s">
        <v>186</v>
      </c>
      <c r="D121" s="205" t="s">
        <v>150</v>
      </c>
      <c r="E121" s="206" t="s">
        <v>689</v>
      </c>
      <c r="F121" s="207" t="s">
        <v>690</v>
      </c>
      <c r="G121" s="208" t="s">
        <v>174</v>
      </c>
      <c r="H121" s="209">
        <v>232</v>
      </c>
      <c r="I121" s="210"/>
      <c r="J121" s="211">
        <f>ROUND(I121*H121,2)</f>
        <v>0</v>
      </c>
      <c r="K121" s="207" t="s">
        <v>662</v>
      </c>
      <c r="L121" s="45"/>
      <c r="M121" s="212" t="s">
        <v>19</v>
      </c>
      <c r="N121" s="213" t="s">
        <v>43</v>
      </c>
      <c r="O121" s="85"/>
      <c r="P121" s="214">
        <f>O121*H121</f>
        <v>0</v>
      </c>
      <c r="Q121" s="214">
        <v>0.004</v>
      </c>
      <c r="R121" s="214">
        <f>Q121*H121</f>
        <v>0.928</v>
      </c>
      <c r="S121" s="214">
        <v>0</v>
      </c>
      <c r="T121" s="215">
        <f>S121*H121</f>
        <v>0</v>
      </c>
      <c r="U121" s="39"/>
      <c r="V121" s="39"/>
      <c r="W121" s="39"/>
      <c r="X121" s="39"/>
      <c r="Y121" s="39"/>
      <c r="Z121" s="39"/>
      <c r="AA121" s="39"/>
      <c r="AB121" s="39"/>
      <c r="AC121" s="39"/>
      <c r="AD121" s="39"/>
      <c r="AE121" s="39"/>
      <c r="AR121" s="216" t="s">
        <v>155</v>
      </c>
      <c r="AT121" s="216" t="s">
        <v>150</v>
      </c>
      <c r="AU121" s="216" t="s">
        <v>82</v>
      </c>
      <c r="AY121" s="18" t="s">
        <v>148</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155</v>
      </c>
      <c r="BM121" s="216" t="s">
        <v>691</v>
      </c>
    </row>
    <row r="122" spans="1:47" s="2" customFormat="1" ht="12">
      <c r="A122" s="39"/>
      <c r="B122" s="40"/>
      <c r="C122" s="41"/>
      <c r="D122" s="218" t="s">
        <v>157</v>
      </c>
      <c r="E122" s="41"/>
      <c r="F122" s="219" t="s">
        <v>692</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157</v>
      </c>
      <c r="AU122" s="18" t="s">
        <v>82</v>
      </c>
    </row>
    <row r="123" spans="1:47" s="2" customFormat="1" ht="12">
      <c r="A123" s="39"/>
      <c r="B123" s="40"/>
      <c r="C123" s="41"/>
      <c r="D123" s="223" t="s">
        <v>159</v>
      </c>
      <c r="E123" s="41"/>
      <c r="F123" s="224" t="s">
        <v>693</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159</v>
      </c>
      <c r="AU123" s="18" t="s">
        <v>82</v>
      </c>
    </row>
    <row r="124" spans="1:65" s="2" customFormat="1" ht="49.05" customHeight="1">
      <c r="A124" s="39"/>
      <c r="B124" s="40"/>
      <c r="C124" s="205" t="s">
        <v>193</v>
      </c>
      <c r="D124" s="205" t="s">
        <v>150</v>
      </c>
      <c r="E124" s="206" t="s">
        <v>694</v>
      </c>
      <c r="F124" s="207" t="s">
        <v>695</v>
      </c>
      <c r="G124" s="208" t="s">
        <v>174</v>
      </c>
      <c r="H124" s="209">
        <v>11</v>
      </c>
      <c r="I124" s="210"/>
      <c r="J124" s="211">
        <f>ROUND(I124*H124,2)</f>
        <v>0</v>
      </c>
      <c r="K124" s="207" t="s">
        <v>662</v>
      </c>
      <c r="L124" s="45"/>
      <c r="M124" s="212" t="s">
        <v>19</v>
      </c>
      <c r="N124" s="213" t="s">
        <v>43</v>
      </c>
      <c r="O124" s="85"/>
      <c r="P124" s="214">
        <f>O124*H124</f>
        <v>0</v>
      </c>
      <c r="Q124" s="214">
        <v>0.01249</v>
      </c>
      <c r="R124" s="214">
        <f>Q124*H124</f>
        <v>0.13738999999999998</v>
      </c>
      <c r="S124" s="214">
        <v>0</v>
      </c>
      <c r="T124" s="215">
        <f>S124*H124</f>
        <v>0</v>
      </c>
      <c r="U124" s="39"/>
      <c r="V124" s="39"/>
      <c r="W124" s="39"/>
      <c r="X124" s="39"/>
      <c r="Y124" s="39"/>
      <c r="Z124" s="39"/>
      <c r="AA124" s="39"/>
      <c r="AB124" s="39"/>
      <c r="AC124" s="39"/>
      <c r="AD124" s="39"/>
      <c r="AE124" s="39"/>
      <c r="AR124" s="216" t="s">
        <v>155</v>
      </c>
      <c r="AT124" s="216" t="s">
        <v>150</v>
      </c>
      <c r="AU124" s="216" t="s">
        <v>82</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155</v>
      </c>
      <c r="BM124" s="216" t="s">
        <v>696</v>
      </c>
    </row>
    <row r="125" spans="1:47" s="2" customFormat="1" ht="12">
      <c r="A125" s="39"/>
      <c r="B125" s="40"/>
      <c r="C125" s="41"/>
      <c r="D125" s="218" t="s">
        <v>157</v>
      </c>
      <c r="E125" s="41"/>
      <c r="F125" s="219" t="s">
        <v>697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82</v>
      </c>
    </row>
    <row r="126" spans="1:47" s="2" customFormat="1" ht="12">
      <c r="A126" s="39"/>
      <c r="B126" s="40"/>
      <c r="C126" s="41"/>
      <c r="D126" s="223" t="s">
        <v>159</v>
      </c>
      <c r="E126" s="41"/>
      <c r="F126" s="224" t="s">
        <v>698</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159</v>
      </c>
      <c r="AU126" s="18" t="s">
        <v>82</v>
      </c>
    </row>
    <row r="127" spans="1:51" s="13" customFormat="1" ht="12">
      <c r="A127" s="13"/>
      <c r="B127" s="225"/>
      <c r="C127" s="226"/>
      <c r="D127" s="218" t="s">
        <v>161</v>
      </c>
      <c r="E127" s="227" t="s">
        <v>19</v>
      </c>
      <c r="F127" s="228" t="s">
        <v>699</v>
      </c>
      <c r="G127" s="226"/>
      <c r="H127" s="229">
        <v>11</v>
      </c>
      <c r="I127" s="230"/>
      <c r="J127" s="226"/>
      <c r="K127" s="226"/>
      <c r="L127" s="231"/>
      <c r="M127" s="232"/>
      <c r="N127" s="233"/>
      <c r="O127" s="233"/>
      <c r="P127" s="233"/>
      <c r="Q127" s="233"/>
      <c r="R127" s="233"/>
      <c r="S127" s="233"/>
      <c r="T127" s="234"/>
      <c r="U127" s="13"/>
      <c r="V127" s="13"/>
      <c r="W127" s="13"/>
      <c r="X127" s="13"/>
      <c r="Y127" s="13"/>
      <c r="Z127" s="13"/>
      <c r="AA127" s="13"/>
      <c r="AB127" s="13"/>
      <c r="AC127" s="13"/>
      <c r="AD127" s="13"/>
      <c r="AE127" s="13"/>
      <c r="AT127" s="235" t="s">
        <v>161</v>
      </c>
      <c r="AU127" s="235" t="s">
        <v>82</v>
      </c>
      <c r="AV127" s="13" t="s">
        <v>82</v>
      </c>
      <c r="AW127" s="13" t="s">
        <v>33</v>
      </c>
      <c r="AX127" s="13" t="s">
        <v>80</v>
      </c>
      <c r="AY127" s="235" t="s">
        <v>148</v>
      </c>
    </row>
    <row r="128" spans="1:65" s="2" customFormat="1" ht="24.15" customHeight="1">
      <c r="A128" s="39"/>
      <c r="B128" s="40"/>
      <c r="C128" s="262" t="s">
        <v>199</v>
      </c>
      <c r="D128" s="262" t="s">
        <v>700</v>
      </c>
      <c r="E128" s="263" t="s">
        <v>701</v>
      </c>
      <c r="F128" s="264" t="s">
        <v>702</v>
      </c>
      <c r="G128" s="265" t="s">
        <v>174</v>
      </c>
      <c r="H128" s="266">
        <v>11.22</v>
      </c>
      <c r="I128" s="267"/>
      <c r="J128" s="268">
        <f>ROUND(I128*H128,2)</f>
        <v>0</v>
      </c>
      <c r="K128" s="264" t="s">
        <v>662</v>
      </c>
      <c r="L128" s="269"/>
      <c r="M128" s="270" t="s">
        <v>19</v>
      </c>
      <c r="N128" s="271" t="s">
        <v>43</v>
      </c>
      <c r="O128" s="85"/>
      <c r="P128" s="214">
        <f>O128*H128</f>
        <v>0</v>
      </c>
      <c r="Q128" s="214">
        <v>0.006</v>
      </c>
      <c r="R128" s="214">
        <f>Q128*H128</f>
        <v>0.06732</v>
      </c>
      <c r="S128" s="214">
        <v>0</v>
      </c>
      <c r="T128" s="215">
        <f>S128*H128</f>
        <v>0</v>
      </c>
      <c r="U128" s="39"/>
      <c r="V128" s="39"/>
      <c r="W128" s="39"/>
      <c r="X128" s="39"/>
      <c r="Y128" s="39"/>
      <c r="Z128" s="39"/>
      <c r="AA128" s="39"/>
      <c r="AB128" s="39"/>
      <c r="AC128" s="39"/>
      <c r="AD128" s="39"/>
      <c r="AE128" s="39"/>
      <c r="AR128" s="216" t="s">
        <v>205</v>
      </c>
      <c r="AT128" s="216" t="s">
        <v>700</v>
      </c>
      <c r="AU128" s="216" t="s">
        <v>82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703</v>
      </c>
    </row>
    <row r="129" spans="1:47" s="2" customFormat="1" ht="12">
      <c r="A129" s="39"/>
      <c r="B129" s="40"/>
      <c r="C129" s="41"/>
      <c r="D129" s="218" t="s">
        <v>157</v>
      </c>
      <c r="E129" s="41"/>
      <c r="F129" s="219" t="s">
        <v>702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82</v>
      </c>
    </row>
    <row r="130" spans="1:47" s="2" customFormat="1" ht="12">
      <c r="A130" s="39"/>
      <c r="B130" s="40"/>
      <c r="C130" s="41"/>
      <c r="D130" s="223" t="s">
        <v>159</v>
      </c>
      <c r="E130" s="41"/>
      <c r="F130" s="224" t="s">
        <v>704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159</v>
      </c>
      <c r="AU130" s="18" t="s">
        <v>82</v>
      </c>
    </row>
    <row r="131" spans="1:51" s="13" customFormat="1" ht="12">
      <c r="A131" s="13"/>
      <c r="B131" s="225"/>
      <c r="C131" s="226"/>
      <c r="D131" s="218" t="s">
        <v>161</v>
      </c>
      <c r="E131" s="227" t="s">
        <v>19</v>
      </c>
      <c r="F131" s="228" t="s">
        <v>224</v>
      </c>
      <c r="G131" s="226"/>
      <c r="H131" s="229">
        <v>11</v>
      </c>
      <c r="I131" s="230"/>
      <c r="J131" s="226"/>
      <c r="K131" s="226"/>
      <c r="L131" s="231"/>
      <c r="M131" s="232"/>
      <c r="N131" s="233"/>
      <c r="O131" s="233"/>
      <c r="P131" s="233"/>
      <c r="Q131" s="233"/>
      <c r="R131" s="233"/>
      <c r="S131" s="233"/>
      <c r="T131" s="234"/>
      <c r="U131" s="13"/>
      <c r="V131" s="13"/>
      <c r="W131" s="13"/>
      <c r="X131" s="13"/>
      <c r="Y131" s="13"/>
      <c r="Z131" s="13"/>
      <c r="AA131" s="13"/>
      <c r="AB131" s="13"/>
      <c r="AC131" s="13"/>
      <c r="AD131" s="13"/>
      <c r="AE131" s="13"/>
      <c r="AT131" s="235" t="s">
        <v>161</v>
      </c>
      <c r="AU131" s="235" t="s">
        <v>82</v>
      </c>
      <c r="AV131" s="13" t="s">
        <v>82</v>
      </c>
      <c r="AW131" s="13" t="s">
        <v>33</v>
      </c>
      <c r="AX131" s="13" t="s">
        <v>80</v>
      </c>
      <c r="AY131" s="235" t="s">
        <v>148</v>
      </c>
    </row>
    <row r="132" spans="1:51" s="13" customFormat="1" ht="12">
      <c r="A132" s="13"/>
      <c r="B132" s="225"/>
      <c r="C132" s="226"/>
      <c r="D132" s="218" t="s">
        <v>161</v>
      </c>
      <c r="E132" s="226"/>
      <c r="F132" s="228" t="s">
        <v>705</v>
      </c>
      <c r="G132" s="226"/>
      <c r="H132" s="229">
        <v>11.22</v>
      </c>
      <c r="I132" s="230"/>
      <c r="J132" s="226"/>
      <c r="K132" s="226"/>
      <c r="L132" s="231"/>
      <c r="M132" s="232"/>
      <c r="N132" s="233"/>
      <c r="O132" s="233"/>
      <c r="P132" s="233"/>
      <c r="Q132" s="233"/>
      <c r="R132" s="233"/>
      <c r="S132" s="233"/>
      <c r="T132" s="234"/>
      <c r="U132" s="13"/>
      <c r="V132" s="13"/>
      <c r="W132" s="13"/>
      <c r="X132" s="13"/>
      <c r="Y132" s="13"/>
      <c r="Z132" s="13"/>
      <c r="AA132" s="13"/>
      <c r="AB132" s="13"/>
      <c r="AC132" s="13"/>
      <c r="AD132" s="13"/>
      <c r="AE132" s="13"/>
      <c r="AT132" s="235" t="s">
        <v>161</v>
      </c>
      <c r="AU132" s="235" t="s">
        <v>82</v>
      </c>
      <c r="AV132" s="13" t="s">
        <v>82</v>
      </c>
      <c r="AW132" s="13" t="s">
        <v>4</v>
      </c>
      <c r="AX132" s="13" t="s">
        <v>80</v>
      </c>
      <c r="AY132" s="235" t="s">
        <v>148</v>
      </c>
    </row>
    <row r="133" spans="1:65" s="2" customFormat="1" ht="24.15" customHeight="1">
      <c r="A133" s="39"/>
      <c r="B133" s="40"/>
      <c r="C133" s="205" t="s">
        <v>205</v>
      </c>
      <c r="D133" s="205" t="s">
        <v>150</v>
      </c>
      <c r="E133" s="206" t="s">
        <v>706</v>
      </c>
      <c r="F133" s="207" t="s">
        <v>707</v>
      </c>
      <c r="G133" s="208" t="s">
        <v>174</v>
      </c>
      <c r="H133" s="209">
        <v>11</v>
      </c>
      <c r="I133" s="210"/>
      <c r="J133" s="211">
        <f>ROUND(I133*H133,2)</f>
        <v>0</v>
      </c>
      <c r="K133" s="207" t="s">
        <v>154</v>
      </c>
      <c r="L133" s="45"/>
      <c r="M133" s="212" t="s">
        <v>19</v>
      </c>
      <c r="N133" s="213" t="s">
        <v>43</v>
      </c>
      <c r="O133" s="85"/>
      <c r="P133" s="214">
        <f>O133*H133</f>
        <v>0</v>
      </c>
      <c r="Q133" s="214">
        <v>0.00268</v>
      </c>
      <c r="R133" s="214">
        <f>Q133*H133</f>
        <v>0.02948</v>
      </c>
      <c r="S133" s="214">
        <v>0</v>
      </c>
      <c r="T133" s="215">
        <f>S133*H133</f>
        <v>0</v>
      </c>
      <c r="U133" s="39"/>
      <c r="V133" s="39"/>
      <c r="W133" s="39"/>
      <c r="X133" s="39"/>
      <c r="Y133" s="39"/>
      <c r="Z133" s="39"/>
      <c r="AA133" s="39"/>
      <c r="AB133" s="39"/>
      <c r="AC133" s="39"/>
      <c r="AD133" s="39"/>
      <c r="AE133" s="39"/>
      <c r="AR133" s="216" t="s">
        <v>155</v>
      </c>
      <c r="AT133" s="216" t="s">
        <v>150</v>
      </c>
      <c r="AU133" s="216" t="s">
        <v>82</v>
      </c>
      <c r="AY133" s="18" t="s">
        <v>148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155</v>
      </c>
      <c r="BM133" s="216" t="s">
        <v>708</v>
      </c>
    </row>
    <row r="134" spans="1:47" s="2" customFormat="1" ht="12">
      <c r="A134" s="39"/>
      <c r="B134" s="40"/>
      <c r="C134" s="41"/>
      <c r="D134" s="218" t="s">
        <v>157</v>
      </c>
      <c r="E134" s="41"/>
      <c r="F134" s="219" t="s">
        <v>709</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157</v>
      </c>
      <c r="AU134" s="18" t="s">
        <v>82</v>
      </c>
    </row>
    <row r="135" spans="1:47" s="2" customFormat="1" ht="12">
      <c r="A135" s="39"/>
      <c r="B135" s="40"/>
      <c r="C135" s="41"/>
      <c r="D135" s="223" t="s">
        <v>159</v>
      </c>
      <c r="E135" s="41"/>
      <c r="F135" s="224" t="s">
        <v>710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159</v>
      </c>
      <c r="AU135" s="18" t="s">
        <v>82</v>
      </c>
    </row>
    <row r="136" spans="1:65" s="2" customFormat="1" ht="24.15" customHeight="1">
      <c r="A136" s="39"/>
      <c r="B136" s="40"/>
      <c r="C136" s="205" t="s">
        <v>179</v>
      </c>
      <c r="D136" s="205" t="s">
        <v>150</v>
      </c>
      <c r="E136" s="206" t="s">
        <v>711</v>
      </c>
      <c r="F136" s="207" t="s">
        <v>712</v>
      </c>
      <c r="G136" s="208" t="s">
        <v>174</v>
      </c>
      <c r="H136" s="209">
        <v>383.544</v>
      </c>
      <c r="I136" s="210"/>
      <c r="J136" s="211">
        <f>ROUND(I136*H136,2)</f>
        <v>0</v>
      </c>
      <c r="K136" s="207" t="s">
        <v>662</v>
      </c>
      <c r="L136" s="45"/>
      <c r="M136" s="212" t="s">
        <v>19</v>
      </c>
      <c r="N136" s="213" t="s">
        <v>43</v>
      </c>
      <c r="O136" s="85"/>
      <c r="P136" s="214">
        <f>O136*H136</f>
        <v>0</v>
      </c>
      <c r="Q136" s="214">
        <v>0.00735</v>
      </c>
      <c r="R136" s="214">
        <f>Q136*H136</f>
        <v>2.8190484</v>
      </c>
      <c r="S136" s="214">
        <v>0</v>
      </c>
      <c r="T136" s="215">
        <f>S136*H136</f>
        <v>0</v>
      </c>
      <c r="U136" s="39"/>
      <c r="V136" s="39"/>
      <c r="W136" s="39"/>
      <c r="X136" s="39"/>
      <c r="Y136" s="39"/>
      <c r="Z136" s="39"/>
      <c r="AA136" s="39"/>
      <c r="AB136" s="39"/>
      <c r="AC136" s="39"/>
      <c r="AD136" s="39"/>
      <c r="AE136" s="39"/>
      <c r="AR136" s="216" t="s">
        <v>155</v>
      </c>
      <c r="AT136" s="216" t="s">
        <v>150</v>
      </c>
      <c r="AU136" s="216" t="s">
        <v>82</v>
      </c>
      <c r="AY136" s="18" t="s">
        <v>148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155</v>
      </c>
      <c r="BM136" s="216" t="s">
        <v>713</v>
      </c>
    </row>
    <row r="137" spans="1:47" s="2" customFormat="1" ht="12">
      <c r="A137" s="39"/>
      <c r="B137" s="40"/>
      <c r="C137" s="41"/>
      <c r="D137" s="218" t="s">
        <v>157</v>
      </c>
      <c r="E137" s="41"/>
      <c r="F137" s="219" t="s">
        <v>714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157</v>
      </c>
      <c r="AU137" s="18" t="s">
        <v>82</v>
      </c>
    </row>
    <row r="138" spans="1:47" s="2" customFormat="1" ht="12">
      <c r="A138" s="39"/>
      <c r="B138" s="40"/>
      <c r="C138" s="41"/>
      <c r="D138" s="223" t="s">
        <v>159</v>
      </c>
      <c r="E138" s="41"/>
      <c r="F138" s="224" t="s">
        <v>715</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159</v>
      </c>
      <c r="AU138" s="18" t="s">
        <v>82</v>
      </c>
    </row>
    <row r="139" spans="1:51" s="13" customFormat="1" ht="12">
      <c r="A139" s="13"/>
      <c r="B139" s="225"/>
      <c r="C139" s="226"/>
      <c r="D139" s="218" t="s">
        <v>161</v>
      </c>
      <c r="E139" s="227" t="s">
        <v>19</v>
      </c>
      <c r="F139" s="228" t="s">
        <v>716</v>
      </c>
      <c r="G139" s="226"/>
      <c r="H139" s="229">
        <v>85.26</v>
      </c>
      <c r="I139" s="230"/>
      <c r="J139" s="226"/>
      <c r="K139" s="226"/>
      <c r="L139" s="231"/>
      <c r="M139" s="232"/>
      <c r="N139" s="233"/>
      <c r="O139" s="233"/>
      <c r="P139" s="233"/>
      <c r="Q139" s="233"/>
      <c r="R139" s="233"/>
      <c r="S139" s="233"/>
      <c r="T139" s="234"/>
      <c r="U139" s="13"/>
      <c r="V139" s="13"/>
      <c r="W139" s="13"/>
      <c r="X139" s="13"/>
      <c r="Y139" s="13"/>
      <c r="Z139" s="13"/>
      <c r="AA139" s="13"/>
      <c r="AB139" s="13"/>
      <c r="AC139" s="13"/>
      <c r="AD139" s="13"/>
      <c r="AE139" s="13"/>
      <c r="AT139" s="235" t="s">
        <v>161</v>
      </c>
      <c r="AU139" s="235" t="s">
        <v>82</v>
      </c>
      <c r="AV139" s="13" t="s">
        <v>82</v>
      </c>
      <c r="AW139" s="13" t="s">
        <v>33</v>
      </c>
      <c r="AX139" s="13" t="s">
        <v>72</v>
      </c>
      <c r="AY139" s="235" t="s">
        <v>148</v>
      </c>
    </row>
    <row r="140" spans="1:51" s="13" customFormat="1" ht="12">
      <c r="A140" s="13"/>
      <c r="B140" s="225"/>
      <c r="C140" s="226"/>
      <c r="D140" s="218" t="s">
        <v>161</v>
      </c>
      <c r="E140" s="227" t="s">
        <v>19</v>
      </c>
      <c r="F140" s="228" t="s">
        <v>717</v>
      </c>
      <c r="G140" s="226"/>
      <c r="H140" s="229">
        <v>298.284</v>
      </c>
      <c r="I140" s="230"/>
      <c r="J140" s="226"/>
      <c r="K140" s="226"/>
      <c r="L140" s="231"/>
      <c r="M140" s="232"/>
      <c r="N140" s="233"/>
      <c r="O140" s="233"/>
      <c r="P140" s="233"/>
      <c r="Q140" s="233"/>
      <c r="R140" s="233"/>
      <c r="S140" s="233"/>
      <c r="T140" s="234"/>
      <c r="U140" s="13"/>
      <c r="V140" s="13"/>
      <c r="W140" s="13"/>
      <c r="X140" s="13"/>
      <c r="Y140" s="13"/>
      <c r="Z140" s="13"/>
      <c r="AA140" s="13"/>
      <c r="AB140" s="13"/>
      <c r="AC140" s="13"/>
      <c r="AD140" s="13"/>
      <c r="AE140" s="13"/>
      <c r="AT140" s="235" t="s">
        <v>161</v>
      </c>
      <c r="AU140" s="235" t="s">
        <v>82</v>
      </c>
      <c r="AV140" s="13" t="s">
        <v>82</v>
      </c>
      <c r="AW140" s="13" t="s">
        <v>33</v>
      </c>
      <c r="AX140" s="13" t="s">
        <v>72</v>
      </c>
      <c r="AY140" s="235" t="s">
        <v>148</v>
      </c>
    </row>
    <row r="141" spans="1:51" s="14" customFormat="1" ht="12">
      <c r="A141" s="14"/>
      <c r="B141" s="236"/>
      <c r="C141" s="237"/>
      <c r="D141" s="218" t="s">
        <v>161</v>
      </c>
      <c r="E141" s="238" t="s">
        <v>19</v>
      </c>
      <c r="F141" s="239" t="s">
        <v>254</v>
      </c>
      <c r="G141" s="237"/>
      <c r="H141" s="240">
        <v>383.544</v>
      </c>
      <c r="I141" s="241"/>
      <c r="J141" s="237"/>
      <c r="K141" s="237"/>
      <c r="L141" s="242"/>
      <c r="M141" s="243"/>
      <c r="N141" s="244"/>
      <c r="O141" s="244"/>
      <c r="P141" s="244"/>
      <c r="Q141" s="244"/>
      <c r="R141" s="244"/>
      <c r="S141" s="244"/>
      <c r="T141" s="245"/>
      <c r="U141" s="14"/>
      <c r="V141" s="14"/>
      <c r="W141" s="14"/>
      <c r="X141" s="14"/>
      <c r="Y141" s="14"/>
      <c r="Z141" s="14"/>
      <c r="AA141" s="14"/>
      <c r="AB141" s="14"/>
      <c r="AC141" s="14"/>
      <c r="AD141" s="14"/>
      <c r="AE141" s="14"/>
      <c r="AT141" s="246" t="s">
        <v>161</v>
      </c>
      <c r="AU141" s="246" t="s">
        <v>82</v>
      </c>
      <c r="AV141" s="14" t="s">
        <v>155</v>
      </c>
      <c r="AW141" s="14" t="s">
        <v>33</v>
      </c>
      <c r="AX141" s="14" t="s">
        <v>80</v>
      </c>
      <c r="AY141" s="246" t="s">
        <v>148</v>
      </c>
    </row>
    <row r="142" spans="1:65" s="2" customFormat="1" ht="44.25" customHeight="1">
      <c r="A142" s="39"/>
      <c r="B142" s="40"/>
      <c r="C142" s="205" t="s">
        <v>217</v>
      </c>
      <c r="D142" s="205" t="s">
        <v>150</v>
      </c>
      <c r="E142" s="206" t="s">
        <v>718</v>
      </c>
      <c r="F142" s="207" t="s">
        <v>719</v>
      </c>
      <c r="G142" s="208" t="s">
        <v>174</v>
      </c>
      <c r="H142" s="209">
        <v>18</v>
      </c>
      <c r="I142" s="210"/>
      <c r="J142" s="211">
        <f>ROUND(I142*H142,2)</f>
        <v>0</v>
      </c>
      <c r="K142" s="207" t="s">
        <v>662</v>
      </c>
      <c r="L142" s="45"/>
      <c r="M142" s="212" t="s">
        <v>19</v>
      </c>
      <c r="N142" s="213" t="s">
        <v>43</v>
      </c>
      <c r="O142" s="85"/>
      <c r="P142" s="214">
        <f>O142*H142</f>
        <v>0</v>
      </c>
      <c r="Q142" s="214">
        <v>0.01135</v>
      </c>
      <c r="R142" s="214">
        <f>Q142*H142</f>
        <v>0.2043</v>
      </c>
      <c r="S142" s="214">
        <v>0</v>
      </c>
      <c r="T142" s="215">
        <f>S142*H142</f>
        <v>0</v>
      </c>
      <c r="U142" s="39"/>
      <c r="V142" s="39"/>
      <c r="W142" s="39"/>
      <c r="X142" s="39"/>
      <c r="Y142" s="39"/>
      <c r="Z142" s="39"/>
      <c r="AA142" s="39"/>
      <c r="AB142" s="39"/>
      <c r="AC142" s="39"/>
      <c r="AD142" s="39"/>
      <c r="AE142" s="39"/>
      <c r="AR142" s="216" t="s">
        <v>155</v>
      </c>
      <c r="AT142" s="216" t="s">
        <v>150</v>
      </c>
      <c r="AU142" s="216" t="s">
        <v>82</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720</v>
      </c>
    </row>
    <row r="143" spans="1:47" s="2" customFormat="1" ht="12">
      <c r="A143" s="39"/>
      <c r="B143" s="40"/>
      <c r="C143" s="41"/>
      <c r="D143" s="218" t="s">
        <v>157</v>
      </c>
      <c r="E143" s="41"/>
      <c r="F143" s="219" t="s">
        <v>721</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82</v>
      </c>
    </row>
    <row r="144" spans="1:47" s="2" customFormat="1" ht="12">
      <c r="A144" s="39"/>
      <c r="B144" s="40"/>
      <c r="C144" s="41"/>
      <c r="D144" s="223" t="s">
        <v>159</v>
      </c>
      <c r="E144" s="41"/>
      <c r="F144" s="224" t="s">
        <v>722</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159</v>
      </c>
      <c r="AU144" s="18" t="s">
        <v>82</v>
      </c>
    </row>
    <row r="145" spans="1:51" s="13" customFormat="1" ht="12">
      <c r="A145" s="13"/>
      <c r="B145" s="225"/>
      <c r="C145" s="226"/>
      <c r="D145" s="218" t="s">
        <v>161</v>
      </c>
      <c r="E145" s="227" t="s">
        <v>19</v>
      </c>
      <c r="F145" s="228" t="s">
        <v>723</v>
      </c>
      <c r="G145" s="226"/>
      <c r="H145" s="229">
        <v>18</v>
      </c>
      <c r="I145" s="230"/>
      <c r="J145" s="226"/>
      <c r="K145" s="226"/>
      <c r="L145" s="231"/>
      <c r="M145" s="232"/>
      <c r="N145" s="233"/>
      <c r="O145" s="233"/>
      <c r="P145" s="233"/>
      <c r="Q145" s="233"/>
      <c r="R145" s="233"/>
      <c r="S145" s="233"/>
      <c r="T145" s="234"/>
      <c r="U145" s="13"/>
      <c r="V145" s="13"/>
      <c r="W145" s="13"/>
      <c r="X145" s="13"/>
      <c r="Y145" s="13"/>
      <c r="Z145" s="13"/>
      <c r="AA145" s="13"/>
      <c r="AB145" s="13"/>
      <c r="AC145" s="13"/>
      <c r="AD145" s="13"/>
      <c r="AE145" s="13"/>
      <c r="AT145" s="235" t="s">
        <v>161</v>
      </c>
      <c r="AU145" s="235" t="s">
        <v>82</v>
      </c>
      <c r="AV145" s="13" t="s">
        <v>82</v>
      </c>
      <c r="AW145" s="13" t="s">
        <v>33</v>
      </c>
      <c r="AX145" s="13" t="s">
        <v>80</v>
      </c>
      <c r="AY145" s="235" t="s">
        <v>148</v>
      </c>
    </row>
    <row r="146" spans="1:65" s="2" customFormat="1" ht="24.15" customHeight="1">
      <c r="A146" s="39"/>
      <c r="B146" s="40"/>
      <c r="C146" s="262" t="s">
        <v>224</v>
      </c>
      <c r="D146" s="262" t="s">
        <v>700</v>
      </c>
      <c r="E146" s="263" t="s">
        <v>724</v>
      </c>
      <c r="F146" s="264" t="s">
        <v>725</v>
      </c>
      <c r="G146" s="265" t="s">
        <v>174</v>
      </c>
      <c r="H146" s="266">
        <v>18.36</v>
      </c>
      <c r="I146" s="267"/>
      <c r="J146" s="268">
        <f>ROUND(I146*H146,2)</f>
        <v>0</v>
      </c>
      <c r="K146" s="264" t="s">
        <v>662</v>
      </c>
      <c r="L146" s="269"/>
      <c r="M146" s="270" t="s">
        <v>19</v>
      </c>
      <c r="N146" s="271" t="s">
        <v>43</v>
      </c>
      <c r="O146" s="85"/>
      <c r="P146" s="214">
        <f>O146*H146</f>
        <v>0</v>
      </c>
      <c r="Q146" s="214">
        <v>0.009</v>
      </c>
      <c r="R146" s="214">
        <f>Q146*H146</f>
        <v>0.16523999999999997</v>
      </c>
      <c r="S146" s="214">
        <v>0</v>
      </c>
      <c r="T146" s="215">
        <f>S146*H146</f>
        <v>0</v>
      </c>
      <c r="U146" s="39"/>
      <c r="V146" s="39"/>
      <c r="W146" s="39"/>
      <c r="X146" s="39"/>
      <c r="Y146" s="39"/>
      <c r="Z146" s="39"/>
      <c r="AA146" s="39"/>
      <c r="AB146" s="39"/>
      <c r="AC146" s="39"/>
      <c r="AD146" s="39"/>
      <c r="AE146" s="39"/>
      <c r="AR146" s="216" t="s">
        <v>205</v>
      </c>
      <c r="AT146" s="216" t="s">
        <v>700</v>
      </c>
      <c r="AU146" s="216" t="s">
        <v>82</v>
      </c>
      <c r="AY146" s="18" t="s">
        <v>148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155</v>
      </c>
      <c r="BM146" s="216" t="s">
        <v>726</v>
      </c>
    </row>
    <row r="147" spans="1:47" s="2" customFormat="1" ht="12">
      <c r="A147" s="39"/>
      <c r="B147" s="40"/>
      <c r="C147" s="41"/>
      <c r="D147" s="218" t="s">
        <v>157</v>
      </c>
      <c r="E147" s="41"/>
      <c r="F147" s="219" t="s">
        <v>725</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157</v>
      </c>
      <c r="AU147" s="18" t="s">
        <v>82</v>
      </c>
    </row>
    <row r="148" spans="1:47" s="2" customFormat="1" ht="12">
      <c r="A148" s="39"/>
      <c r="B148" s="40"/>
      <c r="C148" s="41"/>
      <c r="D148" s="223" t="s">
        <v>159</v>
      </c>
      <c r="E148" s="41"/>
      <c r="F148" s="224" t="s">
        <v>727</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159</v>
      </c>
      <c r="AU148" s="18" t="s">
        <v>82</v>
      </c>
    </row>
    <row r="149" spans="1:51" s="13" customFormat="1" ht="12">
      <c r="A149" s="13"/>
      <c r="B149" s="225"/>
      <c r="C149" s="226"/>
      <c r="D149" s="218" t="s">
        <v>161</v>
      </c>
      <c r="E149" s="226"/>
      <c r="F149" s="228" t="s">
        <v>728</v>
      </c>
      <c r="G149" s="226"/>
      <c r="H149" s="229">
        <v>18.36</v>
      </c>
      <c r="I149" s="230"/>
      <c r="J149" s="226"/>
      <c r="K149" s="226"/>
      <c r="L149" s="231"/>
      <c r="M149" s="232"/>
      <c r="N149" s="233"/>
      <c r="O149" s="233"/>
      <c r="P149" s="233"/>
      <c r="Q149" s="233"/>
      <c r="R149" s="233"/>
      <c r="S149" s="233"/>
      <c r="T149" s="234"/>
      <c r="U149" s="13"/>
      <c r="V149" s="13"/>
      <c r="W149" s="13"/>
      <c r="X149" s="13"/>
      <c r="Y149" s="13"/>
      <c r="Z149" s="13"/>
      <c r="AA149" s="13"/>
      <c r="AB149" s="13"/>
      <c r="AC149" s="13"/>
      <c r="AD149" s="13"/>
      <c r="AE149" s="13"/>
      <c r="AT149" s="235" t="s">
        <v>161</v>
      </c>
      <c r="AU149" s="235" t="s">
        <v>82</v>
      </c>
      <c r="AV149" s="13" t="s">
        <v>82</v>
      </c>
      <c r="AW149" s="13" t="s">
        <v>4</v>
      </c>
      <c r="AX149" s="13" t="s">
        <v>80</v>
      </c>
      <c r="AY149" s="235" t="s">
        <v>148</v>
      </c>
    </row>
    <row r="150" spans="1:65" s="2" customFormat="1" ht="44.25" customHeight="1">
      <c r="A150" s="39"/>
      <c r="B150" s="40"/>
      <c r="C150" s="205" t="s">
        <v>231</v>
      </c>
      <c r="D150" s="205" t="s">
        <v>150</v>
      </c>
      <c r="E150" s="206" t="s">
        <v>729</v>
      </c>
      <c r="F150" s="207" t="s">
        <v>730</v>
      </c>
      <c r="G150" s="208" t="s">
        <v>174</v>
      </c>
      <c r="H150" s="209">
        <v>24.5</v>
      </c>
      <c r="I150" s="210"/>
      <c r="J150" s="211">
        <f>ROUND(I150*H150,2)</f>
        <v>0</v>
      </c>
      <c r="K150" s="207" t="s">
        <v>662</v>
      </c>
      <c r="L150" s="45"/>
      <c r="M150" s="212" t="s">
        <v>19</v>
      </c>
      <c r="N150" s="213" t="s">
        <v>43</v>
      </c>
      <c r="O150" s="85"/>
      <c r="P150" s="214">
        <f>O150*H150</f>
        <v>0</v>
      </c>
      <c r="Q150" s="214">
        <v>0.01152</v>
      </c>
      <c r="R150" s="214">
        <f>Q150*H150</f>
        <v>0.28224</v>
      </c>
      <c r="S150" s="214">
        <v>0</v>
      </c>
      <c r="T150" s="215">
        <f>S150*H150</f>
        <v>0</v>
      </c>
      <c r="U150" s="39"/>
      <c r="V150" s="39"/>
      <c r="W150" s="39"/>
      <c r="X150" s="39"/>
      <c r="Y150" s="39"/>
      <c r="Z150" s="39"/>
      <c r="AA150" s="39"/>
      <c r="AB150" s="39"/>
      <c r="AC150" s="39"/>
      <c r="AD150" s="39"/>
      <c r="AE150" s="39"/>
      <c r="AR150" s="216" t="s">
        <v>155</v>
      </c>
      <c r="AT150" s="216" t="s">
        <v>150</v>
      </c>
      <c r="AU150" s="216" t="s">
        <v>82</v>
      </c>
      <c r="AY150" s="18" t="s">
        <v>148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155</v>
      </c>
      <c r="BM150" s="216" t="s">
        <v>731</v>
      </c>
    </row>
    <row r="151" spans="1:47" s="2" customFormat="1" ht="12">
      <c r="A151" s="39"/>
      <c r="B151" s="40"/>
      <c r="C151" s="41"/>
      <c r="D151" s="218" t="s">
        <v>157</v>
      </c>
      <c r="E151" s="41"/>
      <c r="F151" s="219" t="s">
        <v>732</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157</v>
      </c>
      <c r="AU151" s="18" t="s">
        <v>82</v>
      </c>
    </row>
    <row r="152" spans="1:47" s="2" customFormat="1" ht="12">
      <c r="A152" s="39"/>
      <c r="B152" s="40"/>
      <c r="C152" s="41"/>
      <c r="D152" s="223" t="s">
        <v>159</v>
      </c>
      <c r="E152" s="41"/>
      <c r="F152" s="224" t="s">
        <v>733</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159</v>
      </c>
      <c r="AU152" s="18" t="s">
        <v>82</v>
      </c>
    </row>
    <row r="153" spans="1:51" s="13" customFormat="1" ht="12">
      <c r="A153" s="13"/>
      <c r="B153" s="225"/>
      <c r="C153" s="226"/>
      <c r="D153" s="218" t="s">
        <v>161</v>
      </c>
      <c r="E153" s="227" t="s">
        <v>19</v>
      </c>
      <c r="F153" s="228" t="s">
        <v>734</v>
      </c>
      <c r="G153" s="226"/>
      <c r="H153" s="229">
        <v>24.5</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161</v>
      </c>
      <c r="AU153" s="235" t="s">
        <v>82</v>
      </c>
      <c r="AV153" s="13" t="s">
        <v>82</v>
      </c>
      <c r="AW153" s="13" t="s">
        <v>33</v>
      </c>
      <c r="AX153" s="13" t="s">
        <v>80</v>
      </c>
      <c r="AY153" s="235" t="s">
        <v>148</v>
      </c>
    </row>
    <row r="154" spans="1:65" s="2" customFormat="1" ht="24.15" customHeight="1">
      <c r="A154" s="39"/>
      <c r="B154" s="40"/>
      <c r="C154" s="262" t="s">
        <v>237</v>
      </c>
      <c r="D154" s="262" t="s">
        <v>700</v>
      </c>
      <c r="E154" s="263" t="s">
        <v>735</v>
      </c>
      <c r="F154" s="264" t="s">
        <v>736</v>
      </c>
      <c r="G154" s="265" t="s">
        <v>174</v>
      </c>
      <c r="H154" s="266">
        <v>24.99</v>
      </c>
      <c r="I154" s="267"/>
      <c r="J154" s="268">
        <f>ROUND(I154*H154,2)</f>
        <v>0</v>
      </c>
      <c r="K154" s="264" t="s">
        <v>662</v>
      </c>
      <c r="L154" s="269"/>
      <c r="M154" s="270" t="s">
        <v>19</v>
      </c>
      <c r="N154" s="271" t="s">
        <v>43</v>
      </c>
      <c r="O154" s="85"/>
      <c r="P154" s="214">
        <f>O154*H154</f>
        <v>0</v>
      </c>
      <c r="Q154" s="214">
        <v>0.015</v>
      </c>
      <c r="R154" s="214">
        <f>Q154*H154</f>
        <v>0.37484999999999996</v>
      </c>
      <c r="S154" s="214">
        <v>0</v>
      </c>
      <c r="T154" s="215">
        <f>S154*H154</f>
        <v>0</v>
      </c>
      <c r="U154" s="39"/>
      <c r="V154" s="39"/>
      <c r="W154" s="39"/>
      <c r="X154" s="39"/>
      <c r="Y154" s="39"/>
      <c r="Z154" s="39"/>
      <c r="AA154" s="39"/>
      <c r="AB154" s="39"/>
      <c r="AC154" s="39"/>
      <c r="AD154" s="39"/>
      <c r="AE154" s="39"/>
      <c r="AR154" s="216" t="s">
        <v>205</v>
      </c>
      <c r="AT154" s="216" t="s">
        <v>700</v>
      </c>
      <c r="AU154" s="216" t="s">
        <v>82</v>
      </c>
      <c r="AY154" s="18" t="s">
        <v>148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155</v>
      </c>
      <c r="BM154" s="216" t="s">
        <v>737</v>
      </c>
    </row>
    <row r="155" spans="1:47" s="2" customFormat="1" ht="12">
      <c r="A155" s="39"/>
      <c r="B155" s="40"/>
      <c r="C155" s="41"/>
      <c r="D155" s="218" t="s">
        <v>157</v>
      </c>
      <c r="E155" s="41"/>
      <c r="F155" s="219" t="s">
        <v>736</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157</v>
      </c>
      <c r="AU155" s="18" t="s">
        <v>82</v>
      </c>
    </row>
    <row r="156" spans="1:47" s="2" customFormat="1" ht="12">
      <c r="A156" s="39"/>
      <c r="B156" s="40"/>
      <c r="C156" s="41"/>
      <c r="D156" s="223" t="s">
        <v>159</v>
      </c>
      <c r="E156" s="41"/>
      <c r="F156" s="224" t="s">
        <v>738</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159</v>
      </c>
      <c r="AU156" s="18" t="s">
        <v>82</v>
      </c>
    </row>
    <row r="157" spans="1:51" s="13" customFormat="1" ht="12">
      <c r="A157" s="13"/>
      <c r="B157" s="225"/>
      <c r="C157" s="226"/>
      <c r="D157" s="218" t="s">
        <v>161</v>
      </c>
      <c r="E157" s="226"/>
      <c r="F157" s="228" t="s">
        <v>739</v>
      </c>
      <c r="G157" s="226"/>
      <c r="H157" s="229">
        <v>24.99</v>
      </c>
      <c r="I157" s="230"/>
      <c r="J157" s="226"/>
      <c r="K157" s="226"/>
      <c r="L157" s="231"/>
      <c r="M157" s="232"/>
      <c r="N157" s="233"/>
      <c r="O157" s="233"/>
      <c r="P157" s="233"/>
      <c r="Q157" s="233"/>
      <c r="R157" s="233"/>
      <c r="S157" s="233"/>
      <c r="T157" s="234"/>
      <c r="U157" s="13"/>
      <c r="V157" s="13"/>
      <c r="W157" s="13"/>
      <c r="X157" s="13"/>
      <c r="Y157" s="13"/>
      <c r="Z157" s="13"/>
      <c r="AA157" s="13"/>
      <c r="AB157" s="13"/>
      <c r="AC157" s="13"/>
      <c r="AD157" s="13"/>
      <c r="AE157" s="13"/>
      <c r="AT157" s="235" t="s">
        <v>161</v>
      </c>
      <c r="AU157" s="235" t="s">
        <v>82</v>
      </c>
      <c r="AV157" s="13" t="s">
        <v>82</v>
      </c>
      <c r="AW157" s="13" t="s">
        <v>4</v>
      </c>
      <c r="AX157" s="13" t="s">
        <v>80</v>
      </c>
      <c r="AY157" s="235" t="s">
        <v>148</v>
      </c>
    </row>
    <row r="158" spans="1:65" s="2" customFormat="1" ht="49.05" customHeight="1">
      <c r="A158" s="39"/>
      <c r="B158" s="40"/>
      <c r="C158" s="205" t="s">
        <v>243</v>
      </c>
      <c r="D158" s="205" t="s">
        <v>150</v>
      </c>
      <c r="E158" s="206" t="s">
        <v>740</v>
      </c>
      <c r="F158" s="207" t="s">
        <v>741</v>
      </c>
      <c r="G158" s="208" t="s">
        <v>174</v>
      </c>
      <c r="H158" s="209">
        <v>298.324</v>
      </c>
      <c r="I158" s="210"/>
      <c r="J158" s="211">
        <f>ROUND(I158*H158,2)</f>
        <v>0</v>
      </c>
      <c r="K158" s="207" t="s">
        <v>662</v>
      </c>
      <c r="L158" s="45"/>
      <c r="M158" s="212" t="s">
        <v>19</v>
      </c>
      <c r="N158" s="213" t="s">
        <v>43</v>
      </c>
      <c r="O158" s="85"/>
      <c r="P158" s="214">
        <f>O158*H158</f>
        <v>0</v>
      </c>
      <c r="Q158" s="214">
        <v>0.01168</v>
      </c>
      <c r="R158" s="214">
        <f>Q158*H158</f>
        <v>3.48442432</v>
      </c>
      <c r="S158" s="214">
        <v>0</v>
      </c>
      <c r="T158" s="215">
        <f>S158*H158</f>
        <v>0</v>
      </c>
      <c r="U158" s="39"/>
      <c r="V158" s="39"/>
      <c r="W158" s="39"/>
      <c r="X158" s="39"/>
      <c r="Y158" s="39"/>
      <c r="Z158" s="39"/>
      <c r="AA158" s="39"/>
      <c r="AB158" s="39"/>
      <c r="AC158" s="39"/>
      <c r="AD158" s="39"/>
      <c r="AE158" s="39"/>
      <c r="AR158" s="216" t="s">
        <v>155</v>
      </c>
      <c r="AT158" s="216" t="s">
        <v>150</v>
      </c>
      <c r="AU158" s="216" t="s">
        <v>82</v>
      </c>
      <c r="AY158" s="18" t="s">
        <v>148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155</v>
      </c>
      <c r="BM158" s="216" t="s">
        <v>742</v>
      </c>
    </row>
    <row r="159" spans="1:47" s="2" customFormat="1" ht="12">
      <c r="A159" s="39"/>
      <c r="B159" s="40"/>
      <c r="C159" s="41"/>
      <c r="D159" s="218" t="s">
        <v>157</v>
      </c>
      <c r="E159" s="41"/>
      <c r="F159" s="219" t="s">
        <v>743</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157</v>
      </c>
      <c r="AU159" s="18" t="s">
        <v>82</v>
      </c>
    </row>
    <row r="160" spans="1:47" s="2" customFormat="1" ht="12">
      <c r="A160" s="39"/>
      <c r="B160" s="40"/>
      <c r="C160" s="41"/>
      <c r="D160" s="223" t="s">
        <v>159</v>
      </c>
      <c r="E160" s="41"/>
      <c r="F160" s="224" t="s">
        <v>744</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159</v>
      </c>
      <c r="AU160" s="18" t="s">
        <v>82</v>
      </c>
    </row>
    <row r="161" spans="1:51" s="13" customFormat="1" ht="12">
      <c r="A161" s="13"/>
      <c r="B161" s="225"/>
      <c r="C161" s="226"/>
      <c r="D161" s="218" t="s">
        <v>161</v>
      </c>
      <c r="E161" s="227" t="s">
        <v>19</v>
      </c>
      <c r="F161" s="228" t="s">
        <v>745</v>
      </c>
      <c r="G161" s="226"/>
      <c r="H161" s="229">
        <v>75.94</v>
      </c>
      <c r="I161" s="230"/>
      <c r="J161" s="226"/>
      <c r="K161" s="226"/>
      <c r="L161" s="231"/>
      <c r="M161" s="232"/>
      <c r="N161" s="233"/>
      <c r="O161" s="233"/>
      <c r="P161" s="233"/>
      <c r="Q161" s="233"/>
      <c r="R161" s="233"/>
      <c r="S161" s="233"/>
      <c r="T161" s="234"/>
      <c r="U161" s="13"/>
      <c r="V161" s="13"/>
      <c r="W161" s="13"/>
      <c r="X161" s="13"/>
      <c r="Y161" s="13"/>
      <c r="Z161" s="13"/>
      <c r="AA161" s="13"/>
      <c r="AB161" s="13"/>
      <c r="AC161" s="13"/>
      <c r="AD161" s="13"/>
      <c r="AE161" s="13"/>
      <c r="AT161" s="235" t="s">
        <v>161</v>
      </c>
      <c r="AU161" s="235" t="s">
        <v>82</v>
      </c>
      <c r="AV161" s="13" t="s">
        <v>82</v>
      </c>
      <c r="AW161" s="13" t="s">
        <v>33</v>
      </c>
      <c r="AX161" s="13" t="s">
        <v>72</v>
      </c>
      <c r="AY161" s="235" t="s">
        <v>148</v>
      </c>
    </row>
    <row r="162" spans="1:51" s="13" customFormat="1" ht="12">
      <c r="A162" s="13"/>
      <c r="B162" s="225"/>
      <c r="C162" s="226"/>
      <c r="D162" s="218" t="s">
        <v>161</v>
      </c>
      <c r="E162" s="227" t="s">
        <v>19</v>
      </c>
      <c r="F162" s="228" t="s">
        <v>746</v>
      </c>
      <c r="G162" s="226"/>
      <c r="H162" s="229">
        <v>108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161</v>
      </c>
      <c r="AU162" s="235" t="s">
        <v>82</v>
      </c>
      <c r="AV162" s="13" t="s">
        <v>82</v>
      </c>
      <c r="AW162" s="13" t="s">
        <v>33</v>
      </c>
      <c r="AX162" s="13" t="s">
        <v>72</v>
      </c>
      <c r="AY162" s="235" t="s">
        <v>148</v>
      </c>
    </row>
    <row r="163" spans="1:51" s="13" customFormat="1" ht="12">
      <c r="A163" s="13"/>
      <c r="B163" s="225"/>
      <c r="C163" s="226"/>
      <c r="D163" s="218" t="s">
        <v>161</v>
      </c>
      <c r="E163" s="227" t="s">
        <v>19</v>
      </c>
      <c r="F163" s="228" t="s">
        <v>747</v>
      </c>
      <c r="G163" s="226"/>
      <c r="H163" s="229">
        <v>114.384</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161</v>
      </c>
      <c r="AU163" s="235" t="s">
        <v>82</v>
      </c>
      <c r="AV163" s="13" t="s">
        <v>82</v>
      </c>
      <c r="AW163" s="13" t="s">
        <v>33</v>
      </c>
      <c r="AX163" s="13" t="s">
        <v>72</v>
      </c>
      <c r="AY163" s="235" t="s">
        <v>148</v>
      </c>
    </row>
    <row r="164" spans="1:51" s="14" customFormat="1" ht="12">
      <c r="A164" s="14"/>
      <c r="B164" s="236"/>
      <c r="C164" s="237"/>
      <c r="D164" s="218" t="s">
        <v>161</v>
      </c>
      <c r="E164" s="238" t="s">
        <v>19</v>
      </c>
      <c r="F164" s="239" t="s">
        <v>254</v>
      </c>
      <c r="G164" s="237"/>
      <c r="H164" s="240">
        <v>298.324</v>
      </c>
      <c r="I164" s="241"/>
      <c r="J164" s="237"/>
      <c r="K164" s="237"/>
      <c r="L164" s="242"/>
      <c r="M164" s="243"/>
      <c r="N164" s="244"/>
      <c r="O164" s="244"/>
      <c r="P164" s="244"/>
      <c r="Q164" s="244"/>
      <c r="R164" s="244"/>
      <c r="S164" s="244"/>
      <c r="T164" s="245"/>
      <c r="U164" s="14"/>
      <c r="V164" s="14"/>
      <c r="W164" s="14"/>
      <c r="X164" s="14"/>
      <c r="Y164" s="14"/>
      <c r="Z164" s="14"/>
      <c r="AA164" s="14"/>
      <c r="AB164" s="14"/>
      <c r="AC164" s="14"/>
      <c r="AD164" s="14"/>
      <c r="AE164" s="14"/>
      <c r="AT164" s="246" t="s">
        <v>161</v>
      </c>
      <c r="AU164" s="246" t="s">
        <v>82</v>
      </c>
      <c r="AV164" s="14" t="s">
        <v>155</v>
      </c>
      <c r="AW164" s="14" t="s">
        <v>33</v>
      </c>
      <c r="AX164" s="14" t="s">
        <v>80</v>
      </c>
      <c r="AY164" s="246" t="s">
        <v>148</v>
      </c>
    </row>
    <row r="165" spans="1:65" s="2" customFormat="1" ht="24.15" customHeight="1">
      <c r="A165" s="39"/>
      <c r="B165" s="40"/>
      <c r="C165" s="262" t="s">
        <v>8</v>
      </c>
      <c r="D165" s="262" t="s">
        <v>700</v>
      </c>
      <c r="E165" s="263" t="s">
        <v>748</v>
      </c>
      <c r="F165" s="264" t="s">
        <v>749</v>
      </c>
      <c r="G165" s="265" t="s">
        <v>174</v>
      </c>
      <c r="H165" s="266">
        <v>304.29</v>
      </c>
      <c r="I165" s="267"/>
      <c r="J165" s="268">
        <f>ROUND(I165*H165,2)</f>
        <v>0</v>
      </c>
      <c r="K165" s="264" t="s">
        <v>662</v>
      </c>
      <c r="L165" s="269"/>
      <c r="M165" s="270" t="s">
        <v>19</v>
      </c>
      <c r="N165" s="271" t="s">
        <v>43</v>
      </c>
      <c r="O165" s="85"/>
      <c r="P165" s="214">
        <f>O165*H165</f>
        <v>0</v>
      </c>
      <c r="Q165" s="214">
        <v>0.0195</v>
      </c>
      <c r="R165" s="214">
        <f>Q165*H165</f>
        <v>5.933655000000001</v>
      </c>
      <c r="S165" s="214">
        <v>0</v>
      </c>
      <c r="T165" s="215">
        <f>S165*H165</f>
        <v>0</v>
      </c>
      <c r="U165" s="39"/>
      <c r="V165" s="39"/>
      <c r="W165" s="39"/>
      <c r="X165" s="39"/>
      <c r="Y165" s="39"/>
      <c r="Z165" s="39"/>
      <c r="AA165" s="39"/>
      <c r="AB165" s="39"/>
      <c r="AC165" s="39"/>
      <c r="AD165" s="39"/>
      <c r="AE165" s="39"/>
      <c r="AR165" s="216" t="s">
        <v>205</v>
      </c>
      <c r="AT165" s="216" t="s">
        <v>700</v>
      </c>
      <c r="AU165" s="216" t="s">
        <v>82</v>
      </c>
      <c r="AY165" s="18" t="s">
        <v>148</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155</v>
      </c>
      <c r="BM165" s="216" t="s">
        <v>750</v>
      </c>
    </row>
    <row r="166" spans="1:47" s="2" customFormat="1" ht="12">
      <c r="A166" s="39"/>
      <c r="B166" s="40"/>
      <c r="C166" s="41"/>
      <c r="D166" s="218" t="s">
        <v>157</v>
      </c>
      <c r="E166" s="41"/>
      <c r="F166" s="219" t="s">
        <v>749</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157</v>
      </c>
      <c r="AU166" s="18" t="s">
        <v>82</v>
      </c>
    </row>
    <row r="167" spans="1:47" s="2" customFormat="1" ht="12">
      <c r="A167" s="39"/>
      <c r="B167" s="40"/>
      <c r="C167" s="41"/>
      <c r="D167" s="223" t="s">
        <v>159</v>
      </c>
      <c r="E167" s="41"/>
      <c r="F167" s="224" t="s">
        <v>751</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159</v>
      </c>
      <c r="AU167" s="18" t="s">
        <v>82</v>
      </c>
    </row>
    <row r="168" spans="1:51" s="13" customFormat="1" ht="12">
      <c r="A168" s="13"/>
      <c r="B168" s="225"/>
      <c r="C168" s="226"/>
      <c r="D168" s="218" t="s">
        <v>161</v>
      </c>
      <c r="E168" s="226"/>
      <c r="F168" s="228" t="s">
        <v>752</v>
      </c>
      <c r="G168" s="226"/>
      <c r="H168" s="229">
        <v>304.29</v>
      </c>
      <c r="I168" s="230"/>
      <c r="J168" s="226"/>
      <c r="K168" s="226"/>
      <c r="L168" s="231"/>
      <c r="M168" s="232"/>
      <c r="N168" s="233"/>
      <c r="O168" s="233"/>
      <c r="P168" s="233"/>
      <c r="Q168" s="233"/>
      <c r="R168" s="233"/>
      <c r="S168" s="233"/>
      <c r="T168" s="234"/>
      <c r="U168" s="13"/>
      <c r="V168" s="13"/>
      <c r="W168" s="13"/>
      <c r="X168" s="13"/>
      <c r="Y168" s="13"/>
      <c r="Z168" s="13"/>
      <c r="AA168" s="13"/>
      <c r="AB168" s="13"/>
      <c r="AC168" s="13"/>
      <c r="AD168" s="13"/>
      <c r="AE168" s="13"/>
      <c r="AT168" s="235" t="s">
        <v>161</v>
      </c>
      <c r="AU168" s="235" t="s">
        <v>82</v>
      </c>
      <c r="AV168" s="13" t="s">
        <v>82</v>
      </c>
      <c r="AW168" s="13" t="s">
        <v>4</v>
      </c>
      <c r="AX168" s="13" t="s">
        <v>80</v>
      </c>
      <c r="AY168" s="235" t="s">
        <v>148</v>
      </c>
    </row>
    <row r="169" spans="1:65" s="2" customFormat="1" ht="16.5" customHeight="1">
      <c r="A169" s="39"/>
      <c r="B169" s="40"/>
      <c r="C169" s="205" t="s">
        <v>261</v>
      </c>
      <c r="D169" s="205" t="s">
        <v>150</v>
      </c>
      <c r="E169" s="206" t="s">
        <v>753</v>
      </c>
      <c r="F169" s="207" t="s">
        <v>754</v>
      </c>
      <c r="G169" s="208" t="s">
        <v>220</v>
      </c>
      <c r="H169" s="209">
        <v>187.06</v>
      </c>
      <c r="I169" s="210"/>
      <c r="J169" s="211">
        <f>ROUND(I169*H169,2)</f>
        <v>0</v>
      </c>
      <c r="K169" s="207" t="s">
        <v>662</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155</v>
      </c>
      <c r="AT169" s="216" t="s">
        <v>150</v>
      </c>
      <c r="AU169" s="216" t="s">
        <v>82</v>
      </c>
      <c r="AY169" s="18" t="s">
        <v>148</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155</v>
      </c>
      <c r="BM169" s="216" t="s">
        <v>755</v>
      </c>
    </row>
    <row r="170" spans="1:47" s="2" customFormat="1" ht="12">
      <c r="A170" s="39"/>
      <c r="B170" s="40"/>
      <c r="C170" s="41"/>
      <c r="D170" s="218" t="s">
        <v>157</v>
      </c>
      <c r="E170" s="41"/>
      <c r="F170" s="219" t="s">
        <v>756</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157</v>
      </c>
      <c r="AU170" s="18" t="s">
        <v>82</v>
      </c>
    </row>
    <row r="171" spans="1:47" s="2" customFormat="1" ht="12">
      <c r="A171" s="39"/>
      <c r="B171" s="40"/>
      <c r="C171" s="41"/>
      <c r="D171" s="223" t="s">
        <v>159</v>
      </c>
      <c r="E171" s="41"/>
      <c r="F171" s="224" t="s">
        <v>757</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159</v>
      </c>
      <c r="AU171" s="18" t="s">
        <v>82</v>
      </c>
    </row>
    <row r="172" spans="1:65" s="2" customFormat="1" ht="24.15" customHeight="1">
      <c r="A172" s="39"/>
      <c r="B172" s="40"/>
      <c r="C172" s="262" t="s">
        <v>268</v>
      </c>
      <c r="D172" s="262" t="s">
        <v>700</v>
      </c>
      <c r="E172" s="263" t="s">
        <v>758</v>
      </c>
      <c r="F172" s="264" t="s">
        <v>759</v>
      </c>
      <c r="G172" s="265" t="s">
        <v>220</v>
      </c>
      <c r="H172" s="266">
        <v>196.413</v>
      </c>
      <c r="I172" s="267"/>
      <c r="J172" s="268">
        <f>ROUND(I172*H172,2)</f>
        <v>0</v>
      </c>
      <c r="K172" s="264" t="s">
        <v>662</v>
      </c>
      <c r="L172" s="269"/>
      <c r="M172" s="270" t="s">
        <v>19</v>
      </c>
      <c r="N172" s="271" t="s">
        <v>43</v>
      </c>
      <c r="O172" s="85"/>
      <c r="P172" s="214">
        <f>O172*H172</f>
        <v>0</v>
      </c>
      <c r="Q172" s="214">
        <v>0.0001</v>
      </c>
      <c r="R172" s="214">
        <f>Q172*H172</f>
        <v>0.0196413</v>
      </c>
      <c r="S172" s="214">
        <v>0</v>
      </c>
      <c r="T172" s="215">
        <f>S172*H172</f>
        <v>0</v>
      </c>
      <c r="U172" s="39"/>
      <c r="V172" s="39"/>
      <c r="W172" s="39"/>
      <c r="X172" s="39"/>
      <c r="Y172" s="39"/>
      <c r="Z172" s="39"/>
      <c r="AA172" s="39"/>
      <c r="AB172" s="39"/>
      <c r="AC172" s="39"/>
      <c r="AD172" s="39"/>
      <c r="AE172" s="39"/>
      <c r="AR172" s="216" t="s">
        <v>205</v>
      </c>
      <c r="AT172" s="216" t="s">
        <v>700</v>
      </c>
      <c r="AU172" s="216" t="s">
        <v>82</v>
      </c>
      <c r="AY172" s="18" t="s">
        <v>148</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155</v>
      </c>
      <c r="BM172" s="216" t="s">
        <v>760</v>
      </c>
    </row>
    <row r="173" spans="1:47" s="2" customFormat="1" ht="12">
      <c r="A173" s="39"/>
      <c r="B173" s="40"/>
      <c r="C173" s="41"/>
      <c r="D173" s="218" t="s">
        <v>157</v>
      </c>
      <c r="E173" s="41"/>
      <c r="F173" s="219" t="s">
        <v>759</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157</v>
      </c>
      <c r="AU173" s="18" t="s">
        <v>82</v>
      </c>
    </row>
    <row r="174" spans="1:47" s="2" customFormat="1" ht="12">
      <c r="A174" s="39"/>
      <c r="B174" s="40"/>
      <c r="C174" s="41"/>
      <c r="D174" s="223" t="s">
        <v>159</v>
      </c>
      <c r="E174" s="41"/>
      <c r="F174" s="224" t="s">
        <v>761</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159</v>
      </c>
      <c r="AU174" s="18" t="s">
        <v>82</v>
      </c>
    </row>
    <row r="175" spans="1:51" s="13" customFormat="1" ht="12">
      <c r="A175" s="13"/>
      <c r="B175" s="225"/>
      <c r="C175" s="226"/>
      <c r="D175" s="218" t="s">
        <v>161</v>
      </c>
      <c r="E175" s="227" t="s">
        <v>19</v>
      </c>
      <c r="F175" s="228" t="s">
        <v>762</v>
      </c>
      <c r="G175" s="226"/>
      <c r="H175" s="229">
        <v>29.96</v>
      </c>
      <c r="I175" s="230"/>
      <c r="J175" s="226"/>
      <c r="K175" s="226"/>
      <c r="L175" s="231"/>
      <c r="M175" s="232"/>
      <c r="N175" s="233"/>
      <c r="O175" s="233"/>
      <c r="P175" s="233"/>
      <c r="Q175" s="233"/>
      <c r="R175" s="233"/>
      <c r="S175" s="233"/>
      <c r="T175" s="234"/>
      <c r="U175" s="13"/>
      <c r="V175" s="13"/>
      <c r="W175" s="13"/>
      <c r="X175" s="13"/>
      <c r="Y175" s="13"/>
      <c r="Z175" s="13"/>
      <c r="AA175" s="13"/>
      <c r="AB175" s="13"/>
      <c r="AC175" s="13"/>
      <c r="AD175" s="13"/>
      <c r="AE175" s="13"/>
      <c r="AT175" s="235" t="s">
        <v>161</v>
      </c>
      <c r="AU175" s="235" t="s">
        <v>82</v>
      </c>
      <c r="AV175" s="13" t="s">
        <v>82</v>
      </c>
      <c r="AW175" s="13" t="s">
        <v>33</v>
      </c>
      <c r="AX175" s="13" t="s">
        <v>72</v>
      </c>
      <c r="AY175" s="235" t="s">
        <v>148</v>
      </c>
    </row>
    <row r="176" spans="1:51" s="13" customFormat="1" ht="12">
      <c r="A176" s="13"/>
      <c r="B176" s="225"/>
      <c r="C176" s="226"/>
      <c r="D176" s="218" t="s">
        <v>161</v>
      </c>
      <c r="E176" s="227" t="s">
        <v>19</v>
      </c>
      <c r="F176" s="228" t="s">
        <v>763</v>
      </c>
      <c r="G176" s="226"/>
      <c r="H176" s="229">
        <v>85.1</v>
      </c>
      <c r="I176" s="230"/>
      <c r="J176" s="226"/>
      <c r="K176" s="226"/>
      <c r="L176" s="231"/>
      <c r="M176" s="232"/>
      <c r="N176" s="233"/>
      <c r="O176" s="233"/>
      <c r="P176" s="233"/>
      <c r="Q176" s="233"/>
      <c r="R176" s="233"/>
      <c r="S176" s="233"/>
      <c r="T176" s="234"/>
      <c r="U176" s="13"/>
      <c r="V176" s="13"/>
      <c r="W176" s="13"/>
      <c r="X176" s="13"/>
      <c r="Y176" s="13"/>
      <c r="Z176" s="13"/>
      <c r="AA176" s="13"/>
      <c r="AB176" s="13"/>
      <c r="AC176" s="13"/>
      <c r="AD176" s="13"/>
      <c r="AE176" s="13"/>
      <c r="AT176" s="235" t="s">
        <v>161</v>
      </c>
      <c r="AU176" s="235" t="s">
        <v>82</v>
      </c>
      <c r="AV176" s="13" t="s">
        <v>82</v>
      </c>
      <c r="AW176" s="13" t="s">
        <v>33</v>
      </c>
      <c r="AX176" s="13" t="s">
        <v>72</v>
      </c>
      <c r="AY176" s="235" t="s">
        <v>148</v>
      </c>
    </row>
    <row r="177" spans="1:51" s="13" customFormat="1" ht="12">
      <c r="A177" s="13"/>
      <c r="B177" s="225"/>
      <c r="C177" s="226"/>
      <c r="D177" s="218" t="s">
        <v>161</v>
      </c>
      <c r="E177" s="227" t="s">
        <v>19</v>
      </c>
      <c r="F177" s="228" t="s">
        <v>764</v>
      </c>
      <c r="G177" s="226"/>
      <c r="H177" s="229">
        <v>72</v>
      </c>
      <c r="I177" s="230"/>
      <c r="J177" s="226"/>
      <c r="K177" s="226"/>
      <c r="L177" s="231"/>
      <c r="M177" s="232"/>
      <c r="N177" s="233"/>
      <c r="O177" s="233"/>
      <c r="P177" s="233"/>
      <c r="Q177" s="233"/>
      <c r="R177" s="233"/>
      <c r="S177" s="233"/>
      <c r="T177" s="234"/>
      <c r="U177" s="13"/>
      <c r="V177" s="13"/>
      <c r="W177" s="13"/>
      <c r="X177" s="13"/>
      <c r="Y177" s="13"/>
      <c r="Z177" s="13"/>
      <c r="AA177" s="13"/>
      <c r="AB177" s="13"/>
      <c r="AC177" s="13"/>
      <c r="AD177" s="13"/>
      <c r="AE177" s="13"/>
      <c r="AT177" s="235" t="s">
        <v>161</v>
      </c>
      <c r="AU177" s="235" t="s">
        <v>82</v>
      </c>
      <c r="AV177" s="13" t="s">
        <v>82</v>
      </c>
      <c r="AW177" s="13" t="s">
        <v>33</v>
      </c>
      <c r="AX177" s="13" t="s">
        <v>72</v>
      </c>
      <c r="AY177" s="235" t="s">
        <v>148</v>
      </c>
    </row>
    <row r="178" spans="1:51" s="14" customFormat="1" ht="12">
      <c r="A178" s="14"/>
      <c r="B178" s="236"/>
      <c r="C178" s="237"/>
      <c r="D178" s="218" t="s">
        <v>161</v>
      </c>
      <c r="E178" s="238" t="s">
        <v>19</v>
      </c>
      <c r="F178" s="239" t="s">
        <v>254</v>
      </c>
      <c r="G178" s="237"/>
      <c r="H178" s="240">
        <v>187.06</v>
      </c>
      <c r="I178" s="241"/>
      <c r="J178" s="237"/>
      <c r="K178" s="237"/>
      <c r="L178" s="242"/>
      <c r="M178" s="243"/>
      <c r="N178" s="244"/>
      <c r="O178" s="244"/>
      <c r="P178" s="244"/>
      <c r="Q178" s="244"/>
      <c r="R178" s="244"/>
      <c r="S178" s="244"/>
      <c r="T178" s="245"/>
      <c r="U178" s="14"/>
      <c r="V178" s="14"/>
      <c r="W178" s="14"/>
      <c r="X178" s="14"/>
      <c r="Y178" s="14"/>
      <c r="Z178" s="14"/>
      <c r="AA178" s="14"/>
      <c r="AB178" s="14"/>
      <c r="AC178" s="14"/>
      <c r="AD178" s="14"/>
      <c r="AE178" s="14"/>
      <c r="AT178" s="246" t="s">
        <v>161</v>
      </c>
      <c r="AU178" s="246" t="s">
        <v>82</v>
      </c>
      <c r="AV178" s="14" t="s">
        <v>155</v>
      </c>
      <c r="AW178" s="14" t="s">
        <v>33</v>
      </c>
      <c r="AX178" s="14" t="s">
        <v>80</v>
      </c>
      <c r="AY178" s="246" t="s">
        <v>148</v>
      </c>
    </row>
    <row r="179" spans="1:51" s="13" customFormat="1" ht="12">
      <c r="A179" s="13"/>
      <c r="B179" s="225"/>
      <c r="C179" s="226"/>
      <c r="D179" s="218" t="s">
        <v>161</v>
      </c>
      <c r="E179" s="226"/>
      <c r="F179" s="228" t="s">
        <v>765</v>
      </c>
      <c r="G179" s="226"/>
      <c r="H179" s="229">
        <v>196.413</v>
      </c>
      <c r="I179" s="230"/>
      <c r="J179" s="226"/>
      <c r="K179" s="226"/>
      <c r="L179" s="231"/>
      <c r="M179" s="232"/>
      <c r="N179" s="233"/>
      <c r="O179" s="233"/>
      <c r="P179" s="233"/>
      <c r="Q179" s="233"/>
      <c r="R179" s="233"/>
      <c r="S179" s="233"/>
      <c r="T179" s="234"/>
      <c r="U179" s="13"/>
      <c r="V179" s="13"/>
      <c r="W179" s="13"/>
      <c r="X179" s="13"/>
      <c r="Y179" s="13"/>
      <c r="Z179" s="13"/>
      <c r="AA179" s="13"/>
      <c r="AB179" s="13"/>
      <c r="AC179" s="13"/>
      <c r="AD179" s="13"/>
      <c r="AE179" s="13"/>
      <c r="AT179" s="235" t="s">
        <v>161</v>
      </c>
      <c r="AU179" s="235" t="s">
        <v>82</v>
      </c>
      <c r="AV179" s="13" t="s">
        <v>82</v>
      </c>
      <c r="AW179" s="13" t="s">
        <v>4</v>
      </c>
      <c r="AX179" s="13" t="s">
        <v>80</v>
      </c>
      <c r="AY179" s="235" t="s">
        <v>148</v>
      </c>
    </row>
    <row r="180" spans="1:65" s="2" customFormat="1" ht="24.15" customHeight="1">
      <c r="A180" s="39"/>
      <c r="B180" s="40"/>
      <c r="C180" s="262" t="s">
        <v>277</v>
      </c>
      <c r="D180" s="262" t="s">
        <v>700</v>
      </c>
      <c r="E180" s="263" t="s">
        <v>766</v>
      </c>
      <c r="F180" s="264" t="s">
        <v>767</v>
      </c>
      <c r="G180" s="265" t="s">
        <v>220</v>
      </c>
      <c r="H180" s="266">
        <v>196.413</v>
      </c>
      <c r="I180" s="267"/>
      <c r="J180" s="268">
        <f>ROUND(I180*H180,2)</f>
        <v>0</v>
      </c>
      <c r="K180" s="264" t="s">
        <v>662</v>
      </c>
      <c r="L180" s="269"/>
      <c r="M180" s="270" t="s">
        <v>19</v>
      </c>
      <c r="N180" s="271" t="s">
        <v>43</v>
      </c>
      <c r="O180" s="85"/>
      <c r="P180" s="214">
        <f>O180*H180</f>
        <v>0</v>
      </c>
      <c r="Q180" s="214">
        <v>4E-05</v>
      </c>
      <c r="R180" s="214">
        <f>Q180*H180</f>
        <v>0.00785652</v>
      </c>
      <c r="S180" s="214">
        <v>0</v>
      </c>
      <c r="T180" s="215">
        <f>S180*H180</f>
        <v>0</v>
      </c>
      <c r="U180" s="39"/>
      <c r="V180" s="39"/>
      <c r="W180" s="39"/>
      <c r="X180" s="39"/>
      <c r="Y180" s="39"/>
      <c r="Z180" s="39"/>
      <c r="AA180" s="39"/>
      <c r="AB180" s="39"/>
      <c r="AC180" s="39"/>
      <c r="AD180" s="39"/>
      <c r="AE180" s="39"/>
      <c r="AR180" s="216" t="s">
        <v>205</v>
      </c>
      <c r="AT180" s="216" t="s">
        <v>700</v>
      </c>
      <c r="AU180" s="216" t="s">
        <v>82</v>
      </c>
      <c r="AY180" s="18" t="s">
        <v>148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155</v>
      </c>
      <c r="BM180" s="216" t="s">
        <v>768</v>
      </c>
    </row>
    <row r="181" spans="1:47" s="2" customFormat="1" ht="12">
      <c r="A181" s="39"/>
      <c r="B181" s="40"/>
      <c r="C181" s="41"/>
      <c r="D181" s="218" t="s">
        <v>157</v>
      </c>
      <c r="E181" s="41"/>
      <c r="F181" s="219" t="s">
        <v>767</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157</v>
      </c>
      <c r="AU181" s="18" t="s">
        <v>82</v>
      </c>
    </row>
    <row r="182" spans="1:47" s="2" customFormat="1" ht="12">
      <c r="A182" s="39"/>
      <c r="B182" s="40"/>
      <c r="C182" s="41"/>
      <c r="D182" s="223" t="s">
        <v>159</v>
      </c>
      <c r="E182" s="41"/>
      <c r="F182" s="224" t="s">
        <v>769</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159</v>
      </c>
      <c r="AU182" s="18" t="s">
        <v>82</v>
      </c>
    </row>
    <row r="183" spans="1:51" s="13" customFormat="1" ht="12">
      <c r="A183" s="13"/>
      <c r="B183" s="225"/>
      <c r="C183" s="226"/>
      <c r="D183" s="218" t="s">
        <v>161</v>
      </c>
      <c r="E183" s="226"/>
      <c r="F183" s="228" t="s">
        <v>765</v>
      </c>
      <c r="G183" s="226"/>
      <c r="H183" s="229">
        <v>196.413</v>
      </c>
      <c r="I183" s="230"/>
      <c r="J183" s="226"/>
      <c r="K183" s="226"/>
      <c r="L183" s="231"/>
      <c r="M183" s="232"/>
      <c r="N183" s="233"/>
      <c r="O183" s="233"/>
      <c r="P183" s="233"/>
      <c r="Q183" s="233"/>
      <c r="R183" s="233"/>
      <c r="S183" s="233"/>
      <c r="T183" s="234"/>
      <c r="U183" s="13"/>
      <c r="V183" s="13"/>
      <c r="W183" s="13"/>
      <c r="X183" s="13"/>
      <c r="Y183" s="13"/>
      <c r="Z183" s="13"/>
      <c r="AA183" s="13"/>
      <c r="AB183" s="13"/>
      <c r="AC183" s="13"/>
      <c r="AD183" s="13"/>
      <c r="AE183" s="13"/>
      <c r="AT183" s="235" t="s">
        <v>161</v>
      </c>
      <c r="AU183" s="235" t="s">
        <v>82</v>
      </c>
      <c r="AV183" s="13" t="s">
        <v>82</v>
      </c>
      <c r="AW183" s="13" t="s">
        <v>4</v>
      </c>
      <c r="AX183" s="13" t="s">
        <v>80</v>
      </c>
      <c r="AY183" s="235" t="s">
        <v>148</v>
      </c>
    </row>
    <row r="184" spans="1:65" s="2" customFormat="1" ht="24.15" customHeight="1">
      <c r="A184" s="39"/>
      <c r="B184" s="40"/>
      <c r="C184" s="205" t="s">
        <v>283</v>
      </c>
      <c r="D184" s="205" t="s">
        <v>150</v>
      </c>
      <c r="E184" s="206" t="s">
        <v>770</v>
      </c>
      <c r="F184" s="207" t="s">
        <v>771</v>
      </c>
      <c r="G184" s="208" t="s">
        <v>174</v>
      </c>
      <c r="H184" s="209">
        <v>564</v>
      </c>
      <c r="I184" s="210"/>
      <c r="J184" s="211">
        <f>ROUND(I184*H184,2)</f>
        <v>0</v>
      </c>
      <c r="K184" s="207" t="s">
        <v>662</v>
      </c>
      <c r="L184" s="45"/>
      <c r="M184" s="212" t="s">
        <v>19</v>
      </c>
      <c r="N184" s="213" t="s">
        <v>43</v>
      </c>
      <c r="O184" s="85"/>
      <c r="P184" s="214">
        <f>O184*H184</f>
        <v>0</v>
      </c>
      <c r="Q184" s="214">
        <v>0.01236</v>
      </c>
      <c r="R184" s="214">
        <f>Q184*H184</f>
        <v>6.9710399999999995</v>
      </c>
      <c r="S184" s="214">
        <v>0</v>
      </c>
      <c r="T184" s="215">
        <f>S184*H184</f>
        <v>0</v>
      </c>
      <c r="U184" s="39"/>
      <c r="V184" s="39"/>
      <c r="W184" s="39"/>
      <c r="X184" s="39"/>
      <c r="Y184" s="39"/>
      <c r="Z184" s="39"/>
      <c r="AA184" s="39"/>
      <c r="AB184" s="39"/>
      <c r="AC184" s="39"/>
      <c r="AD184" s="39"/>
      <c r="AE184" s="39"/>
      <c r="AR184" s="216" t="s">
        <v>155</v>
      </c>
      <c r="AT184" s="216" t="s">
        <v>150</v>
      </c>
      <c r="AU184" s="216" t="s">
        <v>82</v>
      </c>
      <c r="AY184" s="18" t="s">
        <v>148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155</v>
      </c>
      <c r="BM184" s="216" t="s">
        <v>772</v>
      </c>
    </row>
    <row r="185" spans="1:47" s="2" customFormat="1" ht="12">
      <c r="A185" s="39"/>
      <c r="B185" s="40"/>
      <c r="C185" s="41"/>
      <c r="D185" s="218" t="s">
        <v>157</v>
      </c>
      <c r="E185" s="41"/>
      <c r="F185" s="219" t="s">
        <v>773</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157</v>
      </c>
      <c r="AU185" s="18" t="s">
        <v>82</v>
      </c>
    </row>
    <row r="186" spans="1:47" s="2" customFormat="1" ht="12">
      <c r="A186" s="39"/>
      <c r="B186" s="40"/>
      <c r="C186" s="41"/>
      <c r="D186" s="223" t="s">
        <v>159</v>
      </c>
      <c r="E186" s="41"/>
      <c r="F186" s="224" t="s">
        <v>774</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159</v>
      </c>
      <c r="AU186" s="18" t="s">
        <v>82</v>
      </c>
    </row>
    <row r="187" spans="1:47" s="2" customFormat="1" ht="12">
      <c r="A187" s="39"/>
      <c r="B187" s="40"/>
      <c r="C187" s="41"/>
      <c r="D187" s="218" t="s">
        <v>300</v>
      </c>
      <c r="E187" s="41"/>
      <c r="F187" s="247" t="s">
        <v>775</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300</v>
      </c>
      <c r="AU187" s="18" t="s">
        <v>82</v>
      </c>
    </row>
    <row r="188" spans="1:51" s="13" customFormat="1" ht="12">
      <c r="A188" s="13"/>
      <c r="B188" s="225"/>
      <c r="C188" s="226"/>
      <c r="D188" s="218" t="s">
        <v>161</v>
      </c>
      <c r="E188" s="227" t="s">
        <v>19</v>
      </c>
      <c r="F188" s="228" t="s">
        <v>776</v>
      </c>
      <c r="G188" s="226"/>
      <c r="H188" s="229">
        <v>564</v>
      </c>
      <c r="I188" s="230"/>
      <c r="J188" s="226"/>
      <c r="K188" s="226"/>
      <c r="L188" s="231"/>
      <c r="M188" s="232"/>
      <c r="N188" s="233"/>
      <c r="O188" s="233"/>
      <c r="P188" s="233"/>
      <c r="Q188" s="233"/>
      <c r="R188" s="233"/>
      <c r="S188" s="233"/>
      <c r="T188" s="234"/>
      <c r="U188" s="13"/>
      <c r="V188" s="13"/>
      <c r="W188" s="13"/>
      <c r="X188" s="13"/>
      <c r="Y188" s="13"/>
      <c r="Z188" s="13"/>
      <c r="AA188" s="13"/>
      <c r="AB188" s="13"/>
      <c r="AC188" s="13"/>
      <c r="AD188" s="13"/>
      <c r="AE188" s="13"/>
      <c r="AT188" s="235" t="s">
        <v>161</v>
      </c>
      <c r="AU188" s="235" t="s">
        <v>82</v>
      </c>
      <c r="AV188" s="13" t="s">
        <v>82</v>
      </c>
      <c r="AW188" s="13" t="s">
        <v>33</v>
      </c>
      <c r="AX188" s="13" t="s">
        <v>80</v>
      </c>
      <c r="AY188" s="235" t="s">
        <v>148</v>
      </c>
    </row>
    <row r="189" spans="1:65" s="2" customFormat="1" ht="24.15" customHeight="1">
      <c r="A189" s="39"/>
      <c r="B189" s="40"/>
      <c r="C189" s="262" t="s">
        <v>289</v>
      </c>
      <c r="D189" s="262" t="s">
        <v>700</v>
      </c>
      <c r="E189" s="263" t="s">
        <v>777</v>
      </c>
      <c r="F189" s="264" t="s">
        <v>778</v>
      </c>
      <c r="G189" s="265" t="s">
        <v>174</v>
      </c>
      <c r="H189" s="266">
        <v>665.52</v>
      </c>
      <c r="I189" s="267"/>
      <c r="J189" s="268">
        <f>ROUND(I189*H189,2)</f>
        <v>0</v>
      </c>
      <c r="K189" s="264" t="s">
        <v>19</v>
      </c>
      <c r="L189" s="269"/>
      <c r="M189" s="270" t="s">
        <v>19</v>
      </c>
      <c r="N189" s="271"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205</v>
      </c>
      <c r="AT189" s="216" t="s">
        <v>700</v>
      </c>
      <c r="AU189" s="216" t="s">
        <v>82</v>
      </c>
      <c r="AY189" s="18" t="s">
        <v>148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155</v>
      </c>
      <c r="BM189" s="216" t="s">
        <v>779</v>
      </c>
    </row>
    <row r="190" spans="1:47" s="2" customFormat="1" ht="12">
      <c r="A190" s="39"/>
      <c r="B190" s="40"/>
      <c r="C190" s="41"/>
      <c r="D190" s="218" t="s">
        <v>157</v>
      </c>
      <c r="E190" s="41"/>
      <c r="F190" s="219" t="s">
        <v>778</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157</v>
      </c>
      <c r="AU190" s="18" t="s">
        <v>82</v>
      </c>
    </row>
    <row r="191" spans="1:51" s="13" customFormat="1" ht="12">
      <c r="A191" s="13"/>
      <c r="B191" s="225"/>
      <c r="C191" s="226"/>
      <c r="D191" s="218" t="s">
        <v>161</v>
      </c>
      <c r="E191" s="226"/>
      <c r="F191" s="228" t="s">
        <v>780</v>
      </c>
      <c r="G191" s="226"/>
      <c r="H191" s="229">
        <v>665.52</v>
      </c>
      <c r="I191" s="230"/>
      <c r="J191" s="226"/>
      <c r="K191" s="226"/>
      <c r="L191" s="231"/>
      <c r="M191" s="232"/>
      <c r="N191" s="233"/>
      <c r="O191" s="233"/>
      <c r="P191" s="233"/>
      <c r="Q191" s="233"/>
      <c r="R191" s="233"/>
      <c r="S191" s="233"/>
      <c r="T191" s="234"/>
      <c r="U191" s="13"/>
      <c r="V191" s="13"/>
      <c r="W191" s="13"/>
      <c r="X191" s="13"/>
      <c r="Y191" s="13"/>
      <c r="Z191" s="13"/>
      <c r="AA191" s="13"/>
      <c r="AB191" s="13"/>
      <c r="AC191" s="13"/>
      <c r="AD191" s="13"/>
      <c r="AE191" s="13"/>
      <c r="AT191" s="235" t="s">
        <v>161</v>
      </c>
      <c r="AU191" s="235" t="s">
        <v>82</v>
      </c>
      <c r="AV191" s="13" t="s">
        <v>82</v>
      </c>
      <c r="AW191" s="13" t="s">
        <v>4</v>
      </c>
      <c r="AX191" s="13" t="s">
        <v>80</v>
      </c>
      <c r="AY191" s="235" t="s">
        <v>148</v>
      </c>
    </row>
    <row r="192" spans="1:65" s="2" customFormat="1" ht="24.15" customHeight="1">
      <c r="A192" s="39"/>
      <c r="B192" s="40"/>
      <c r="C192" s="262" t="s">
        <v>7</v>
      </c>
      <c r="D192" s="262" t="s">
        <v>700</v>
      </c>
      <c r="E192" s="263" t="s">
        <v>781</v>
      </c>
      <c r="F192" s="264" t="s">
        <v>782</v>
      </c>
      <c r="G192" s="265" t="s">
        <v>153</v>
      </c>
      <c r="H192" s="266">
        <v>109.83</v>
      </c>
      <c r="I192" s="267"/>
      <c r="J192" s="268">
        <f>ROUND(I192*H192,2)</f>
        <v>0</v>
      </c>
      <c r="K192" s="264" t="s">
        <v>662</v>
      </c>
      <c r="L192" s="269"/>
      <c r="M192" s="270" t="s">
        <v>19</v>
      </c>
      <c r="N192" s="271" t="s">
        <v>43</v>
      </c>
      <c r="O192" s="85"/>
      <c r="P192" s="214">
        <f>O192*H192</f>
        <v>0</v>
      </c>
      <c r="Q192" s="214">
        <v>0.055</v>
      </c>
      <c r="R192" s="214">
        <f>Q192*H192</f>
        <v>6.04065</v>
      </c>
      <c r="S192" s="214">
        <v>0</v>
      </c>
      <c r="T192" s="215">
        <f>S192*H192</f>
        <v>0</v>
      </c>
      <c r="U192" s="39"/>
      <c r="V192" s="39"/>
      <c r="W192" s="39"/>
      <c r="X192" s="39"/>
      <c r="Y192" s="39"/>
      <c r="Z192" s="39"/>
      <c r="AA192" s="39"/>
      <c r="AB192" s="39"/>
      <c r="AC192" s="39"/>
      <c r="AD192" s="39"/>
      <c r="AE192" s="39"/>
      <c r="AR192" s="216" t="s">
        <v>383</v>
      </c>
      <c r="AT192" s="216" t="s">
        <v>700</v>
      </c>
      <c r="AU192" s="216" t="s">
        <v>82</v>
      </c>
      <c r="AY192" s="18" t="s">
        <v>148</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261</v>
      </c>
      <c r="BM192" s="216" t="s">
        <v>783</v>
      </c>
    </row>
    <row r="193" spans="1:47" s="2" customFormat="1" ht="12">
      <c r="A193" s="39"/>
      <c r="B193" s="40"/>
      <c r="C193" s="41"/>
      <c r="D193" s="218" t="s">
        <v>157</v>
      </c>
      <c r="E193" s="41"/>
      <c r="F193" s="219" t="s">
        <v>782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157</v>
      </c>
      <c r="AU193" s="18" t="s">
        <v>82</v>
      </c>
    </row>
    <row r="194" spans="1:47" s="2" customFormat="1" ht="12">
      <c r="A194" s="39"/>
      <c r="B194" s="40"/>
      <c r="C194" s="41"/>
      <c r="D194" s="223" t="s">
        <v>159</v>
      </c>
      <c r="E194" s="41"/>
      <c r="F194" s="224" t="s">
        <v>784</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159</v>
      </c>
      <c r="AU194" s="18" t="s">
        <v>82</v>
      </c>
    </row>
    <row r="195" spans="1:51" s="13" customFormat="1" ht="12">
      <c r="A195" s="13"/>
      <c r="B195" s="225"/>
      <c r="C195" s="226"/>
      <c r="D195" s="218" t="s">
        <v>161</v>
      </c>
      <c r="E195" s="226"/>
      <c r="F195" s="228" t="s">
        <v>785</v>
      </c>
      <c r="G195" s="226"/>
      <c r="H195" s="229">
        <v>109.83</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161</v>
      </c>
      <c r="AU195" s="235" t="s">
        <v>82</v>
      </c>
      <c r="AV195" s="13" t="s">
        <v>82</v>
      </c>
      <c r="AW195" s="13" t="s">
        <v>4</v>
      </c>
      <c r="AX195" s="13" t="s">
        <v>80</v>
      </c>
      <c r="AY195" s="235" t="s">
        <v>148</v>
      </c>
    </row>
    <row r="196" spans="1:65" s="2" customFormat="1" ht="24.15" customHeight="1">
      <c r="A196" s="39"/>
      <c r="B196" s="40"/>
      <c r="C196" s="205" t="s">
        <v>303</v>
      </c>
      <c r="D196" s="205" t="s">
        <v>150</v>
      </c>
      <c r="E196" s="206" t="s">
        <v>786</v>
      </c>
      <c r="F196" s="207" t="s">
        <v>787</v>
      </c>
      <c r="G196" s="208" t="s">
        <v>174</v>
      </c>
      <c r="H196" s="209">
        <v>96</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261</v>
      </c>
      <c r="AT196" s="216" t="s">
        <v>150</v>
      </c>
      <c r="AU196" s="216" t="s">
        <v>82</v>
      </c>
      <c r="AY196" s="18" t="s">
        <v>148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261</v>
      </c>
      <c r="BM196" s="216" t="s">
        <v>788</v>
      </c>
    </row>
    <row r="197" spans="1:47" s="2" customFormat="1" ht="12">
      <c r="A197" s="39"/>
      <c r="B197" s="40"/>
      <c r="C197" s="41"/>
      <c r="D197" s="218" t="s">
        <v>157</v>
      </c>
      <c r="E197" s="41"/>
      <c r="F197" s="219" t="s">
        <v>789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157</v>
      </c>
      <c r="AU197" s="18" t="s">
        <v>82</v>
      </c>
    </row>
    <row r="198" spans="1:65" s="2" customFormat="1" ht="24.15" customHeight="1">
      <c r="A198" s="39"/>
      <c r="B198" s="40"/>
      <c r="C198" s="262" t="s">
        <v>309</v>
      </c>
      <c r="D198" s="262" t="s">
        <v>700</v>
      </c>
      <c r="E198" s="263" t="s">
        <v>777</v>
      </c>
      <c r="F198" s="264" t="s">
        <v>778</v>
      </c>
      <c r="G198" s="265" t="s">
        <v>174</v>
      </c>
      <c r="H198" s="266">
        <v>113.28</v>
      </c>
      <c r="I198" s="267"/>
      <c r="J198" s="268">
        <f>ROUND(I198*H198,2)</f>
        <v>0</v>
      </c>
      <c r="K198" s="264" t="s">
        <v>19</v>
      </c>
      <c r="L198" s="269"/>
      <c r="M198" s="270" t="s">
        <v>19</v>
      </c>
      <c r="N198" s="271"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205</v>
      </c>
      <c r="AT198" s="216" t="s">
        <v>700</v>
      </c>
      <c r="AU198" s="216" t="s">
        <v>82</v>
      </c>
      <c r="AY198" s="18" t="s">
        <v>148</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155</v>
      </c>
      <c r="BM198" s="216" t="s">
        <v>790</v>
      </c>
    </row>
    <row r="199" spans="1:47" s="2" customFormat="1" ht="12">
      <c r="A199" s="39"/>
      <c r="B199" s="40"/>
      <c r="C199" s="41"/>
      <c r="D199" s="218" t="s">
        <v>157</v>
      </c>
      <c r="E199" s="41"/>
      <c r="F199" s="219" t="s">
        <v>778</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157</v>
      </c>
      <c r="AU199" s="18" t="s">
        <v>82</v>
      </c>
    </row>
    <row r="200" spans="1:51" s="13" customFormat="1" ht="12">
      <c r="A200" s="13"/>
      <c r="B200" s="225"/>
      <c r="C200" s="226"/>
      <c r="D200" s="218" t="s">
        <v>161</v>
      </c>
      <c r="E200" s="226"/>
      <c r="F200" s="228" t="s">
        <v>791</v>
      </c>
      <c r="G200" s="226"/>
      <c r="H200" s="229">
        <v>113.28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161</v>
      </c>
      <c r="AU200" s="235" t="s">
        <v>82</v>
      </c>
      <c r="AV200" s="13" t="s">
        <v>82</v>
      </c>
      <c r="AW200" s="13" t="s">
        <v>4</v>
      </c>
      <c r="AX200" s="13" t="s">
        <v>80</v>
      </c>
      <c r="AY200" s="235" t="s">
        <v>148</v>
      </c>
    </row>
    <row r="201" spans="1:65" s="2" customFormat="1" ht="16.5" customHeight="1">
      <c r="A201" s="39"/>
      <c r="B201" s="40"/>
      <c r="C201" s="205" t="s">
        <v>315</v>
      </c>
      <c r="D201" s="272" t="s">
        <v>150</v>
      </c>
      <c r="E201" s="206" t="s">
        <v>792</v>
      </c>
      <c r="F201" s="207" t="s">
        <v>793</v>
      </c>
      <c r="G201" s="208" t="s">
        <v>220</v>
      </c>
      <c r="H201" s="209">
        <v>167.6</v>
      </c>
      <c r="I201" s="210"/>
      <c r="J201" s="211">
        <f>ROUND(I201*H201,2)</f>
        <v>0</v>
      </c>
      <c r="K201" s="207" t="s">
        <v>19</v>
      </c>
      <c r="L201" s="45"/>
      <c r="M201" s="212" t="s">
        <v>19</v>
      </c>
      <c r="N201" s="213" t="s">
        <v>43</v>
      </c>
      <c r="O201" s="85"/>
      <c r="P201" s="214">
        <f>O201*H201</f>
        <v>0</v>
      </c>
      <c r="Q201" s="214">
        <v>1E-05</v>
      </c>
      <c r="R201" s="214">
        <f>Q201*H201</f>
        <v>0.001676</v>
      </c>
      <c r="S201" s="214">
        <v>0</v>
      </c>
      <c r="T201" s="215">
        <f>S201*H201</f>
        <v>0</v>
      </c>
      <c r="U201" s="39"/>
      <c r="V201" s="39"/>
      <c r="W201" s="39"/>
      <c r="X201" s="39"/>
      <c r="Y201" s="39"/>
      <c r="Z201" s="39"/>
      <c r="AA201" s="39"/>
      <c r="AB201" s="39"/>
      <c r="AC201" s="39"/>
      <c r="AD201" s="39"/>
      <c r="AE201" s="39"/>
      <c r="AR201" s="216" t="s">
        <v>155</v>
      </c>
      <c r="AT201" s="216" t="s">
        <v>150</v>
      </c>
      <c r="AU201" s="216" t="s">
        <v>82</v>
      </c>
      <c r="AY201" s="18" t="s">
        <v>148</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155</v>
      </c>
      <c r="BM201" s="216" t="s">
        <v>794</v>
      </c>
    </row>
    <row r="202" spans="1:47" s="2" customFormat="1" ht="12">
      <c r="A202" s="39"/>
      <c r="B202" s="40"/>
      <c r="C202" s="41"/>
      <c r="D202" s="218" t="s">
        <v>157</v>
      </c>
      <c r="E202" s="41"/>
      <c r="F202" s="219" t="s">
        <v>793</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157</v>
      </c>
      <c r="AU202" s="18" t="s">
        <v>82</v>
      </c>
    </row>
    <row r="203" spans="1:47" s="2" customFormat="1" ht="12">
      <c r="A203" s="39"/>
      <c r="B203" s="40"/>
      <c r="C203" s="41"/>
      <c r="D203" s="218" t="s">
        <v>300</v>
      </c>
      <c r="E203" s="41"/>
      <c r="F203" s="247" t="s">
        <v>795</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300</v>
      </c>
      <c r="AU203" s="18" t="s">
        <v>82</v>
      </c>
    </row>
    <row r="204" spans="1:51" s="13" customFormat="1" ht="12">
      <c r="A204" s="13"/>
      <c r="B204" s="225"/>
      <c r="C204" s="226"/>
      <c r="D204" s="218" t="s">
        <v>161</v>
      </c>
      <c r="E204" s="227" t="s">
        <v>19</v>
      </c>
      <c r="F204" s="228" t="s">
        <v>796</v>
      </c>
      <c r="G204" s="226"/>
      <c r="H204" s="229">
        <v>153</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161</v>
      </c>
      <c r="AU204" s="235" t="s">
        <v>82</v>
      </c>
      <c r="AV204" s="13" t="s">
        <v>82</v>
      </c>
      <c r="AW204" s="13" t="s">
        <v>33</v>
      </c>
      <c r="AX204" s="13" t="s">
        <v>72</v>
      </c>
      <c r="AY204" s="235" t="s">
        <v>148</v>
      </c>
    </row>
    <row r="205" spans="1:51" s="13" customFormat="1" ht="12">
      <c r="A205" s="13"/>
      <c r="B205" s="225"/>
      <c r="C205" s="226"/>
      <c r="D205" s="218" t="s">
        <v>161</v>
      </c>
      <c r="E205" s="227" t="s">
        <v>19</v>
      </c>
      <c r="F205" s="228" t="s">
        <v>797</v>
      </c>
      <c r="G205" s="226"/>
      <c r="H205" s="229">
        <v>14.6</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161</v>
      </c>
      <c r="AU205" s="235" t="s">
        <v>82</v>
      </c>
      <c r="AV205" s="13" t="s">
        <v>82</v>
      </c>
      <c r="AW205" s="13" t="s">
        <v>33</v>
      </c>
      <c r="AX205" s="13" t="s">
        <v>72</v>
      </c>
      <c r="AY205" s="235" t="s">
        <v>148</v>
      </c>
    </row>
    <row r="206" spans="1:51" s="14" customFormat="1" ht="12">
      <c r="A206" s="14"/>
      <c r="B206" s="236"/>
      <c r="C206" s="237"/>
      <c r="D206" s="218" t="s">
        <v>161</v>
      </c>
      <c r="E206" s="238" t="s">
        <v>19</v>
      </c>
      <c r="F206" s="239" t="s">
        <v>254</v>
      </c>
      <c r="G206" s="237"/>
      <c r="H206" s="240">
        <v>167.6</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161</v>
      </c>
      <c r="AU206" s="246" t="s">
        <v>82</v>
      </c>
      <c r="AV206" s="14" t="s">
        <v>155</v>
      </c>
      <c r="AW206" s="14" t="s">
        <v>33</v>
      </c>
      <c r="AX206" s="14" t="s">
        <v>80</v>
      </c>
      <c r="AY206" s="246" t="s">
        <v>148</v>
      </c>
    </row>
    <row r="207" spans="1:65" s="2" customFormat="1" ht="16.5" customHeight="1">
      <c r="A207" s="39"/>
      <c r="B207" s="40"/>
      <c r="C207" s="262" t="s">
        <v>322</v>
      </c>
      <c r="D207" s="262" t="s">
        <v>700</v>
      </c>
      <c r="E207" s="263" t="s">
        <v>798</v>
      </c>
      <c r="F207" s="264" t="s">
        <v>799</v>
      </c>
      <c r="G207" s="265" t="s">
        <v>220</v>
      </c>
      <c r="H207" s="266">
        <v>153</v>
      </c>
      <c r="I207" s="267"/>
      <c r="J207" s="268">
        <f>ROUND(I207*H207,2)</f>
        <v>0</v>
      </c>
      <c r="K207" s="264" t="s">
        <v>19</v>
      </c>
      <c r="L207" s="269"/>
      <c r="M207" s="270" t="s">
        <v>19</v>
      </c>
      <c r="N207" s="271"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205</v>
      </c>
      <c r="AT207" s="216" t="s">
        <v>700</v>
      </c>
      <c r="AU207" s="216" t="s">
        <v>82</v>
      </c>
      <c r="AY207" s="18" t="s">
        <v>148</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155</v>
      </c>
      <c r="BM207" s="216" t="s">
        <v>800</v>
      </c>
    </row>
    <row r="208" spans="1:47" s="2" customFormat="1" ht="12">
      <c r="A208" s="39"/>
      <c r="B208" s="40"/>
      <c r="C208" s="41"/>
      <c r="D208" s="218" t="s">
        <v>157</v>
      </c>
      <c r="E208" s="41"/>
      <c r="F208" s="219" t="s">
        <v>799</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157</v>
      </c>
      <c r="AU208" s="18" t="s">
        <v>82</v>
      </c>
    </row>
    <row r="209" spans="1:47" s="2" customFormat="1" ht="12">
      <c r="A209" s="39"/>
      <c r="B209" s="40"/>
      <c r="C209" s="41"/>
      <c r="D209" s="218" t="s">
        <v>300</v>
      </c>
      <c r="E209" s="41"/>
      <c r="F209" s="247" t="s">
        <v>801</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300</v>
      </c>
      <c r="AU209" s="18" t="s">
        <v>82</v>
      </c>
    </row>
    <row r="210" spans="1:65" s="2" customFormat="1" ht="16.5" customHeight="1">
      <c r="A210" s="39"/>
      <c r="B210" s="40"/>
      <c r="C210" s="262" t="s">
        <v>331</v>
      </c>
      <c r="D210" s="262" t="s">
        <v>700</v>
      </c>
      <c r="E210" s="263" t="s">
        <v>802</v>
      </c>
      <c r="F210" s="264" t="s">
        <v>803</v>
      </c>
      <c r="G210" s="265" t="s">
        <v>220</v>
      </c>
      <c r="H210" s="266">
        <v>14.6</v>
      </c>
      <c r="I210" s="267"/>
      <c r="J210" s="268">
        <f>ROUND(I210*H210,2)</f>
        <v>0</v>
      </c>
      <c r="K210" s="264" t="s">
        <v>19</v>
      </c>
      <c r="L210" s="269"/>
      <c r="M210" s="270" t="s">
        <v>19</v>
      </c>
      <c r="N210" s="271"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205</v>
      </c>
      <c r="AT210" s="216" t="s">
        <v>700</v>
      </c>
      <c r="AU210" s="216" t="s">
        <v>82</v>
      </c>
      <c r="AY210" s="18" t="s">
        <v>148</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155</v>
      </c>
      <c r="BM210" s="216" t="s">
        <v>804</v>
      </c>
    </row>
    <row r="211" spans="1:47" s="2" customFormat="1" ht="12">
      <c r="A211" s="39"/>
      <c r="B211" s="40"/>
      <c r="C211" s="41"/>
      <c r="D211" s="218" t="s">
        <v>157</v>
      </c>
      <c r="E211" s="41"/>
      <c r="F211" s="219" t="s">
        <v>805</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157</v>
      </c>
      <c r="AU211" s="18" t="s">
        <v>82</v>
      </c>
    </row>
    <row r="212" spans="1:47" s="2" customFormat="1" ht="12">
      <c r="A212" s="39"/>
      <c r="B212" s="40"/>
      <c r="C212" s="41"/>
      <c r="D212" s="218" t="s">
        <v>300</v>
      </c>
      <c r="E212" s="41"/>
      <c r="F212" s="247" t="s">
        <v>801</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300</v>
      </c>
      <c r="AU212" s="18" t="s">
        <v>82</v>
      </c>
    </row>
    <row r="213" spans="1:65" s="2" customFormat="1" ht="24.15" customHeight="1">
      <c r="A213" s="39"/>
      <c r="B213" s="40"/>
      <c r="C213" s="205" t="s">
        <v>340</v>
      </c>
      <c r="D213" s="205" t="s">
        <v>150</v>
      </c>
      <c r="E213" s="206" t="s">
        <v>806</v>
      </c>
      <c r="F213" s="207" t="s">
        <v>807</v>
      </c>
      <c r="G213" s="208" t="s">
        <v>19</v>
      </c>
      <c r="H213" s="209">
        <v>152.5</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155</v>
      </c>
      <c r="AT213" s="216" t="s">
        <v>150</v>
      </c>
      <c r="AU213" s="216" t="s">
        <v>82</v>
      </c>
      <c r="AY213" s="18" t="s">
        <v>148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155</v>
      </c>
      <c r="BM213" s="216" t="s">
        <v>808</v>
      </c>
    </row>
    <row r="214" spans="1:47" s="2" customFormat="1" ht="12">
      <c r="A214" s="39"/>
      <c r="B214" s="40"/>
      <c r="C214" s="41"/>
      <c r="D214" s="218" t="s">
        <v>157</v>
      </c>
      <c r="E214" s="41"/>
      <c r="F214" s="219" t="s">
        <v>807</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157</v>
      </c>
      <c r="AU214" s="18" t="s">
        <v>82</v>
      </c>
    </row>
    <row r="215" spans="1:51" s="13" customFormat="1" ht="12">
      <c r="A215" s="13"/>
      <c r="B215" s="225"/>
      <c r="C215" s="226"/>
      <c r="D215" s="218" t="s">
        <v>161</v>
      </c>
      <c r="E215" s="227" t="s">
        <v>19</v>
      </c>
      <c r="F215" s="228" t="s">
        <v>809</v>
      </c>
      <c r="G215" s="226"/>
      <c r="H215" s="229">
        <v>152.5</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161</v>
      </c>
      <c r="AU215" s="235" t="s">
        <v>82</v>
      </c>
      <c r="AV215" s="13" t="s">
        <v>82</v>
      </c>
      <c r="AW215" s="13" t="s">
        <v>33</v>
      </c>
      <c r="AX215" s="13" t="s">
        <v>80</v>
      </c>
      <c r="AY215" s="235" t="s">
        <v>148</v>
      </c>
    </row>
    <row r="216" spans="1:65" s="2" customFormat="1" ht="16.5" customHeight="1">
      <c r="A216" s="39"/>
      <c r="B216" s="40"/>
      <c r="C216" s="262" t="s">
        <v>350</v>
      </c>
      <c r="D216" s="262" t="s">
        <v>700</v>
      </c>
      <c r="E216" s="263" t="s">
        <v>810</v>
      </c>
      <c r="F216" s="264" t="s">
        <v>811</v>
      </c>
      <c r="G216" s="265" t="s">
        <v>220</v>
      </c>
      <c r="H216" s="266">
        <v>55.5</v>
      </c>
      <c r="I216" s="267"/>
      <c r="J216" s="268">
        <f>ROUND(I216*H216,2)</f>
        <v>0</v>
      </c>
      <c r="K216" s="264" t="s">
        <v>19</v>
      </c>
      <c r="L216" s="269"/>
      <c r="M216" s="270" t="s">
        <v>19</v>
      </c>
      <c r="N216" s="271"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205</v>
      </c>
      <c r="AT216" s="216" t="s">
        <v>700</v>
      </c>
      <c r="AU216" s="216" t="s">
        <v>82</v>
      </c>
      <c r="AY216" s="18" t="s">
        <v>148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155</v>
      </c>
      <c r="BM216" s="216" t="s">
        <v>812</v>
      </c>
    </row>
    <row r="217" spans="1:47" s="2" customFormat="1" ht="12">
      <c r="A217" s="39"/>
      <c r="B217" s="40"/>
      <c r="C217" s="41"/>
      <c r="D217" s="218" t="s">
        <v>157</v>
      </c>
      <c r="E217" s="41"/>
      <c r="F217" s="219" t="s">
        <v>811</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157</v>
      </c>
      <c r="AU217" s="18" t="s">
        <v>82</v>
      </c>
    </row>
    <row r="218" spans="1:47" s="2" customFormat="1" ht="12">
      <c r="A218" s="39"/>
      <c r="B218" s="40"/>
      <c r="C218" s="41"/>
      <c r="D218" s="218" t="s">
        <v>300</v>
      </c>
      <c r="E218" s="41"/>
      <c r="F218" s="247" t="s">
        <v>813</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300</v>
      </c>
      <c r="AU218" s="18" t="s">
        <v>82</v>
      </c>
    </row>
    <row r="219" spans="1:65" s="2" customFormat="1" ht="16.5" customHeight="1">
      <c r="A219" s="39"/>
      <c r="B219" s="40"/>
      <c r="C219" s="262" t="s">
        <v>357</v>
      </c>
      <c r="D219" s="262" t="s">
        <v>700</v>
      </c>
      <c r="E219" s="263" t="s">
        <v>814</v>
      </c>
      <c r="F219" s="264" t="s">
        <v>815</v>
      </c>
      <c r="G219" s="265" t="s">
        <v>220</v>
      </c>
      <c r="H219" s="266">
        <v>97</v>
      </c>
      <c r="I219" s="267"/>
      <c r="J219" s="268">
        <f>ROUND(I219*H219,2)</f>
        <v>0</v>
      </c>
      <c r="K219" s="264" t="s">
        <v>19</v>
      </c>
      <c r="L219" s="269"/>
      <c r="M219" s="270" t="s">
        <v>19</v>
      </c>
      <c r="N219" s="271"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205</v>
      </c>
      <c r="AT219" s="216" t="s">
        <v>700</v>
      </c>
      <c r="AU219" s="216" t="s">
        <v>82</v>
      </c>
      <c r="AY219" s="18" t="s">
        <v>148</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155</v>
      </c>
      <c r="BM219" s="216" t="s">
        <v>816</v>
      </c>
    </row>
    <row r="220" spans="1:47" s="2" customFormat="1" ht="12">
      <c r="A220" s="39"/>
      <c r="B220" s="40"/>
      <c r="C220" s="41"/>
      <c r="D220" s="218" t="s">
        <v>157</v>
      </c>
      <c r="E220" s="41"/>
      <c r="F220" s="219" t="s">
        <v>815</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157</v>
      </c>
      <c r="AU220" s="18" t="s">
        <v>82</v>
      </c>
    </row>
    <row r="221" spans="1:47" s="2" customFormat="1" ht="12">
      <c r="A221" s="39"/>
      <c r="B221" s="40"/>
      <c r="C221" s="41"/>
      <c r="D221" s="218" t="s">
        <v>300</v>
      </c>
      <c r="E221" s="41"/>
      <c r="F221" s="247" t="s">
        <v>801</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300</v>
      </c>
      <c r="AU221" s="18" t="s">
        <v>82</v>
      </c>
    </row>
    <row r="222" spans="1:65" s="2" customFormat="1" ht="24.15" customHeight="1">
      <c r="A222" s="39"/>
      <c r="B222" s="40"/>
      <c r="C222" s="205" t="s">
        <v>365</v>
      </c>
      <c r="D222" s="205" t="s">
        <v>150</v>
      </c>
      <c r="E222" s="206" t="s">
        <v>817</v>
      </c>
      <c r="F222" s="207" t="s">
        <v>818</v>
      </c>
      <c r="G222" s="208" t="s">
        <v>174</v>
      </c>
      <c r="H222" s="209">
        <v>298.284</v>
      </c>
      <c r="I222" s="210"/>
      <c r="J222" s="211">
        <f>ROUND(I222*H222,2)</f>
        <v>0</v>
      </c>
      <c r="K222" s="207" t="s">
        <v>662</v>
      </c>
      <c r="L222" s="45"/>
      <c r="M222" s="212" t="s">
        <v>19</v>
      </c>
      <c r="N222" s="213" t="s">
        <v>43</v>
      </c>
      <c r="O222" s="85"/>
      <c r="P222" s="214">
        <f>O222*H222</f>
        <v>0</v>
      </c>
      <c r="Q222" s="214">
        <v>0.02363</v>
      </c>
      <c r="R222" s="214">
        <f>Q222*H222</f>
        <v>7.0484509200000005</v>
      </c>
      <c r="S222" s="214">
        <v>0</v>
      </c>
      <c r="T222" s="215">
        <f>S222*H222</f>
        <v>0</v>
      </c>
      <c r="U222" s="39"/>
      <c r="V222" s="39"/>
      <c r="W222" s="39"/>
      <c r="X222" s="39"/>
      <c r="Y222" s="39"/>
      <c r="Z222" s="39"/>
      <c r="AA222" s="39"/>
      <c r="AB222" s="39"/>
      <c r="AC222" s="39"/>
      <c r="AD222" s="39"/>
      <c r="AE222" s="39"/>
      <c r="AR222" s="216" t="s">
        <v>155</v>
      </c>
      <c r="AT222" s="216" t="s">
        <v>150</v>
      </c>
      <c r="AU222" s="216" t="s">
        <v>82</v>
      </c>
      <c r="AY222" s="18" t="s">
        <v>148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155</v>
      </c>
      <c r="BM222" s="216" t="s">
        <v>819</v>
      </c>
    </row>
    <row r="223" spans="1:47" s="2" customFormat="1" ht="12">
      <c r="A223" s="39"/>
      <c r="B223" s="40"/>
      <c r="C223" s="41"/>
      <c r="D223" s="218" t="s">
        <v>157</v>
      </c>
      <c r="E223" s="41"/>
      <c r="F223" s="219" t="s">
        <v>820</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157</v>
      </c>
      <c r="AU223" s="18" t="s">
        <v>82</v>
      </c>
    </row>
    <row r="224" spans="1:47" s="2" customFormat="1" ht="12">
      <c r="A224" s="39"/>
      <c r="B224" s="40"/>
      <c r="C224" s="41"/>
      <c r="D224" s="223" t="s">
        <v>159</v>
      </c>
      <c r="E224" s="41"/>
      <c r="F224" s="224" t="s">
        <v>821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159</v>
      </c>
      <c r="AU224" s="18" t="s">
        <v>82</v>
      </c>
    </row>
    <row r="225" spans="1:51" s="13" customFormat="1" ht="12">
      <c r="A225" s="13"/>
      <c r="B225" s="225"/>
      <c r="C225" s="226"/>
      <c r="D225" s="218" t="s">
        <v>161</v>
      </c>
      <c r="E225" s="227" t="s">
        <v>19</v>
      </c>
      <c r="F225" s="228" t="s">
        <v>822</v>
      </c>
      <c r="G225" s="226"/>
      <c r="H225" s="229">
        <v>298.284</v>
      </c>
      <c r="I225" s="230"/>
      <c r="J225" s="226"/>
      <c r="K225" s="226"/>
      <c r="L225" s="231"/>
      <c r="M225" s="232"/>
      <c r="N225" s="233"/>
      <c r="O225" s="233"/>
      <c r="P225" s="233"/>
      <c r="Q225" s="233"/>
      <c r="R225" s="233"/>
      <c r="S225" s="233"/>
      <c r="T225" s="234"/>
      <c r="U225" s="13"/>
      <c r="V225" s="13"/>
      <c r="W225" s="13"/>
      <c r="X225" s="13"/>
      <c r="Y225" s="13"/>
      <c r="Z225" s="13"/>
      <c r="AA225" s="13"/>
      <c r="AB225" s="13"/>
      <c r="AC225" s="13"/>
      <c r="AD225" s="13"/>
      <c r="AE225" s="13"/>
      <c r="AT225" s="235" t="s">
        <v>161</v>
      </c>
      <c r="AU225" s="235" t="s">
        <v>82</v>
      </c>
      <c r="AV225" s="13" t="s">
        <v>82</v>
      </c>
      <c r="AW225" s="13" t="s">
        <v>33</v>
      </c>
      <c r="AX225" s="13" t="s">
        <v>80</v>
      </c>
      <c r="AY225" s="235" t="s">
        <v>148</v>
      </c>
    </row>
    <row r="226" spans="1:65" s="2" customFormat="1" ht="24.15" customHeight="1">
      <c r="A226" s="39"/>
      <c r="B226" s="40"/>
      <c r="C226" s="205" t="s">
        <v>374</v>
      </c>
      <c r="D226" s="205" t="s">
        <v>150</v>
      </c>
      <c r="E226" s="206" t="s">
        <v>823</v>
      </c>
      <c r="F226" s="207" t="s">
        <v>824</v>
      </c>
      <c r="G226" s="208" t="s">
        <v>174</v>
      </c>
      <c r="H226" s="209">
        <v>85.26</v>
      </c>
      <c r="I226" s="210"/>
      <c r="J226" s="211">
        <f>ROUND(I226*H226,2)</f>
        <v>0</v>
      </c>
      <c r="K226" s="207" t="s">
        <v>662</v>
      </c>
      <c r="L226" s="45"/>
      <c r="M226" s="212" t="s">
        <v>19</v>
      </c>
      <c r="N226" s="213" t="s">
        <v>43</v>
      </c>
      <c r="O226" s="85"/>
      <c r="P226" s="214">
        <f>O226*H226</f>
        <v>0</v>
      </c>
      <c r="Q226" s="214">
        <v>0.0231</v>
      </c>
      <c r="R226" s="214">
        <f>Q226*H226</f>
        <v>1.969506</v>
      </c>
      <c r="S226" s="214">
        <v>0</v>
      </c>
      <c r="T226" s="215">
        <f>S226*H226</f>
        <v>0</v>
      </c>
      <c r="U226" s="39"/>
      <c r="V226" s="39"/>
      <c r="W226" s="39"/>
      <c r="X226" s="39"/>
      <c r="Y226" s="39"/>
      <c r="Z226" s="39"/>
      <c r="AA226" s="39"/>
      <c r="AB226" s="39"/>
      <c r="AC226" s="39"/>
      <c r="AD226" s="39"/>
      <c r="AE226" s="39"/>
      <c r="AR226" s="216" t="s">
        <v>155</v>
      </c>
      <c r="AT226" s="216" t="s">
        <v>150</v>
      </c>
      <c r="AU226" s="216" t="s">
        <v>82</v>
      </c>
      <c r="AY226" s="18" t="s">
        <v>148</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155</v>
      </c>
      <c r="BM226" s="216" t="s">
        <v>825</v>
      </c>
    </row>
    <row r="227" spans="1:47" s="2" customFormat="1" ht="12">
      <c r="A227" s="39"/>
      <c r="B227" s="40"/>
      <c r="C227" s="41"/>
      <c r="D227" s="218" t="s">
        <v>157</v>
      </c>
      <c r="E227" s="41"/>
      <c r="F227" s="219" t="s">
        <v>826</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157</v>
      </c>
      <c r="AU227" s="18" t="s">
        <v>82</v>
      </c>
    </row>
    <row r="228" spans="1:47" s="2" customFormat="1" ht="12">
      <c r="A228" s="39"/>
      <c r="B228" s="40"/>
      <c r="C228" s="41"/>
      <c r="D228" s="223" t="s">
        <v>159</v>
      </c>
      <c r="E228" s="41"/>
      <c r="F228" s="224" t="s">
        <v>827</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159</v>
      </c>
      <c r="AU228" s="18" t="s">
        <v>82</v>
      </c>
    </row>
    <row r="229" spans="1:51" s="13" customFormat="1" ht="12">
      <c r="A229" s="13"/>
      <c r="B229" s="225"/>
      <c r="C229" s="226"/>
      <c r="D229" s="218" t="s">
        <v>161</v>
      </c>
      <c r="E229" s="227" t="s">
        <v>19</v>
      </c>
      <c r="F229" s="228" t="s">
        <v>828</v>
      </c>
      <c r="G229" s="226"/>
      <c r="H229" s="229">
        <v>85.26</v>
      </c>
      <c r="I229" s="230"/>
      <c r="J229" s="226"/>
      <c r="K229" s="226"/>
      <c r="L229" s="231"/>
      <c r="M229" s="232"/>
      <c r="N229" s="233"/>
      <c r="O229" s="233"/>
      <c r="P229" s="233"/>
      <c r="Q229" s="233"/>
      <c r="R229" s="233"/>
      <c r="S229" s="233"/>
      <c r="T229" s="234"/>
      <c r="U229" s="13"/>
      <c r="V229" s="13"/>
      <c r="W229" s="13"/>
      <c r="X229" s="13"/>
      <c r="Y229" s="13"/>
      <c r="Z229" s="13"/>
      <c r="AA229" s="13"/>
      <c r="AB229" s="13"/>
      <c r="AC229" s="13"/>
      <c r="AD229" s="13"/>
      <c r="AE229" s="13"/>
      <c r="AT229" s="235" t="s">
        <v>161</v>
      </c>
      <c r="AU229" s="235" t="s">
        <v>82</v>
      </c>
      <c r="AV229" s="13" t="s">
        <v>82</v>
      </c>
      <c r="AW229" s="13" t="s">
        <v>33</v>
      </c>
      <c r="AX229" s="13" t="s">
        <v>80</v>
      </c>
      <c r="AY229" s="235" t="s">
        <v>148</v>
      </c>
    </row>
    <row r="230" spans="1:65" s="2" customFormat="1" ht="24.15" customHeight="1">
      <c r="A230" s="39"/>
      <c r="B230" s="40"/>
      <c r="C230" s="205" t="s">
        <v>383</v>
      </c>
      <c r="D230" s="205" t="s">
        <v>150</v>
      </c>
      <c r="E230" s="206" t="s">
        <v>829</v>
      </c>
      <c r="F230" s="207" t="s">
        <v>830</v>
      </c>
      <c r="G230" s="208" t="s">
        <v>174</v>
      </c>
      <c r="H230" s="209">
        <v>18</v>
      </c>
      <c r="I230" s="210"/>
      <c r="J230" s="211">
        <f>ROUND(I230*H230,2)</f>
        <v>0</v>
      </c>
      <c r="K230" s="207" t="s">
        <v>662</v>
      </c>
      <c r="L230" s="45"/>
      <c r="M230" s="212" t="s">
        <v>19</v>
      </c>
      <c r="N230" s="213" t="s">
        <v>43</v>
      </c>
      <c r="O230" s="85"/>
      <c r="P230" s="214">
        <f>O230*H230</f>
        <v>0</v>
      </c>
      <c r="Q230" s="214">
        <v>0.00273</v>
      </c>
      <c r="R230" s="214">
        <f>Q230*H230</f>
        <v>0.049139999999999996</v>
      </c>
      <c r="S230" s="214">
        <v>0</v>
      </c>
      <c r="T230" s="215">
        <f>S230*H230</f>
        <v>0</v>
      </c>
      <c r="U230" s="39"/>
      <c r="V230" s="39"/>
      <c r="W230" s="39"/>
      <c r="X230" s="39"/>
      <c r="Y230" s="39"/>
      <c r="Z230" s="39"/>
      <c r="AA230" s="39"/>
      <c r="AB230" s="39"/>
      <c r="AC230" s="39"/>
      <c r="AD230" s="39"/>
      <c r="AE230" s="39"/>
      <c r="AR230" s="216" t="s">
        <v>155</v>
      </c>
      <c r="AT230" s="216" t="s">
        <v>150</v>
      </c>
      <c r="AU230" s="216" t="s">
        <v>82</v>
      </c>
      <c r="AY230" s="18" t="s">
        <v>148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155</v>
      </c>
      <c r="BM230" s="216" t="s">
        <v>831</v>
      </c>
    </row>
    <row r="231" spans="1:47" s="2" customFormat="1" ht="12">
      <c r="A231" s="39"/>
      <c r="B231" s="40"/>
      <c r="C231" s="41"/>
      <c r="D231" s="218" t="s">
        <v>157</v>
      </c>
      <c r="E231" s="41"/>
      <c r="F231" s="219" t="s">
        <v>832</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157</v>
      </c>
      <c r="AU231" s="18" t="s">
        <v>82</v>
      </c>
    </row>
    <row r="232" spans="1:47" s="2" customFormat="1" ht="12">
      <c r="A232" s="39"/>
      <c r="B232" s="40"/>
      <c r="C232" s="41"/>
      <c r="D232" s="223" t="s">
        <v>159</v>
      </c>
      <c r="E232" s="41"/>
      <c r="F232" s="224" t="s">
        <v>833</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159</v>
      </c>
      <c r="AU232" s="18" t="s">
        <v>82</v>
      </c>
    </row>
    <row r="233" spans="1:65" s="2" customFormat="1" ht="24.15" customHeight="1">
      <c r="A233" s="39"/>
      <c r="B233" s="40"/>
      <c r="C233" s="205" t="s">
        <v>389</v>
      </c>
      <c r="D233" s="205" t="s">
        <v>150</v>
      </c>
      <c r="E233" s="206" t="s">
        <v>834</v>
      </c>
      <c r="F233" s="207" t="s">
        <v>835</v>
      </c>
      <c r="G233" s="208" t="s">
        <v>174</v>
      </c>
      <c r="H233" s="209">
        <v>232</v>
      </c>
      <c r="I233" s="210"/>
      <c r="J233" s="211">
        <f>ROUND(I233*H233,2)</f>
        <v>0</v>
      </c>
      <c r="K233" s="207" t="s">
        <v>662</v>
      </c>
      <c r="L233" s="45"/>
      <c r="M233" s="212" t="s">
        <v>19</v>
      </c>
      <c r="N233" s="213" t="s">
        <v>43</v>
      </c>
      <c r="O233" s="85"/>
      <c r="P233" s="214">
        <f>O233*H233</f>
        <v>0</v>
      </c>
      <c r="Q233" s="214">
        <v>0.01899</v>
      </c>
      <c r="R233" s="214">
        <f>Q233*H233</f>
        <v>4.40568</v>
      </c>
      <c r="S233" s="214">
        <v>0</v>
      </c>
      <c r="T233" s="215">
        <f>S233*H233</f>
        <v>0</v>
      </c>
      <c r="U233" s="39"/>
      <c r="V233" s="39"/>
      <c r="W233" s="39"/>
      <c r="X233" s="39"/>
      <c r="Y233" s="39"/>
      <c r="Z233" s="39"/>
      <c r="AA233" s="39"/>
      <c r="AB233" s="39"/>
      <c r="AC233" s="39"/>
      <c r="AD233" s="39"/>
      <c r="AE233" s="39"/>
      <c r="AR233" s="216" t="s">
        <v>155</v>
      </c>
      <c r="AT233" s="216" t="s">
        <v>150</v>
      </c>
      <c r="AU233" s="216" t="s">
        <v>82</v>
      </c>
      <c r="AY233" s="18" t="s">
        <v>148</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155</v>
      </c>
      <c r="BM233" s="216" t="s">
        <v>836</v>
      </c>
    </row>
    <row r="234" spans="1:47" s="2" customFormat="1" ht="12">
      <c r="A234" s="39"/>
      <c r="B234" s="40"/>
      <c r="C234" s="41"/>
      <c r="D234" s="218" t="s">
        <v>157</v>
      </c>
      <c r="E234" s="41"/>
      <c r="F234" s="219" t="s">
        <v>837</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157</v>
      </c>
      <c r="AU234" s="18" t="s">
        <v>82</v>
      </c>
    </row>
    <row r="235" spans="1:47" s="2" customFormat="1" ht="12">
      <c r="A235" s="39"/>
      <c r="B235" s="40"/>
      <c r="C235" s="41"/>
      <c r="D235" s="223" t="s">
        <v>159</v>
      </c>
      <c r="E235" s="41"/>
      <c r="F235" s="224" t="s">
        <v>838</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159</v>
      </c>
      <c r="AU235" s="18" t="s">
        <v>82</v>
      </c>
    </row>
    <row r="236" spans="1:51" s="13" customFormat="1" ht="12">
      <c r="A236" s="13"/>
      <c r="B236" s="225"/>
      <c r="C236" s="226"/>
      <c r="D236" s="218" t="s">
        <v>161</v>
      </c>
      <c r="E236" s="227" t="s">
        <v>19</v>
      </c>
      <c r="F236" s="228" t="s">
        <v>839</v>
      </c>
      <c r="G236" s="226"/>
      <c r="H236" s="229">
        <v>232</v>
      </c>
      <c r="I236" s="230"/>
      <c r="J236" s="226"/>
      <c r="K236" s="226"/>
      <c r="L236" s="231"/>
      <c r="M236" s="232"/>
      <c r="N236" s="233"/>
      <c r="O236" s="233"/>
      <c r="P236" s="233"/>
      <c r="Q236" s="233"/>
      <c r="R236" s="233"/>
      <c r="S236" s="233"/>
      <c r="T236" s="234"/>
      <c r="U236" s="13"/>
      <c r="V236" s="13"/>
      <c r="W236" s="13"/>
      <c r="X236" s="13"/>
      <c r="Y236" s="13"/>
      <c r="Z236" s="13"/>
      <c r="AA236" s="13"/>
      <c r="AB236" s="13"/>
      <c r="AC236" s="13"/>
      <c r="AD236" s="13"/>
      <c r="AE236" s="13"/>
      <c r="AT236" s="235" t="s">
        <v>161</v>
      </c>
      <c r="AU236" s="235" t="s">
        <v>82</v>
      </c>
      <c r="AV236" s="13" t="s">
        <v>82</v>
      </c>
      <c r="AW236" s="13" t="s">
        <v>33</v>
      </c>
      <c r="AX236" s="13" t="s">
        <v>80</v>
      </c>
      <c r="AY236" s="235" t="s">
        <v>148</v>
      </c>
    </row>
    <row r="237" spans="1:65" s="2" customFormat="1" ht="24.15" customHeight="1">
      <c r="A237" s="39"/>
      <c r="B237" s="40"/>
      <c r="C237" s="205" t="s">
        <v>395</v>
      </c>
      <c r="D237" s="205" t="s">
        <v>150</v>
      </c>
      <c r="E237" s="206" t="s">
        <v>840</v>
      </c>
      <c r="F237" s="207" t="s">
        <v>841</v>
      </c>
      <c r="G237" s="208" t="s">
        <v>174</v>
      </c>
      <c r="H237" s="209">
        <v>3.9</v>
      </c>
      <c r="I237" s="210"/>
      <c r="J237" s="211">
        <f>ROUND(I237*H237,2)</f>
        <v>0</v>
      </c>
      <c r="K237" s="207" t="s">
        <v>154</v>
      </c>
      <c r="L237" s="45"/>
      <c r="M237" s="212" t="s">
        <v>19</v>
      </c>
      <c r="N237" s="213" t="s">
        <v>43</v>
      </c>
      <c r="O237" s="85"/>
      <c r="P237" s="214">
        <f>O237*H237</f>
        <v>0</v>
      </c>
      <c r="Q237" s="214">
        <v>0.00628</v>
      </c>
      <c r="R237" s="214">
        <f>Q237*H237</f>
        <v>0.024492</v>
      </c>
      <c r="S237" s="214">
        <v>0</v>
      </c>
      <c r="T237" s="215">
        <f>S237*H237</f>
        <v>0</v>
      </c>
      <c r="U237" s="39"/>
      <c r="V237" s="39"/>
      <c r="W237" s="39"/>
      <c r="X237" s="39"/>
      <c r="Y237" s="39"/>
      <c r="Z237" s="39"/>
      <c r="AA237" s="39"/>
      <c r="AB237" s="39"/>
      <c r="AC237" s="39"/>
      <c r="AD237" s="39"/>
      <c r="AE237" s="39"/>
      <c r="AR237" s="216" t="s">
        <v>155</v>
      </c>
      <c r="AT237" s="216" t="s">
        <v>150</v>
      </c>
      <c r="AU237" s="216" t="s">
        <v>82</v>
      </c>
      <c r="AY237" s="18" t="s">
        <v>148</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155</v>
      </c>
      <c r="BM237" s="216" t="s">
        <v>842</v>
      </c>
    </row>
    <row r="238" spans="1:47" s="2" customFormat="1" ht="12">
      <c r="A238" s="39"/>
      <c r="B238" s="40"/>
      <c r="C238" s="41"/>
      <c r="D238" s="218" t="s">
        <v>157</v>
      </c>
      <c r="E238" s="41"/>
      <c r="F238" s="219" t="s">
        <v>843</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157</v>
      </c>
      <c r="AU238" s="18" t="s">
        <v>82</v>
      </c>
    </row>
    <row r="239" spans="1:47" s="2" customFormat="1" ht="12">
      <c r="A239" s="39"/>
      <c r="B239" s="40"/>
      <c r="C239" s="41"/>
      <c r="D239" s="223" t="s">
        <v>159</v>
      </c>
      <c r="E239" s="41"/>
      <c r="F239" s="224" t="s">
        <v>844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159</v>
      </c>
      <c r="AU239" s="18" t="s">
        <v>82</v>
      </c>
    </row>
    <row r="240" spans="1:51" s="13" customFormat="1" ht="12">
      <c r="A240" s="13"/>
      <c r="B240" s="225"/>
      <c r="C240" s="226"/>
      <c r="D240" s="218" t="s">
        <v>161</v>
      </c>
      <c r="E240" s="227" t="s">
        <v>19</v>
      </c>
      <c r="F240" s="228" t="s">
        <v>845</v>
      </c>
      <c r="G240" s="226"/>
      <c r="H240" s="229">
        <v>3.9</v>
      </c>
      <c r="I240" s="230"/>
      <c r="J240" s="226"/>
      <c r="K240" s="226"/>
      <c r="L240" s="231"/>
      <c r="M240" s="232"/>
      <c r="N240" s="233"/>
      <c r="O240" s="233"/>
      <c r="P240" s="233"/>
      <c r="Q240" s="233"/>
      <c r="R240" s="233"/>
      <c r="S240" s="233"/>
      <c r="T240" s="234"/>
      <c r="U240" s="13"/>
      <c r="V240" s="13"/>
      <c r="W240" s="13"/>
      <c r="X240" s="13"/>
      <c r="Y240" s="13"/>
      <c r="Z240" s="13"/>
      <c r="AA240" s="13"/>
      <c r="AB240" s="13"/>
      <c r="AC240" s="13"/>
      <c r="AD240" s="13"/>
      <c r="AE240" s="13"/>
      <c r="AT240" s="235" t="s">
        <v>161</v>
      </c>
      <c r="AU240" s="235" t="s">
        <v>82</v>
      </c>
      <c r="AV240" s="13" t="s">
        <v>82</v>
      </c>
      <c r="AW240" s="13" t="s">
        <v>33</v>
      </c>
      <c r="AX240" s="13" t="s">
        <v>80</v>
      </c>
      <c r="AY240" s="235" t="s">
        <v>148</v>
      </c>
    </row>
    <row r="241" spans="1:65" s="2" customFormat="1" ht="24.15" customHeight="1">
      <c r="A241" s="39"/>
      <c r="B241" s="40"/>
      <c r="C241" s="205" t="s">
        <v>399</v>
      </c>
      <c r="D241" s="205" t="s">
        <v>150</v>
      </c>
      <c r="E241" s="206" t="s">
        <v>846</v>
      </c>
      <c r="F241" s="207" t="s">
        <v>847</v>
      </c>
      <c r="G241" s="208" t="s">
        <v>174</v>
      </c>
      <c r="H241" s="209">
        <v>325.264</v>
      </c>
      <c r="I241" s="210"/>
      <c r="J241" s="211">
        <f>ROUND(I241*H241,2)</f>
        <v>0</v>
      </c>
      <c r="K241" s="207" t="s">
        <v>154</v>
      </c>
      <c r="L241" s="45"/>
      <c r="M241" s="212" t="s">
        <v>19</v>
      </c>
      <c r="N241" s="213" t="s">
        <v>43</v>
      </c>
      <c r="O241" s="85"/>
      <c r="P241" s="214">
        <f>O241*H241</f>
        <v>0</v>
      </c>
      <c r="Q241" s="214">
        <v>0.00268</v>
      </c>
      <c r="R241" s="214">
        <f>Q241*H241</f>
        <v>0.8717075200000001</v>
      </c>
      <c r="S241" s="214">
        <v>0</v>
      </c>
      <c r="T241" s="215">
        <f>S241*H241</f>
        <v>0</v>
      </c>
      <c r="U241" s="39"/>
      <c r="V241" s="39"/>
      <c r="W241" s="39"/>
      <c r="X241" s="39"/>
      <c r="Y241" s="39"/>
      <c r="Z241" s="39"/>
      <c r="AA241" s="39"/>
      <c r="AB241" s="39"/>
      <c r="AC241" s="39"/>
      <c r="AD241" s="39"/>
      <c r="AE241" s="39"/>
      <c r="AR241" s="216" t="s">
        <v>155</v>
      </c>
      <c r="AT241" s="216" t="s">
        <v>150</v>
      </c>
      <c r="AU241" s="216" t="s">
        <v>82</v>
      </c>
      <c r="AY241" s="18" t="s">
        <v>148</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155</v>
      </c>
      <c r="BM241" s="216" t="s">
        <v>848</v>
      </c>
    </row>
    <row r="242" spans="1:47" s="2" customFormat="1" ht="12">
      <c r="A242" s="39"/>
      <c r="B242" s="40"/>
      <c r="C242" s="41"/>
      <c r="D242" s="218" t="s">
        <v>157</v>
      </c>
      <c r="E242" s="41"/>
      <c r="F242" s="219" t="s">
        <v>849</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157</v>
      </c>
      <c r="AU242" s="18" t="s">
        <v>82</v>
      </c>
    </row>
    <row r="243" spans="1:47" s="2" customFormat="1" ht="12">
      <c r="A243" s="39"/>
      <c r="B243" s="40"/>
      <c r="C243" s="41"/>
      <c r="D243" s="223" t="s">
        <v>159</v>
      </c>
      <c r="E243" s="41"/>
      <c r="F243" s="224" t="s">
        <v>850</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159</v>
      </c>
      <c r="AU243" s="18" t="s">
        <v>82</v>
      </c>
    </row>
    <row r="244" spans="1:47" s="2" customFormat="1" ht="12">
      <c r="A244" s="39"/>
      <c r="B244" s="40"/>
      <c r="C244" s="41"/>
      <c r="D244" s="218" t="s">
        <v>300</v>
      </c>
      <c r="E244" s="41"/>
      <c r="F244" s="247" t="s">
        <v>851</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300</v>
      </c>
      <c r="AU244" s="18" t="s">
        <v>82</v>
      </c>
    </row>
    <row r="245" spans="1:51" s="13" customFormat="1" ht="12">
      <c r="A245" s="13"/>
      <c r="B245" s="225"/>
      <c r="C245" s="226"/>
      <c r="D245" s="218" t="s">
        <v>161</v>
      </c>
      <c r="E245" s="227" t="s">
        <v>19</v>
      </c>
      <c r="F245" s="228" t="s">
        <v>852</v>
      </c>
      <c r="G245" s="226"/>
      <c r="H245" s="229">
        <v>294.424</v>
      </c>
      <c r="I245" s="230"/>
      <c r="J245" s="226"/>
      <c r="K245" s="226"/>
      <c r="L245" s="231"/>
      <c r="M245" s="232"/>
      <c r="N245" s="233"/>
      <c r="O245" s="233"/>
      <c r="P245" s="233"/>
      <c r="Q245" s="233"/>
      <c r="R245" s="233"/>
      <c r="S245" s="233"/>
      <c r="T245" s="234"/>
      <c r="U245" s="13"/>
      <c r="V245" s="13"/>
      <c r="W245" s="13"/>
      <c r="X245" s="13"/>
      <c r="Y245" s="13"/>
      <c r="Z245" s="13"/>
      <c r="AA245" s="13"/>
      <c r="AB245" s="13"/>
      <c r="AC245" s="13"/>
      <c r="AD245" s="13"/>
      <c r="AE245" s="13"/>
      <c r="AT245" s="235" t="s">
        <v>161</v>
      </c>
      <c r="AU245" s="235" t="s">
        <v>82</v>
      </c>
      <c r="AV245" s="13" t="s">
        <v>82</v>
      </c>
      <c r="AW245" s="13" t="s">
        <v>33</v>
      </c>
      <c r="AX245" s="13" t="s">
        <v>72</v>
      </c>
      <c r="AY245" s="235" t="s">
        <v>148</v>
      </c>
    </row>
    <row r="246" spans="1:51" s="13" customFormat="1" ht="12">
      <c r="A246" s="13"/>
      <c r="B246" s="225"/>
      <c r="C246" s="226"/>
      <c r="D246" s="218" t="s">
        <v>161</v>
      </c>
      <c r="E246" s="227" t="s">
        <v>19</v>
      </c>
      <c r="F246" s="228" t="s">
        <v>853</v>
      </c>
      <c r="G246" s="226"/>
      <c r="H246" s="229">
        <v>6.34</v>
      </c>
      <c r="I246" s="230"/>
      <c r="J246" s="226"/>
      <c r="K246" s="226"/>
      <c r="L246" s="231"/>
      <c r="M246" s="232"/>
      <c r="N246" s="233"/>
      <c r="O246" s="233"/>
      <c r="P246" s="233"/>
      <c r="Q246" s="233"/>
      <c r="R246" s="233"/>
      <c r="S246" s="233"/>
      <c r="T246" s="234"/>
      <c r="U246" s="13"/>
      <c r="V246" s="13"/>
      <c r="W246" s="13"/>
      <c r="X246" s="13"/>
      <c r="Y246" s="13"/>
      <c r="Z246" s="13"/>
      <c r="AA246" s="13"/>
      <c r="AB246" s="13"/>
      <c r="AC246" s="13"/>
      <c r="AD246" s="13"/>
      <c r="AE246" s="13"/>
      <c r="AT246" s="235" t="s">
        <v>161</v>
      </c>
      <c r="AU246" s="235" t="s">
        <v>82</v>
      </c>
      <c r="AV246" s="13" t="s">
        <v>82</v>
      </c>
      <c r="AW246" s="13" t="s">
        <v>33</v>
      </c>
      <c r="AX246" s="13" t="s">
        <v>72</v>
      </c>
      <c r="AY246" s="235" t="s">
        <v>148</v>
      </c>
    </row>
    <row r="247" spans="1:51" s="13" customFormat="1" ht="12">
      <c r="A247" s="13"/>
      <c r="B247" s="225"/>
      <c r="C247" s="226"/>
      <c r="D247" s="218" t="s">
        <v>161</v>
      </c>
      <c r="E247" s="227" t="s">
        <v>19</v>
      </c>
      <c r="F247" s="228" t="s">
        <v>854</v>
      </c>
      <c r="G247" s="226"/>
      <c r="H247" s="229">
        <v>24.5</v>
      </c>
      <c r="I247" s="230"/>
      <c r="J247" s="226"/>
      <c r="K247" s="226"/>
      <c r="L247" s="231"/>
      <c r="M247" s="232"/>
      <c r="N247" s="233"/>
      <c r="O247" s="233"/>
      <c r="P247" s="233"/>
      <c r="Q247" s="233"/>
      <c r="R247" s="233"/>
      <c r="S247" s="233"/>
      <c r="T247" s="234"/>
      <c r="U247" s="13"/>
      <c r="V247" s="13"/>
      <c r="W247" s="13"/>
      <c r="X247" s="13"/>
      <c r="Y247" s="13"/>
      <c r="Z247" s="13"/>
      <c r="AA247" s="13"/>
      <c r="AB247" s="13"/>
      <c r="AC247" s="13"/>
      <c r="AD247" s="13"/>
      <c r="AE247" s="13"/>
      <c r="AT247" s="235" t="s">
        <v>161</v>
      </c>
      <c r="AU247" s="235" t="s">
        <v>82</v>
      </c>
      <c r="AV247" s="13" t="s">
        <v>82</v>
      </c>
      <c r="AW247" s="13" t="s">
        <v>33</v>
      </c>
      <c r="AX247" s="13" t="s">
        <v>72</v>
      </c>
      <c r="AY247" s="235" t="s">
        <v>148</v>
      </c>
    </row>
    <row r="248" spans="1:51" s="14" customFormat="1" ht="12">
      <c r="A248" s="14"/>
      <c r="B248" s="236"/>
      <c r="C248" s="237"/>
      <c r="D248" s="218" t="s">
        <v>161</v>
      </c>
      <c r="E248" s="238" t="s">
        <v>19</v>
      </c>
      <c r="F248" s="239" t="s">
        <v>254</v>
      </c>
      <c r="G248" s="237"/>
      <c r="H248" s="240">
        <v>325.26399999999995</v>
      </c>
      <c r="I248" s="241"/>
      <c r="J248" s="237"/>
      <c r="K248" s="237"/>
      <c r="L248" s="242"/>
      <c r="M248" s="243"/>
      <c r="N248" s="244"/>
      <c r="O248" s="244"/>
      <c r="P248" s="244"/>
      <c r="Q248" s="244"/>
      <c r="R248" s="244"/>
      <c r="S248" s="244"/>
      <c r="T248" s="245"/>
      <c r="U248" s="14"/>
      <c r="V248" s="14"/>
      <c r="W248" s="14"/>
      <c r="X248" s="14"/>
      <c r="Y248" s="14"/>
      <c r="Z248" s="14"/>
      <c r="AA248" s="14"/>
      <c r="AB248" s="14"/>
      <c r="AC248" s="14"/>
      <c r="AD248" s="14"/>
      <c r="AE248" s="14"/>
      <c r="AT248" s="246" t="s">
        <v>161</v>
      </c>
      <c r="AU248" s="246" t="s">
        <v>82</v>
      </c>
      <c r="AV248" s="14" t="s">
        <v>155</v>
      </c>
      <c r="AW248" s="14" t="s">
        <v>33</v>
      </c>
      <c r="AX248" s="14" t="s">
        <v>80</v>
      </c>
      <c r="AY248" s="246" t="s">
        <v>148</v>
      </c>
    </row>
    <row r="249" spans="1:65" s="2" customFormat="1" ht="24.15" customHeight="1">
      <c r="A249" s="39"/>
      <c r="B249" s="40"/>
      <c r="C249" s="205" t="s">
        <v>406</v>
      </c>
      <c r="D249" s="205" t="s">
        <v>150</v>
      </c>
      <c r="E249" s="206" t="s">
        <v>855</v>
      </c>
      <c r="F249" s="207" t="s">
        <v>856</v>
      </c>
      <c r="G249" s="208" t="s">
        <v>174</v>
      </c>
      <c r="H249" s="209">
        <v>11.84</v>
      </c>
      <c r="I249" s="210"/>
      <c r="J249" s="211">
        <f>ROUND(I249*H249,2)</f>
        <v>0</v>
      </c>
      <c r="K249" s="207" t="s">
        <v>662</v>
      </c>
      <c r="L249" s="45"/>
      <c r="M249" s="212" t="s">
        <v>19</v>
      </c>
      <c r="N249" s="213" t="s">
        <v>43</v>
      </c>
      <c r="O249" s="85"/>
      <c r="P249" s="214">
        <f>O249*H249</f>
        <v>0</v>
      </c>
      <c r="Q249" s="214">
        <v>0.1231</v>
      </c>
      <c r="R249" s="214">
        <f>Q249*H249</f>
        <v>1.457504</v>
      </c>
      <c r="S249" s="214">
        <v>0</v>
      </c>
      <c r="T249" s="215">
        <f>S249*H249</f>
        <v>0</v>
      </c>
      <c r="U249" s="39"/>
      <c r="V249" s="39"/>
      <c r="W249" s="39"/>
      <c r="X249" s="39"/>
      <c r="Y249" s="39"/>
      <c r="Z249" s="39"/>
      <c r="AA249" s="39"/>
      <c r="AB249" s="39"/>
      <c r="AC249" s="39"/>
      <c r="AD249" s="39"/>
      <c r="AE249" s="39"/>
      <c r="AR249" s="216" t="s">
        <v>155</v>
      </c>
      <c r="AT249" s="216" t="s">
        <v>150</v>
      </c>
      <c r="AU249" s="216" t="s">
        <v>82</v>
      </c>
      <c r="AY249" s="18" t="s">
        <v>148</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155</v>
      </c>
      <c r="BM249" s="216" t="s">
        <v>857</v>
      </c>
    </row>
    <row r="250" spans="1:47" s="2" customFormat="1" ht="12">
      <c r="A250" s="39"/>
      <c r="B250" s="40"/>
      <c r="C250" s="41"/>
      <c r="D250" s="218" t="s">
        <v>157</v>
      </c>
      <c r="E250" s="41"/>
      <c r="F250" s="219" t="s">
        <v>858</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157</v>
      </c>
      <c r="AU250" s="18" t="s">
        <v>82</v>
      </c>
    </row>
    <row r="251" spans="1:47" s="2" customFormat="1" ht="12">
      <c r="A251" s="39"/>
      <c r="B251" s="40"/>
      <c r="C251" s="41"/>
      <c r="D251" s="223" t="s">
        <v>159</v>
      </c>
      <c r="E251" s="41"/>
      <c r="F251" s="224" t="s">
        <v>859</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159</v>
      </c>
      <c r="AU251" s="18" t="s">
        <v>82</v>
      </c>
    </row>
    <row r="252" spans="1:51" s="13" customFormat="1" ht="12">
      <c r="A252" s="13"/>
      <c r="B252" s="225"/>
      <c r="C252" s="226"/>
      <c r="D252" s="218" t="s">
        <v>161</v>
      </c>
      <c r="E252" s="227" t="s">
        <v>19</v>
      </c>
      <c r="F252" s="228" t="s">
        <v>860</v>
      </c>
      <c r="G252" s="226"/>
      <c r="H252" s="229">
        <v>11.84</v>
      </c>
      <c r="I252" s="230"/>
      <c r="J252" s="226"/>
      <c r="K252" s="226"/>
      <c r="L252" s="231"/>
      <c r="M252" s="232"/>
      <c r="N252" s="233"/>
      <c r="O252" s="233"/>
      <c r="P252" s="233"/>
      <c r="Q252" s="233"/>
      <c r="R252" s="233"/>
      <c r="S252" s="233"/>
      <c r="T252" s="234"/>
      <c r="U252" s="13"/>
      <c r="V252" s="13"/>
      <c r="W252" s="13"/>
      <c r="X252" s="13"/>
      <c r="Y252" s="13"/>
      <c r="Z252" s="13"/>
      <c r="AA252" s="13"/>
      <c r="AB252" s="13"/>
      <c r="AC252" s="13"/>
      <c r="AD252" s="13"/>
      <c r="AE252" s="13"/>
      <c r="AT252" s="235" t="s">
        <v>161</v>
      </c>
      <c r="AU252" s="235" t="s">
        <v>82</v>
      </c>
      <c r="AV252" s="13" t="s">
        <v>82</v>
      </c>
      <c r="AW252" s="13" t="s">
        <v>33</v>
      </c>
      <c r="AX252" s="13" t="s">
        <v>80</v>
      </c>
      <c r="AY252" s="235" t="s">
        <v>148</v>
      </c>
    </row>
    <row r="253" spans="1:63" s="12" customFormat="1" ht="22.8" customHeight="1">
      <c r="A253" s="12"/>
      <c r="B253" s="189"/>
      <c r="C253" s="190"/>
      <c r="D253" s="191" t="s">
        <v>71</v>
      </c>
      <c r="E253" s="203" t="s">
        <v>179</v>
      </c>
      <c r="F253" s="203" t="s">
        <v>180</v>
      </c>
      <c r="G253" s="190"/>
      <c r="H253" s="190"/>
      <c r="I253" s="193"/>
      <c r="J253" s="204">
        <f>BK253</f>
        <v>0</v>
      </c>
      <c r="K253" s="190"/>
      <c r="L253" s="195"/>
      <c r="M253" s="196"/>
      <c r="N253" s="197"/>
      <c r="O253" s="197"/>
      <c r="P253" s="198">
        <f>SUM(P254:P289)</f>
        <v>0</v>
      </c>
      <c r="Q253" s="197"/>
      <c r="R253" s="198">
        <f>SUM(R254:R289)</f>
        <v>0.0063425</v>
      </c>
      <c r="S253" s="197"/>
      <c r="T253" s="199">
        <f>SUM(T254:T289)</f>
        <v>0</v>
      </c>
      <c r="U253" s="12"/>
      <c r="V253" s="12"/>
      <c r="W253" s="12"/>
      <c r="X253" s="12"/>
      <c r="Y253" s="12"/>
      <c r="Z253" s="12"/>
      <c r="AA253" s="12"/>
      <c r="AB253" s="12"/>
      <c r="AC253" s="12"/>
      <c r="AD253" s="12"/>
      <c r="AE253" s="12"/>
      <c r="AR253" s="200" t="s">
        <v>80</v>
      </c>
      <c r="AT253" s="201" t="s">
        <v>71</v>
      </c>
      <c r="AU253" s="201" t="s">
        <v>80</v>
      </c>
      <c r="AY253" s="200" t="s">
        <v>148</v>
      </c>
      <c r="BK253" s="202">
        <f>SUM(BK254:BK289)</f>
        <v>0</v>
      </c>
    </row>
    <row r="254" spans="1:65" s="2" customFormat="1" ht="33" customHeight="1">
      <c r="A254" s="39"/>
      <c r="B254" s="40"/>
      <c r="C254" s="205" t="s">
        <v>415</v>
      </c>
      <c r="D254" s="205" t="s">
        <v>150</v>
      </c>
      <c r="E254" s="206" t="s">
        <v>181</v>
      </c>
      <c r="F254" s="207" t="s">
        <v>861</v>
      </c>
      <c r="G254" s="208" t="s">
        <v>174</v>
      </c>
      <c r="H254" s="209">
        <v>980</v>
      </c>
      <c r="I254" s="210"/>
      <c r="J254" s="211">
        <f>ROUND(I254*H254,2)</f>
        <v>0</v>
      </c>
      <c r="K254" s="207" t="s">
        <v>662</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155</v>
      </c>
      <c r="AT254" s="216" t="s">
        <v>150</v>
      </c>
      <c r="AU254" s="216" t="s">
        <v>82</v>
      </c>
      <c r="AY254" s="18" t="s">
        <v>148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155</v>
      </c>
      <c r="BM254" s="216" t="s">
        <v>862</v>
      </c>
    </row>
    <row r="255" spans="1:47" s="2" customFormat="1" ht="12">
      <c r="A255" s="39"/>
      <c r="B255" s="40"/>
      <c r="C255" s="41"/>
      <c r="D255" s="218" t="s">
        <v>157</v>
      </c>
      <c r="E255" s="41"/>
      <c r="F255" s="219" t="s">
        <v>184</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157</v>
      </c>
      <c r="AU255" s="18" t="s">
        <v>82</v>
      </c>
    </row>
    <row r="256" spans="1:47" s="2" customFormat="1" ht="12">
      <c r="A256" s="39"/>
      <c r="B256" s="40"/>
      <c r="C256" s="41"/>
      <c r="D256" s="223" t="s">
        <v>159</v>
      </c>
      <c r="E256" s="41"/>
      <c r="F256" s="224" t="s">
        <v>863</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159</v>
      </c>
      <c r="AU256" s="18" t="s">
        <v>82</v>
      </c>
    </row>
    <row r="257" spans="1:47" s="2" customFormat="1" ht="12">
      <c r="A257" s="39"/>
      <c r="B257" s="40"/>
      <c r="C257" s="41"/>
      <c r="D257" s="218" t="s">
        <v>300</v>
      </c>
      <c r="E257" s="41"/>
      <c r="F257" s="247" t="s">
        <v>864</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300</v>
      </c>
      <c r="AU257" s="18" t="s">
        <v>82</v>
      </c>
    </row>
    <row r="258" spans="1:65" s="2" customFormat="1" ht="33" customHeight="1">
      <c r="A258" s="39"/>
      <c r="B258" s="40"/>
      <c r="C258" s="205" t="s">
        <v>424</v>
      </c>
      <c r="D258" s="205" t="s">
        <v>150</v>
      </c>
      <c r="E258" s="206" t="s">
        <v>187</v>
      </c>
      <c r="F258" s="207" t="s">
        <v>865</v>
      </c>
      <c r="G258" s="208" t="s">
        <v>174</v>
      </c>
      <c r="H258" s="209">
        <v>117600</v>
      </c>
      <c r="I258" s="210"/>
      <c r="J258" s="211">
        <f>ROUND(I258*H258,2)</f>
        <v>0</v>
      </c>
      <c r="K258" s="207" t="s">
        <v>662</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155</v>
      </c>
      <c r="AT258" s="216" t="s">
        <v>150</v>
      </c>
      <c r="AU258" s="216" t="s">
        <v>82</v>
      </c>
      <c r="AY258" s="18" t="s">
        <v>148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155</v>
      </c>
      <c r="BM258" s="216" t="s">
        <v>866</v>
      </c>
    </row>
    <row r="259" spans="1:47" s="2" customFormat="1" ht="12">
      <c r="A259" s="39"/>
      <c r="B259" s="40"/>
      <c r="C259" s="41"/>
      <c r="D259" s="218" t="s">
        <v>157</v>
      </c>
      <c r="E259" s="41"/>
      <c r="F259" s="219" t="s">
        <v>190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157</v>
      </c>
      <c r="AU259" s="18" t="s">
        <v>82</v>
      </c>
    </row>
    <row r="260" spans="1:47" s="2" customFormat="1" ht="12">
      <c r="A260" s="39"/>
      <c r="B260" s="40"/>
      <c r="C260" s="41"/>
      <c r="D260" s="223" t="s">
        <v>159</v>
      </c>
      <c r="E260" s="41"/>
      <c r="F260" s="224" t="s">
        <v>867</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159</v>
      </c>
      <c r="AU260" s="18" t="s">
        <v>82</v>
      </c>
    </row>
    <row r="261" spans="1:51" s="13" customFormat="1" ht="12">
      <c r="A261" s="13"/>
      <c r="B261" s="225"/>
      <c r="C261" s="226"/>
      <c r="D261" s="218" t="s">
        <v>161</v>
      </c>
      <c r="E261" s="226"/>
      <c r="F261" s="228" t="s">
        <v>868</v>
      </c>
      <c r="G261" s="226"/>
      <c r="H261" s="229">
        <v>117600</v>
      </c>
      <c r="I261" s="230"/>
      <c r="J261" s="226"/>
      <c r="K261" s="226"/>
      <c r="L261" s="231"/>
      <c r="M261" s="232"/>
      <c r="N261" s="233"/>
      <c r="O261" s="233"/>
      <c r="P261" s="233"/>
      <c r="Q261" s="233"/>
      <c r="R261" s="233"/>
      <c r="S261" s="233"/>
      <c r="T261" s="234"/>
      <c r="U261" s="13"/>
      <c r="V261" s="13"/>
      <c r="W261" s="13"/>
      <c r="X261" s="13"/>
      <c r="Y261" s="13"/>
      <c r="Z261" s="13"/>
      <c r="AA261" s="13"/>
      <c r="AB261" s="13"/>
      <c r="AC261" s="13"/>
      <c r="AD261" s="13"/>
      <c r="AE261" s="13"/>
      <c r="AT261" s="235" t="s">
        <v>161</v>
      </c>
      <c r="AU261" s="235" t="s">
        <v>82</v>
      </c>
      <c r="AV261" s="13" t="s">
        <v>82</v>
      </c>
      <c r="AW261" s="13" t="s">
        <v>4</v>
      </c>
      <c r="AX261" s="13" t="s">
        <v>80</v>
      </c>
      <c r="AY261" s="235" t="s">
        <v>148</v>
      </c>
    </row>
    <row r="262" spans="1:65" s="2" customFormat="1" ht="33" customHeight="1">
      <c r="A262" s="39"/>
      <c r="B262" s="40"/>
      <c r="C262" s="205" t="s">
        <v>430</v>
      </c>
      <c r="D262" s="205" t="s">
        <v>150</v>
      </c>
      <c r="E262" s="206" t="s">
        <v>194</v>
      </c>
      <c r="F262" s="207" t="s">
        <v>869</v>
      </c>
      <c r="G262" s="208" t="s">
        <v>174</v>
      </c>
      <c r="H262" s="209">
        <v>980</v>
      </c>
      <c r="I262" s="210"/>
      <c r="J262" s="211">
        <f>ROUND(I262*H262,2)</f>
        <v>0</v>
      </c>
      <c r="K262" s="207" t="s">
        <v>662</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155</v>
      </c>
      <c r="AT262" s="216" t="s">
        <v>150</v>
      </c>
      <c r="AU262" s="216" t="s">
        <v>82</v>
      </c>
      <c r="AY262" s="18" t="s">
        <v>148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155</v>
      </c>
      <c r="BM262" s="216" t="s">
        <v>870</v>
      </c>
    </row>
    <row r="263" spans="1:47" s="2" customFormat="1" ht="12">
      <c r="A263" s="39"/>
      <c r="B263" s="40"/>
      <c r="C263" s="41"/>
      <c r="D263" s="218" t="s">
        <v>157</v>
      </c>
      <c r="E263" s="41"/>
      <c r="F263" s="219" t="s">
        <v>197</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157</v>
      </c>
      <c r="AU263" s="18" t="s">
        <v>82</v>
      </c>
    </row>
    <row r="264" spans="1:47" s="2" customFormat="1" ht="12">
      <c r="A264" s="39"/>
      <c r="B264" s="40"/>
      <c r="C264" s="41"/>
      <c r="D264" s="223" t="s">
        <v>159</v>
      </c>
      <c r="E264" s="41"/>
      <c r="F264" s="224" t="s">
        <v>871</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159</v>
      </c>
      <c r="AU264" s="18" t="s">
        <v>82</v>
      </c>
    </row>
    <row r="265" spans="1:65" s="2" customFormat="1" ht="16.5" customHeight="1">
      <c r="A265" s="39"/>
      <c r="B265" s="40"/>
      <c r="C265" s="205" t="s">
        <v>436</v>
      </c>
      <c r="D265" s="205" t="s">
        <v>150</v>
      </c>
      <c r="E265" s="206" t="s">
        <v>200</v>
      </c>
      <c r="F265" s="207" t="s">
        <v>201</v>
      </c>
      <c r="G265" s="208" t="s">
        <v>174</v>
      </c>
      <c r="H265" s="209">
        <v>980</v>
      </c>
      <c r="I265" s="210"/>
      <c r="J265" s="211">
        <f>ROUND(I265*H265,2)</f>
        <v>0</v>
      </c>
      <c r="K265" s="207" t="s">
        <v>662</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155</v>
      </c>
      <c r="AT265" s="216" t="s">
        <v>150</v>
      </c>
      <c r="AU265" s="216" t="s">
        <v>82</v>
      </c>
      <c r="AY265" s="18" t="s">
        <v>148</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155</v>
      </c>
      <c r="BM265" s="216" t="s">
        <v>872</v>
      </c>
    </row>
    <row r="266" spans="1:47" s="2" customFormat="1" ht="12">
      <c r="A266" s="39"/>
      <c r="B266" s="40"/>
      <c r="C266" s="41"/>
      <c r="D266" s="218" t="s">
        <v>157</v>
      </c>
      <c r="E266" s="41"/>
      <c r="F266" s="219" t="s">
        <v>203</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157</v>
      </c>
      <c r="AU266" s="18" t="s">
        <v>82</v>
      </c>
    </row>
    <row r="267" spans="1:47" s="2" customFormat="1" ht="12">
      <c r="A267" s="39"/>
      <c r="B267" s="40"/>
      <c r="C267" s="41"/>
      <c r="D267" s="223" t="s">
        <v>159</v>
      </c>
      <c r="E267" s="41"/>
      <c r="F267" s="224" t="s">
        <v>873</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159</v>
      </c>
      <c r="AU267" s="18" t="s">
        <v>82</v>
      </c>
    </row>
    <row r="268" spans="1:65" s="2" customFormat="1" ht="21.75" customHeight="1">
      <c r="A268" s="39"/>
      <c r="B268" s="40"/>
      <c r="C268" s="205" t="s">
        <v>446</v>
      </c>
      <c r="D268" s="205" t="s">
        <v>150</v>
      </c>
      <c r="E268" s="206" t="s">
        <v>206</v>
      </c>
      <c r="F268" s="207" t="s">
        <v>207</v>
      </c>
      <c r="G268" s="208" t="s">
        <v>174</v>
      </c>
      <c r="H268" s="209">
        <v>117600</v>
      </c>
      <c r="I268" s="210"/>
      <c r="J268" s="211">
        <f>ROUND(I268*H268,2)</f>
        <v>0</v>
      </c>
      <c r="K268" s="207" t="s">
        <v>662</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155</v>
      </c>
      <c r="AT268" s="216" t="s">
        <v>150</v>
      </c>
      <c r="AU268" s="216" t="s">
        <v>82</v>
      </c>
      <c r="AY268" s="18" t="s">
        <v>148</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155</v>
      </c>
      <c r="BM268" s="216" t="s">
        <v>874</v>
      </c>
    </row>
    <row r="269" spans="1:47" s="2" customFormat="1" ht="12">
      <c r="A269" s="39"/>
      <c r="B269" s="40"/>
      <c r="C269" s="41"/>
      <c r="D269" s="218" t="s">
        <v>157</v>
      </c>
      <c r="E269" s="41"/>
      <c r="F269" s="219" t="s">
        <v>209</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157</v>
      </c>
      <c r="AU269" s="18" t="s">
        <v>82</v>
      </c>
    </row>
    <row r="270" spans="1:47" s="2" customFormat="1" ht="12">
      <c r="A270" s="39"/>
      <c r="B270" s="40"/>
      <c r="C270" s="41"/>
      <c r="D270" s="223" t="s">
        <v>159</v>
      </c>
      <c r="E270" s="41"/>
      <c r="F270" s="224" t="s">
        <v>875</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159</v>
      </c>
      <c r="AU270" s="18" t="s">
        <v>82</v>
      </c>
    </row>
    <row r="271" spans="1:51" s="13" customFormat="1" ht="12">
      <c r="A271" s="13"/>
      <c r="B271" s="225"/>
      <c r="C271" s="226"/>
      <c r="D271" s="218" t="s">
        <v>161</v>
      </c>
      <c r="E271" s="226"/>
      <c r="F271" s="228" t="s">
        <v>868</v>
      </c>
      <c r="G271" s="226"/>
      <c r="H271" s="229">
        <v>117600</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161</v>
      </c>
      <c r="AU271" s="235" t="s">
        <v>82</v>
      </c>
      <c r="AV271" s="13" t="s">
        <v>82</v>
      </c>
      <c r="AW271" s="13" t="s">
        <v>4</v>
      </c>
      <c r="AX271" s="13" t="s">
        <v>80</v>
      </c>
      <c r="AY271" s="235" t="s">
        <v>148</v>
      </c>
    </row>
    <row r="272" spans="1:65" s="2" customFormat="1" ht="21.75" customHeight="1">
      <c r="A272" s="39"/>
      <c r="B272" s="40"/>
      <c r="C272" s="205" t="s">
        <v>453</v>
      </c>
      <c r="D272" s="205" t="s">
        <v>150</v>
      </c>
      <c r="E272" s="206" t="s">
        <v>212</v>
      </c>
      <c r="F272" s="207" t="s">
        <v>213</v>
      </c>
      <c r="G272" s="208" t="s">
        <v>174</v>
      </c>
      <c r="H272" s="209">
        <v>980</v>
      </c>
      <c r="I272" s="210"/>
      <c r="J272" s="211">
        <f>ROUND(I272*H272,2)</f>
        <v>0</v>
      </c>
      <c r="K272" s="207" t="s">
        <v>662</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155</v>
      </c>
      <c r="AT272" s="216" t="s">
        <v>150</v>
      </c>
      <c r="AU272" s="216" t="s">
        <v>82</v>
      </c>
      <c r="AY272" s="18" t="s">
        <v>148</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155</v>
      </c>
      <c r="BM272" s="216" t="s">
        <v>876</v>
      </c>
    </row>
    <row r="273" spans="1:47" s="2" customFormat="1" ht="12">
      <c r="A273" s="39"/>
      <c r="B273" s="40"/>
      <c r="C273" s="41"/>
      <c r="D273" s="218" t="s">
        <v>157</v>
      </c>
      <c r="E273" s="41"/>
      <c r="F273" s="219" t="s">
        <v>215</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157</v>
      </c>
      <c r="AU273" s="18" t="s">
        <v>82</v>
      </c>
    </row>
    <row r="274" spans="1:47" s="2" customFormat="1" ht="12">
      <c r="A274" s="39"/>
      <c r="B274" s="40"/>
      <c r="C274" s="41"/>
      <c r="D274" s="223" t="s">
        <v>159</v>
      </c>
      <c r="E274" s="41"/>
      <c r="F274" s="224" t="s">
        <v>877</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159</v>
      </c>
      <c r="AU274" s="18" t="s">
        <v>82</v>
      </c>
    </row>
    <row r="275" spans="1:65" s="2" customFormat="1" ht="24.15" customHeight="1">
      <c r="A275" s="39"/>
      <c r="B275" s="40"/>
      <c r="C275" s="205" t="s">
        <v>465</v>
      </c>
      <c r="D275" s="205" t="s">
        <v>150</v>
      </c>
      <c r="E275" s="206" t="s">
        <v>878</v>
      </c>
      <c r="F275" s="207" t="s">
        <v>879</v>
      </c>
      <c r="G275" s="208" t="s">
        <v>174</v>
      </c>
      <c r="H275" s="209">
        <v>530.324</v>
      </c>
      <c r="I275" s="210"/>
      <c r="J275" s="211">
        <f>ROUND(I275*H275,2)</f>
        <v>0</v>
      </c>
      <c r="K275" s="207" t="s">
        <v>662</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155</v>
      </c>
      <c r="AT275" s="216" t="s">
        <v>150</v>
      </c>
      <c r="AU275" s="216" t="s">
        <v>82</v>
      </c>
      <c r="AY275" s="18" t="s">
        <v>148</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155</v>
      </c>
      <c r="BM275" s="216" t="s">
        <v>880</v>
      </c>
    </row>
    <row r="276" spans="1:47" s="2" customFormat="1" ht="12">
      <c r="A276" s="39"/>
      <c r="B276" s="40"/>
      <c r="C276" s="41"/>
      <c r="D276" s="218" t="s">
        <v>157</v>
      </c>
      <c r="E276" s="41"/>
      <c r="F276" s="219" t="s">
        <v>879</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157</v>
      </c>
      <c r="AU276" s="18" t="s">
        <v>82</v>
      </c>
    </row>
    <row r="277" spans="1:47" s="2" customFormat="1" ht="12">
      <c r="A277" s="39"/>
      <c r="B277" s="40"/>
      <c r="C277" s="41"/>
      <c r="D277" s="223" t="s">
        <v>159</v>
      </c>
      <c r="E277" s="41"/>
      <c r="F277" s="224" t="s">
        <v>881</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159</v>
      </c>
      <c r="AU277" s="18" t="s">
        <v>82</v>
      </c>
    </row>
    <row r="278" spans="1:51" s="13" customFormat="1" ht="12">
      <c r="A278" s="13"/>
      <c r="B278" s="225"/>
      <c r="C278" s="226"/>
      <c r="D278" s="218" t="s">
        <v>161</v>
      </c>
      <c r="E278" s="227" t="s">
        <v>19</v>
      </c>
      <c r="F278" s="228" t="s">
        <v>882</v>
      </c>
      <c r="G278" s="226"/>
      <c r="H278" s="229">
        <v>183.94</v>
      </c>
      <c r="I278" s="230"/>
      <c r="J278" s="226"/>
      <c r="K278" s="226"/>
      <c r="L278" s="231"/>
      <c r="M278" s="232"/>
      <c r="N278" s="233"/>
      <c r="O278" s="233"/>
      <c r="P278" s="233"/>
      <c r="Q278" s="233"/>
      <c r="R278" s="233"/>
      <c r="S278" s="233"/>
      <c r="T278" s="234"/>
      <c r="U278" s="13"/>
      <c r="V278" s="13"/>
      <c r="W278" s="13"/>
      <c r="X278" s="13"/>
      <c r="Y278" s="13"/>
      <c r="Z278" s="13"/>
      <c r="AA278" s="13"/>
      <c r="AB278" s="13"/>
      <c r="AC278" s="13"/>
      <c r="AD278" s="13"/>
      <c r="AE278" s="13"/>
      <c r="AT278" s="235" t="s">
        <v>161</v>
      </c>
      <c r="AU278" s="235" t="s">
        <v>82</v>
      </c>
      <c r="AV278" s="13" t="s">
        <v>82</v>
      </c>
      <c r="AW278" s="13" t="s">
        <v>33</v>
      </c>
      <c r="AX278" s="13" t="s">
        <v>72</v>
      </c>
      <c r="AY278" s="235" t="s">
        <v>148</v>
      </c>
    </row>
    <row r="279" spans="1:51" s="13" customFormat="1" ht="12">
      <c r="A279" s="13"/>
      <c r="B279" s="225"/>
      <c r="C279" s="226"/>
      <c r="D279" s="218" t="s">
        <v>161</v>
      </c>
      <c r="E279" s="227" t="s">
        <v>19</v>
      </c>
      <c r="F279" s="228" t="s">
        <v>883</v>
      </c>
      <c r="G279" s="226"/>
      <c r="H279" s="229">
        <v>114.384</v>
      </c>
      <c r="I279" s="230"/>
      <c r="J279" s="226"/>
      <c r="K279" s="226"/>
      <c r="L279" s="231"/>
      <c r="M279" s="232"/>
      <c r="N279" s="233"/>
      <c r="O279" s="233"/>
      <c r="P279" s="233"/>
      <c r="Q279" s="233"/>
      <c r="R279" s="233"/>
      <c r="S279" s="233"/>
      <c r="T279" s="234"/>
      <c r="U279" s="13"/>
      <c r="V279" s="13"/>
      <c r="W279" s="13"/>
      <c r="X279" s="13"/>
      <c r="Y279" s="13"/>
      <c r="Z279" s="13"/>
      <c r="AA279" s="13"/>
      <c r="AB279" s="13"/>
      <c r="AC279" s="13"/>
      <c r="AD279" s="13"/>
      <c r="AE279" s="13"/>
      <c r="AT279" s="235" t="s">
        <v>161</v>
      </c>
      <c r="AU279" s="235" t="s">
        <v>82</v>
      </c>
      <c r="AV279" s="13" t="s">
        <v>82</v>
      </c>
      <c r="AW279" s="13" t="s">
        <v>33</v>
      </c>
      <c r="AX279" s="13" t="s">
        <v>72</v>
      </c>
      <c r="AY279" s="235" t="s">
        <v>148</v>
      </c>
    </row>
    <row r="280" spans="1:51" s="13" customFormat="1" ht="12">
      <c r="A280" s="13"/>
      <c r="B280" s="225"/>
      <c r="C280" s="226"/>
      <c r="D280" s="218" t="s">
        <v>161</v>
      </c>
      <c r="E280" s="227" t="s">
        <v>19</v>
      </c>
      <c r="F280" s="228" t="s">
        <v>839</v>
      </c>
      <c r="G280" s="226"/>
      <c r="H280" s="229">
        <v>232</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161</v>
      </c>
      <c r="AU280" s="235" t="s">
        <v>82</v>
      </c>
      <c r="AV280" s="13" t="s">
        <v>82</v>
      </c>
      <c r="AW280" s="13" t="s">
        <v>33</v>
      </c>
      <c r="AX280" s="13" t="s">
        <v>72</v>
      </c>
      <c r="AY280" s="235" t="s">
        <v>148</v>
      </c>
    </row>
    <row r="281" spans="1:51" s="14" customFormat="1" ht="12">
      <c r="A281" s="14"/>
      <c r="B281" s="236"/>
      <c r="C281" s="237"/>
      <c r="D281" s="218" t="s">
        <v>161</v>
      </c>
      <c r="E281" s="238" t="s">
        <v>19</v>
      </c>
      <c r="F281" s="239" t="s">
        <v>254</v>
      </c>
      <c r="G281" s="237"/>
      <c r="H281" s="240">
        <v>530.3240000000001</v>
      </c>
      <c r="I281" s="241"/>
      <c r="J281" s="237"/>
      <c r="K281" s="237"/>
      <c r="L281" s="242"/>
      <c r="M281" s="243"/>
      <c r="N281" s="244"/>
      <c r="O281" s="244"/>
      <c r="P281" s="244"/>
      <c r="Q281" s="244"/>
      <c r="R281" s="244"/>
      <c r="S281" s="244"/>
      <c r="T281" s="245"/>
      <c r="U281" s="14"/>
      <c r="V281" s="14"/>
      <c r="W281" s="14"/>
      <c r="X281" s="14"/>
      <c r="Y281" s="14"/>
      <c r="Z281" s="14"/>
      <c r="AA281" s="14"/>
      <c r="AB281" s="14"/>
      <c r="AC281" s="14"/>
      <c r="AD281" s="14"/>
      <c r="AE281" s="14"/>
      <c r="AT281" s="246" t="s">
        <v>161</v>
      </c>
      <c r="AU281" s="246" t="s">
        <v>82</v>
      </c>
      <c r="AV281" s="14" t="s">
        <v>155</v>
      </c>
      <c r="AW281" s="14" t="s">
        <v>33</v>
      </c>
      <c r="AX281" s="14" t="s">
        <v>80</v>
      </c>
      <c r="AY281" s="246" t="s">
        <v>148</v>
      </c>
    </row>
    <row r="282" spans="1:65" s="2" customFormat="1" ht="24.15" customHeight="1">
      <c r="A282" s="39"/>
      <c r="B282" s="40"/>
      <c r="C282" s="205" t="s">
        <v>475</v>
      </c>
      <c r="D282" s="205" t="s">
        <v>150</v>
      </c>
      <c r="E282" s="206" t="s">
        <v>884</v>
      </c>
      <c r="F282" s="207" t="s">
        <v>885</v>
      </c>
      <c r="G282" s="208" t="s">
        <v>174</v>
      </c>
      <c r="H282" s="209">
        <v>114.2</v>
      </c>
      <c r="I282" s="210"/>
      <c r="J282" s="211">
        <f>ROUND(I282*H282,2)</f>
        <v>0</v>
      </c>
      <c r="K282" s="207" t="s">
        <v>662</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155</v>
      </c>
      <c r="AT282" s="216" t="s">
        <v>150</v>
      </c>
      <c r="AU282" s="216" t="s">
        <v>82</v>
      </c>
      <c r="AY282" s="18" t="s">
        <v>148</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155</v>
      </c>
      <c r="BM282" s="216" t="s">
        <v>886</v>
      </c>
    </row>
    <row r="283" spans="1:47" s="2" customFormat="1" ht="12">
      <c r="A283" s="39"/>
      <c r="B283" s="40"/>
      <c r="C283" s="41"/>
      <c r="D283" s="218" t="s">
        <v>157</v>
      </c>
      <c r="E283" s="41"/>
      <c r="F283" s="219" t="s">
        <v>887</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157</v>
      </c>
      <c r="AU283" s="18" t="s">
        <v>82</v>
      </c>
    </row>
    <row r="284" spans="1:47" s="2" customFormat="1" ht="12">
      <c r="A284" s="39"/>
      <c r="B284" s="40"/>
      <c r="C284" s="41"/>
      <c r="D284" s="223" t="s">
        <v>159</v>
      </c>
      <c r="E284" s="41"/>
      <c r="F284" s="224" t="s">
        <v>888</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159</v>
      </c>
      <c r="AU284" s="18" t="s">
        <v>82</v>
      </c>
    </row>
    <row r="285" spans="1:51" s="13" customFormat="1" ht="12">
      <c r="A285" s="13"/>
      <c r="B285" s="225"/>
      <c r="C285" s="226"/>
      <c r="D285" s="218" t="s">
        <v>161</v>
      </c>
      <c r="E285" s="227" t="s">
        <v>19</v>
      </c>
      <c r="F285" s="228" t="s">
        <v>889</v>
      </c>
      <c r="G285" s="226"/>
      <c r="H285" s="229">
        <v>114.2</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161</v>
      </c>
      <c r="AU285" s="235" t="s">
        <v>82</v>
      </c>
      <c r="AV285" s="13" t="s">
        <v>82</v>
      </c>
      <c r="AW285" s="13" t="s">
        <v>33</v>
      </c>
      <c r="AX285" s="13" t="s">
        <v>80</v>
      </c>
      <c r="AY285" s="235" t="s">
        <v>148</v>
      </c>
    </row>
    <row r="286" spans="1:65" s="2" customFormat="1" ht="24.15" customHeight="1">
      <c r="A286" s="39"/>
      <c r="B286" s="40"/>
      <c r="C286" s="205" t="s">
        <v>485</v>
      </c>
      <c r="D286" s="205" t="s">
        <v>150</v>
      </c>
      <c r="E286" s="206" t="s">
        <v>890</v>
      </c>
      <c r="F286" s="207" t="s">
        <v>891</v>
      </c>
      <c r="G286" s="208" t="s">
        <v>220</v>
      </c>
      <c r="H286" s="209">
        <v>14.75</v>
      </c>
      <c r="I286" s="210"/>
      <c r="J286" s="211">
        <f>ROUND(I286*H286,2)</f>
        <v>0</v>
      </c>
      <c r="K286" s="207" t="s">
        <v>662</v>
      </c>
      <c r="L286" s="45"/>
      <c r="M286" s="212" t="s">
        <v>19</v>
      </c>
      <c r="N286" s="213" t="s">
        <v>43</v>
      </c>
      <c r="O286" s="85"/>
      <c r="P286" s="214">
        <f>O286*H286</f>
        <v>0</v>
      </c>
      <c r="Q286" s="214">
        <v>0.00043</v>
      </c>
      <c r="R286" s="214">
        <f>Q286*H286</f>
        <v>0.0063425</v>
      </c>
      <c r="S286" s="214">
        <v>0</v>
      </c>
      <c r="T286" s="215">
        <f>S286*H286</f>
        <v>0</v>
      </c>
      <c r="U286" s="39"/>
      <c r="V286" s="39"/>
      <c r="W286" s="39"/>
      <c r="X286" s="39"/>
      <c r="Y286" s="39"/>
      <c r="Z286" s="39"/>
      <c r="AA286" s="39"/>
      <c r="AB286" s="39"/>
      <c r="AC286" s="39"/>
      <c r="AD286" s="39"/>
      <c r="AE286" s="39"/>
      <c r="AR286" s="216" t="s">
        <v>155</v>
      </c>
      <c r="AT286" s="216" t="s">
        <v>150</v>
      </c>
      <c r="AU286" s="216" t="s">
        <v>82</v>
      </c>
      <c r="AY286" s="18" t="s">
        <v>148</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155</v>
      </c>
      <c r="BM286" s="216" t="s">
        <v>892</v>
      </c>
    </row>
    <row r="287" spans="1:47" s="2" customFormat="1" ht="12">
      <c r="A287" s="39"/>
      <c r="B287" s="40"/>
      <c r="C287" s="41"/>
      <c r="D287" s="218" t="s">
        <v>157</v>
      </c>
      <c r="E287" s="41"/>
      <c r="F287" s="219" t="s">
        <v>893</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157</v>
      </c>
      <c r="AU287" s="18" t="s">
        <v>82</v>
      </c>
    </row>
    <row r="288" spans="1:47" s="2" customFormat="1" ht="12">
      <c r="A288" s="39"/>
      <c r="B288" s="40"/>
      <c r="C288" s="41"/>
      <c r="D288" s="223" t="s">
        <v>159</v>
      </c>
      <c r="E288" s="41"/>
      <c r="F288" s="224" t="s">
        <v>894</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159</v>
      </c>
      <c r="AU288" s="18" t="s">
        <v>82</v>
      </c>
    </row>
    <row r="289" spans="1:51" s="13" customFormat="1" ht="12">
      <c r="A289" s="13"/>
      <c r="B289" s="225"/>
      <c r="C289" s="226"/>
      <c r="D289" s="218" t="s">
        <v>161</v>
      </c>
      <c r="E289" s="227" t="s">
        <v>19</v>
      </c>
      <c r="F289" s="228" t="s">
        <v>895</v>
      </c>
      <c r="G289" s="226"/>
      <c r="H289" s="229">
        <v>14.75</v>
      </c>
      <c r="I289" s="230"/>
      <c r="J289" s="226"/>
      <c r="K289" s="226"/>
      <c r="L289" s="231"/>
      <c r="M289" s="232"/>
      <c r="N289" s="233"/>
      <c r="O289" s="233"/>
      <c r="P289" s="233"/>
      <c r="Q289" s="233"/>
      <c r="R289" s="233"/>
      <c r="S289" s="233"/>
      <c r="T289" s="234"/>
      <c r="U289" s="13"/>
      <c r="V289" s="13"/>
      <c r="W289" s="13"/>
      <c r="X289" s="13"/>
      <c r="Y289" s="13"/>
      <c r="Z289" s="13"/>
      <c r="AA289" s="13"/>
      <c r="AB289" s="13"/>
      <c r="AC289" s="13"/>
      <c r="AD289" s="13"/>
      <c r="AE289" s="13"/>
      <c r="AT289" s="235" t="s">
        <v>161</v>
      </c>
      <c r="AU289" s="235" t="s">
        <v>82</v>
      </c>
      <c r="AV289" s="13" t="s">
        <v>82</v>
      </c>
      <c r="AW289" s="13" t="s">
        <v>33</v>
      </c>
      <c r="AX289" s="13" t="s">
        <v>80</v>
      </c>
      <c r="AY289" s="235" t="s">
        <v>148</v>
      </c>
    </row>
    <row r="290" spans="1:63" s="12" customFormat="1" ht="22.8" customHeight="1">
      <c r="A290" s="12"/>
      <c r="B290" s="189"/>
      <c r="C290" s="190"/>
      <c r="D290" s="191" t="s">
        <v>71</v>
      </c>
      <c r="E290" s="203" t="s">
        <v>896</v>
      </c>
      <c r="F290" s="203" t="s">
        <v>897</v>
      </c>
      <c r="G290" s="190"/>
      <c r="H290" s="190"/>
      <c r="I290" s="193"/>
      <c r="J290" s="204">
        <f>BK290</f>
        <v>0</v>
      </c>
      <c r="K290" s="190"/>
      <c r="L290" s="195"/>
      <c r="M290" s="196"/>
      <c r="N290" s="197"/>
      <c r="O290" s="197"/>
      <c r="P290" s="198">
        <f>SUM(P291:P293)</f>
        <v>0</v>
      </c>
      <c r="Q290" s="197"/>
      <c r="R290" s="198">
        <f>SUM(R291:R293)</f>
        <v>0</v>
      </c>
      <c r="S290" s="197"/>
      <c r="T290" s="199">
        <f>SUM(T291:T293)</f>
        <v>0</v>
      </c>
      <c r="U290" s="12"/>
      <c r="V290" s="12"/>
      <c r="W290" s="12"/>
      <c r="X290" s="12"/>
      <c r="Y290" s="12"/>
      <c r="Z290" s="12"/>
      <c r="AA290" s="12"/>
      <c r="AB290" s="12"/>
      <c r="AC290" s="12"/>
      <c r="AD290" s="12"/>
      <c r="AE290" s="12"/>
      <c r="AR290" s="200" t="s">
        <v>80</v>
      </c>
      <c r="AT290" s="201" t="s">
        <v>71</v>
      </c>
      <c r="AU290" s="201" t="s">
        <v>80</v>
      </c>
      <c r="AY290" s="200" t="s">
        <v>148</v>
      </c>
      <c r="BK290" s="202">
        <f>SUM(BK291:BK293)</f>
        <v>0</v>
      </c>
    </row>
    <row r="291" spans="1:65" s="2" customFormat="1" ht="21.75" customHeight="1">
      <c r="A291" s="39"/>
      <c r="B291" s="40"/>
      <c r="C291" s="205" t="s">
        <v>492</v>
      </c>
      <c r="D291" s="205" t="s">
        <v>150</v>
      </c>
      <c r="E291" s="206" t="s">
        <v>898</v>
      </c>
      <c r="F291" s="207" t="s">
        <v>899</v>
      </c>
      <c r="G291" s="208" t="s">
        <v>167</v>
      </c>
      <c r="H291" s="209">
        <v>65.147</v>
      </c>
      <c r="I291" s="210"/>
      <c r="J291" s="211">
        <f>ROUND(I291*H291,2)</f>
        <v>0</v>
      </c>
      <c r="K291" s="207" t="s">
        <v>662</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155</v>
      </c>
      <c r="AT291" s="216" t="s">
        <v>150</v>
      </c>
      <c r="AU291" s="216" t="s">
        <v>82</v>
      </c>
      <c r="AY291" s="18" t="s">
        <v>148</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155</v>
      </c>
      <c r="BM291" s="216" t="s">
        <v>900</v>
      </c>
    </row>
    <row r="292" spans="1:47" s="2" customFormat="1" ht="12">
      <c r="A292" s="39"/>
      <c r="B292" s="40"/>
      <c r="C292" s="41"/>
      <c r="D292" s="218" t="s">
        <v>157</v>
      </c>
      <c r="E292" s="41"/>
      <c r="F292" s="219" t="s">
        <v>901</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157</v>
      </c>
      <c r="AU292" s="18" t="s">
        <v>82</v>
      </c>
    </row>
    <row r="293" spans="1:47" s="2" customFormat="1" ht="12">
      <c r="A293" s="39"/>
      <c r="B293" s="40"/>
      <c r="C293" s="41"/>
      <c r="D293" s="223" t="s">
        <v>159</v>
      </c>
      <c r="E293" s="41"/>
      <c r="F293" s="224" t="s">
        <v>902</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159</v>
      </c>
      <c r="AU293" s="18" t="s">
        <v>82</v>
      </c>
    </row>
    <row r="294" spans="1:63" s="12" customFormat="1" ht="25.9" customHeight="1">
      <c r="A294" s="12"/>
      <c r="B294" s="189"/>
      <c r="C294" s="190"/>
      <c r="D294" s="191" t="s">
        <v>71</v>
      </c>
      <c r="E294" s="192" t="s">
        <v>327</v>
      </c>
      <c r="F294" s="192" t="s">
        <v>328</v>
      </c>
      <c r="G294" s="190"/>
      <c r="H294" s="190"/>
      <c r="I294" s="193"/>
      <c r="J294" s="194">
        <f>BK294</f>
        <v>0</v>
      </c>
      <c r="K294" s="190"/>
      <c r="L294" s="195"/>
      <c r="M294" s="196"/>
      <c r="N294" s="197"/>
      <c r="O294" s="197"/>
      <c r="P294" s="198">
        <f>P295+P320+P433+P539+P550+P612+P652+P710+P735+P874+P888</f>
        <v>0</v>
      </c>
      <c r="Q294" s="197"/>
      <c r="R294" s="198">
        <f>R295+R320+R433+R539+R550+R612+R652+R710+R735+R874+R888</f>
        <v>49.45003768</v>
      </c>
      <c r="S294" s="197"/>
      <c r="T294" s="199">
        <f>T295+T320+T433+T539+T550+T612+T652+T710+T735+T874+T888</f>
        <v>0</v>
      </c>
      <c r="U294" s="12"/>
      <c r="V294" s="12"/>
      <c r="W294" s="12"/>
      <c r="X294" s="12"/>
      <c r="Y294" s="12"/>
      <c r="Z294" s="12"/>
      <c r="AA294" s="12"/>
      <c r="AB294" s="12"/>
      <c r="AC294" s="12"/>
      <c r="AD294" s="12"/>
      <c r="AE294" s="12"/>
      <c r="AR294" s="200" t="s">
        <v>82</v>
      </c>
      <c r="AT294" s="201" t="s">
        <v>71</v>
      </c>
      <c r="AU294" s="201" t="s">
        <v>72</v>
      </c>
      <c r="AY294" s="200" t="s">
        <v>148</v>
      </c>
      <c r="BK294" s="202">
        <f>BK295+BK320+BK433+BK539+BK550+BK612+BK652+BK710+BK735+BK874+BK888</f>
        <v>0</v>
      </c>
    </row>
    <row r="295" spans="1:63" s="12" customFormat="1" ht="22.8" customHeight="1">
      <c r="A295" s="12"/>
      <c r="B295" s="189"/>
      <c r="C295" s="190"/>
      <c r="D295" s="191" t="s">
        <v>71</v>
      </c>
      <c r="E295" s="203" t="s">
        <v>903</v>
      </c>
      <c r="F295" s="203" t="s">
        <v>904</v>
      </c>
      <c r="G295" s="190"/>
      <c r="H295" s="190"/>
      <c r="I295" s="193"/>
      <c r="J295" s="204">
        <f>BK295</f>
        <v>0</v>
      </c>
      <c r="K295" s="190"/>
      <c r="L295" s="195"/>
      <c r="M295" s="196"/>
      <c r="N295" s="197"/>
      <c r="O295" s="197"/>
      <c r="P295" s="198">
        <f>SUM(P296:P319)</f>
        <v>0</v>
      </c>
      <c r="Q295" s="197"/>
      <c r="R295" s="198">
        <f>SUM(R296:R319)</f>
        <v>0.8785173999999999</v>
      </c>
      <c r="S295" s="197"/>
      <c r="T295" s="199">
        <f>SUM(T296:T319)</f>
        <v>0</v>
      </c>
      <c r="U295" s="12"/>
      <c r="V295" s="12"/>
      <c r="W295" s="12"/>
      <c r="X295" s="12"/>
      <c r="Y295" s="12"/>
      <c r="Z295" s="12"/>
      <c r="AA295" s="12"/>
      <c r="AB295" s="12"/>
      <c r="AC295" s="12"/>
      <c r="AD295" s="12"/>
      <c r="AE295" s="12"/>
      <c r="AR295" s="200" t="s">
        <v>82</v>
      </c>
      <c r="AT295" s="201" t="s">
        <v>71</v>
      </c>
      <c r="AU295" s="201" t="s">
        <v>80</v>
      </c>
      <c r="AY295" s="200" t="s">
        <v>148</v>
      </c>
      <c r="BK295" s="202">
        <f>SUM(BK296:BK319)</f>
        <v>0</v>
      </c>
    </row>
    <row r="296" spans="1:65" s="2" customFormat="1" ht="24.15" customHeight="1">
      <c r="A296" s="39"/>
      <c r="B296" s="40"/>
      <c r="C296" s="205" t="s">
        <v>499</v>
      </c>
      <c r="D296" s="205" t="s">
        <v>150</v>
      </c>
      <c r="E296" s="206" t="s">
        <v>905</v>
      </c>
      <c r="F296" s="207" t="s">
        <v>906</v>
      </c>
      <c r="G296" s="208" t="s">
        <v>174</v>
      </c>
      <c r="H296" s="209">
        <v>114.2</v>
      </c>
      <c r="I296" s="210"/>
      <c r="J296" s="211">
        <f>ROUND(I296*H296,2)</f>
        <v>0</v>
      </c>
      <c r="K296" s="207" t="s">
        <v>662</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261</v>
      </c>
      <c r="AT296" s="216" t="s">
        <v>150</v>
      </c>
      <c r="AU296" s="216" t="s">
        <v>82</v>
      </c>
      <c r="AY296" s="18" t="s">
        <v>148</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261</v>
      </c>
      <c r="BM296" s="216" t="s">
        <v>907</v>
      </c>
    </row>
    <row r="297" spans="1:47" s="2" customFormat="1" ht="12">
      <c r="A297" s="39"/>
      <c r="B297" s="40"/>
      <c r="C297" s="41"/>
      <c r="D297" s="218" t="s">
        <v>157</v>
      </c>
      <c r="E297" s="41"/>
      <c r="F297" s="219" t="s">
        <v>908</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157</v>
      </c>
      <c r="AU297" s="18" t="s">
        <v>82</v>
      </c>
    </row>
    <row r="298" spans="1:47" s="2" customFormat="1" ht="12">
      <c r="A298" s="39"/>
      <c r="B298" s="40"/>
      <c r="C298" s="41"/>
      <c r="D298" s="223" t="s">
        <v>159</v>
      </c>
      <c r="E298" s="41"/>
      <c r="F298" s="224" t="s">
        <v>909</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159</v>
      </c>
      <c r="AU298" s="18" t="s">
        <v>82</v>
      </c>
    </row>
    <row r="299" spans="1:65" s="2" customFormat="1" ht="16.5" customHeight="1">
      <c r="A299" s="39"/>
      <c r="B299" s="40"/>
      <c r="C299" s="262" t="s">
        <v>506</v>
      </c>
      <c r="D299" s="262" t="s">
        <v>700</v>
      </c>
      <c r="E299" s="263" t="s">
        <v>910</v>
      </c>
      <c r="F299" s="264" t="s">
        <v>911</v>
      </c>
      <c r="G299" s="265" t="s">
        <v>167</v>
      </c>
      <c r="H299" s="266">
        <v>0.039</v>
      </c>
      <c r="I299" s="267"/>
      <c r="J299" s="268">
        <f>ROUND(I299*H299,2)</f>
        <v>0</v>
      </c>
      <c r="K299" s="264" t="s">
        <v>662</v>
      </c>
      <c r="L299" s="269"/>
      <c r="M299" s="270" t="s">
        <v>19</v>
      </c>
      <c r="N299" s="271" t="s">
        <v>43</v>
      </c>
      <c r="O299" s="85"/>
      <c r="P299" s="214">
        <f>O299*H299</f>
        <v>0</v>
      </c>
      <c r="Q299" s="214">
        <v>1</v>
      </c>
      <c r="R299" s="214">
        <f>Q299*H299</f>
        <v>0.039</v>
      </c>
      <c r="S299" s="214">
        <v>0</v>
      </c>
      <c r="T299" s="215">
        <f>S299*H299</f>
        <v>0</v>
      </c>
      <c r="U299" s="39"/>
      <c r="V299" s="39"/>
      <c r="W299" s="39"/>
      <c r="X299" s="39"/>
      <c r="Y299" s="39"/>
      <c r="Z299" s="39"/>
      <c r="AA299" s="39"/>
      <c r="AB299" s="39"/>
      <c r="AC299" s="39"/>
      <c r="AD299" s="39"/>
      <c r="AE299" s="39"/>
      <c r="AR299" s="216" t="s">
        <v>383</v>
      </c>
      <c r="AT299" s="216" t="s">
        <v>700</v>
      </c>
      <c r="AU299" s="216" t="s">
        <v>82</v>
      </c>
      <c r="AY299" s="18" t="s">
        <v>148</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261</v>
      </c>
      <c r="BM299" s="216" t="s">
        <v>912</v>
      </c>
    </row>
    <row r="300" spans="1:47" s="2" customFormat="1" ht="12">
      <c r="A300" s="39"/>
      <c r="B300" s="40"/>
      <c r="C300" s="41"/>
      <c r="D300" s="218" t="s">
        <v>157</v>
      </c>
      <c r="E300" s="41"/>
      <c r="F300" s="219" t="s">
        <v>911</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157</v>
      </c>
      <c r="AU300" s="18" t="s">
        <v>82</v>
      </c>
    </row>
    <row r="301" spans="1:47" s="2" customFormat="1" ht="12">
      <c r="A301" s="39"/>
      <c r="B301" s="40"/>
      <c r="C301" s="41"/>
      <c r="D301" s="223" t="s">
        <v>159</v>
      </c>
      <c r="E301" s="41"/>
      <c r="F301" s="224" t="s">
        <v>913</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159</v>
      </c>
      <c r="AU301" s="18" t="s">
        <v>82</v>
      </c>
    </row>
    <row r="302" spans="1:51" s="13" customFormat="1" ht="12">
      <c r="A302" s="13"/>
      <c r="B302" s="225"/>
      <c r="C302" s="226"/>
      <c r="D302" s="218" t="s">
        <v>161</v>
      </c>
      <c r="E302" s="226"/>
      <c r="F302" s="228" t="s">
        <v>914</v>
      </c>
      <c r="G302" s="226"/>
      <c r="H302" s="229">
        <v>0.039</v>
      </c>
      <c r="I302" s="230"/>
      <c r="J302" s="226"/>
      <c r="K302" s="226"/>
      <c r="L302" s="231"/>
      <c r="M302" s="232"/>
      <c r="N302" s="233"/>
      <c r="O302" s="233"/>
      <c r="P302" s="233"/>
      <c r="Q302" s="233"/>
      <c r="R302" s="233"/>
      <c r="S302" s="233"/>
      <c r="T302" s="234"/>
      <c r="U302" s="13"/>
      <c r="V302" s="13"/>
      <c r="W302" s="13"/>
      <c r="X302" s="13"/>
      <c r="Y302" s="13"/>
      <c r="Z302" s="13"/>
      <c r="AA302" s="13"/>
      <c r="AB302" s="13"/>
      <c r="AC302" s="13"/>
      <c r="AD302" s="13"/>
      <c r="AE302" s="13"/>
      <c r="AT302" s="235" t="s">
        <v>161</v>
      </c>
      <c r="AU302" s="235" t="s">
        <v>82</v>
      </c>
      <c r="AV302" s="13" t="s">
        <v>82</v>
      </c>
      <c r="AW302" s="13" t="s">
        <v>4</v>
      </c>
      <c r="AX302" s="13" t="s">
        <v>80</v>
      </c>
      <c r="AY302" s="235" t="s">
        <v>148</v>
      </c>
    </row>
    <row r="303" spans="1:65" s="2" customFormat="1" ht="24.15" customHeight="1">
      <c r="A303" s="39"/>
      <c r="B303" s="40"/>
      <c r="C303" s="205" t="s">
        <v>513</v>
      </c>
      <c r="D303" s="205" t="s">
        <v>150</v>
      </c>
      <c r="E303" s="206" t="s">
        <v>915</v>
      </c>
      <c r="F303" s="207" t="s">
        <v>916</v>
      </c>
      <c r="G303" s="208" t="s">
        <v>174</v>
      </c>
      <c r="H303" s="209">
        <v>114.2</v>
      </c>
      <c r="I303" s="210"/>
      <c r="J303" s="211">
        <f>ROUND(I303*H303,2)</f>
        <v>0</v>
      </c>
      <c r="K303" s="207" t="s">
        <v>662</v>
      </c>
      <c r="L303" s="45"/>
      <c r="M303" s="212" t="s">
        <v>19</v>
      </c>
      <c r="N303" s="213" t="s">
        <v>43</v>
      </c>
      <c r="O303" s="85"/>
      <c r="P303" s="214">
        <f>O303*H303</f>
        <v>0</v>
      </c>
      <c r="Q303" s="214">
        <v>0.0004</v>
      </c>
      <c r="R303" s="214">
        <f>Q303*H303</f>
        <v>0.045680000000000005</v>
      </c>
      <c r="S303" s="214">
        <v>0</v>
      </c>
      <c r="T303" s="215">
        <f>S303*H303</f>
        <v>0</v>
      </c>
      <c r="U303" s="39"/>
      <c r="V303" s="39"/>
      <c r="W303" s="39"/>
      <c r="X303" s="39"/>
      <c r="Y303" s="39"/>
      <c r="Z303" s="39"/>
      <c r="AA303" s="39"/>
      <c r="AB303" s="39"/>
      <c r="AC303" s="39"/>
      <c r="AD303" s="39"/>
      <c r="AE303" s="39"/>
      <c r="AR303" s="216" t="s">
        <v>261</v>
      </c>
      <c r="AT303" s="216" t="s">
        <v>150</v>
      </c>
      <c r="AU303" s="216" t="s">
        <v>82</v>
      </c>
      <c r="AY303" s="18" t="s">
        <v>148</v>
      </c>
      <c r="BE303" s="217">
        <f>IF(N303="základní",J303,0)</f>
        <v>0</v>
      </c>
      <c r="BF303" s="217">
        <f>IF(N303="snížená",J303,0)</f>
        <v>0</v>
      </c>
      <c r="BG303" s="217">
        <f>IF(N303="zákl. přenesená",J303,0)</f>
        <v>0</v>
      </c>
      <c r="BH303" s="217">
        <f>IF(N303="sníž. přenesená",J303,0)</f>
        <v>0</v>
      </c>
      <c r="BI303" s="217">
        <f>IF(N303="nulová",J303,0)</f>
        <v>0</v>
      </c>
      <c r="BJ303" s="18" t="s">
        <v>80</v>
      </c>
      <c r="BK303" s="217">
        <f>ROUND(I303*H303,2)</f>
        <v>0</v>
      </c>
      <c r="BL303" s="18" t="s">
        <v>261</v>
      </c>
      <c r="BM303" s="216" t="s">
        <v>917</v>
      </c>
    </row>
    <row r="304" spans="1:47" s="2" customFormat="1" ht="12">
      <c r="A304" s="39"/>
      <c r="B304" s="40"/>
      <c r="C304" s="41"/>
      <c r="D304" s="218" t="s">
        <v>157</v>
      </c>
      <c r="E304" s="41"/>
      <c r="F304" s="219" t="s">
        <v>918</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157</v>
      </c>
      <c r="AU304" s="18" t="s">
        <v>82</v>
      </c>
    </row>
    <row r="305" spans="1:47" s="2" customFormat="1" ht="12">
      <c r="A305" s="39"/>
      <c r="B305" s="40"/>
      <c r="C305" s="41"/>
      <c r="D305" s="223" t="s">
        <v>159</v>
      </c>
      <c r="E305" s="41"/>
      <c r="F305" s="224" t="s">
        <v>919</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159</v>
      </c>
      <c r="AU305" s="18" t="s">
        <v>82</v>
      </c>
    </row>
    <row r="306" spans="1:65" s="2" customFormat="1" ht="49.05" customHeight="1">
      <c r="A306" s="39"/>
      <c r="B306" s="40"/>
      <c r="C306" s="262" t="s">
        <v>522</v>
      </c>
      <c r="D306" s="262" t="s">
        <v>700</v>
      </c>
      <c r="E306" s="263" t="s">
        <v>920</v>
      </c>
      <c r="F306" s="264" t="s">
        <v>921</v>
      </c>
      <c r="G306" s="265" t="s">
        <v>174</v>
      </c>
      <c r="H306" s="266">
        <v>139.438</v>
      </c>
      <c r="I306" s="267"/>
      <c r="J306" s="268">
        <f>ROUND(I306*H306,2)</f>
        <v>0</v>
      </c>
      <c r="K306" s="264" t="s">
        <v>662</v>
      </c>
      <c r="L306" s="269"/>
      <c r="M306" s="270" t="s">
        <v>19</v>
      </c>
      <c r="N306" s="271" t="s">
        <v>43</v>
      </c>
      <c r="O306" s="85"/>
      <c r="P306" s="214">
        <f>O306*H306</f>
        <v>0</v>
      </c>
      <c r="Q306" s="214">
        <v>0.0053</v>
      </c>
      <c r="R306" s="214">
        <f>Q306*H306</f>
        <v>0.7390213999999999</v>
      </c>
      <c r="S306" s="214">
        <v>0</v>
      </c>
      <c r="T306" s="215">
        <f>S306*H306</f>
        <v>0</v>
      </c>
      <c r="U306" s="39"/>
      <c r="V306" s="39"/>
      <c r="W306" s="39"/>
      <c r="X306" s="39"/>
      <c r="Y306" s="39"/>
      <c r="Z306" s="39"/>
      <c r="AA306" s="39"/>
      <c r="AB306" s="39"/>
      <c r="AC306" s="39"/>
      <c r="AD306" s="39"/>
      <c r="AE306" s="39"/>
      <c r="AR306" s="216" t="s">
        <v>383</v>
      </c>
      <c r="AT306" s="216" t="s">
        <v>700</v>
      </c>
      <c r="AU306" s="216" t="s">
        <v>82</v>
      </c>
      <c r="AY306" s="18" t="s">
        <v>148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261</v>
      </c>
      <c r="BM306" s="216" t="s">
        <v>922</v>
      </c>
    </row>
    <row r="307" spans="1:47" s="2" customFormat="1" ht="12">
      <c r="A307" s="39"/>
      <c r="B307" s="40"/>
      <c r="C307" s="41"/>
      <c r="D307" s="218" t="s">
        <v>157</v>
      </c>
      <c r="E307" s="41"/>
      <c r="F307" s="219" t="s">
        <v>921</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157</v>
      </c>
      <c r="AU307" s="18" t="s">
        <v>82</v>
      </c>
    </row>
    <row r="308" spans="1:47" s="2" customFormat="1" ht="12">
      <c r="A308" s="39"/>
      <c r="B308" s="40"/>
      <c r="C308" s="41"/>
      <c r="D308" s="223" t="s">
        <v>159</v>
      </c>
      <c r="E308" s="41"/>
      <c r="F308" s="224" t="s">
        <v>923</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159</v>
      </c>
      <c r="AU308" s="18" t="s">
        <v>82</v>
      </c>
    </row>
    <row r="309" spans="1:51" s="13" customFormat="1" ht="12">
      <c r="A309" s="13"/>
      <c r="B309" s="225"/>
      <c r="C309" s="226"/>
      <c r="D309" s="218" t="s">
        <v>161</v>
      </c>
      <c r="E309" s="226"/>
      <c r="F309" s="228" t="s">
        <v>924</v>
      </c>
      <c r="G309" s="226"/>
      <c r="H309" s="229">
        <v>139.438</v>
      </c>
      <c r="I309" s="230"/>
      <c r="J309" s="226"/>
      <c r="K309" s="226"/>
      <c r="L309" s="231"/>
      <c r="M309" s="232"/>
      <c r="N309" s="233"/>
      <c r="O309" s="233"/>
      <c r="P309" s="233"/>
      <c r="Q309" s="233"/>
      <c r="R309" s="233"/>
      <c r="S309" s="233"/>
      <c r="T309" s="234"/>
      <c r="U309" s="13"/>
      <c r="V309" s="13"/>
      <c r="W309" s="13"/>
      <c r="X309" s="13"/>
      <c r="Y309" s="13"/>
      <c r="Z309" s="13"/>
      <c r="AA309" s="13"/>
      <c r="AB309" s="13"/>
      <c r="AC309" s="13"/>
      <c r="AD309" s="13"/>
      <c r="AE309" s="13"/>
      <c r="AT309" s="235" t="s">
        <v>161</v>
      </c>
      <c r="AU309" s="235" t="s">
        <v>82</v>
      </c>
      <c r="AV309" s="13" t="s">
        <v>82</v>
      </c>
      <c r="AW309" s="13" t="s">
        <v>4</v>
      </c>
      <c r="AX309" s="13" t="s">
        <v>80</v>
      </c>
      <c r="AY309" s="235" t="s">
        <v>148</v>
      </c>
    </row>
    <row r="310" spans="1:65" s="2" customFormat="1" ht="24.15" customHeight="1">
      <c r="A310" s="39"/>
      <c r="B310" s="40"/>
      <c r="C310" s="205" t="s">
        <v>528</v>
      </c>
      <c r="D310" s="205" t="s">
        <v>150</v>
      </c>
      <c r="E310" s="206" t="s">
        <v>925</v>
      </c>
      <c r="F310" s="207" t="s">
        <v>926</v>
      </c>
      <c r="G310" s="208" t="s">
        <v>174</v>
      </c>
      <c r="H310" s="209">
        <v>91.36</v>
      </c>
      <c r="I310" s="210"/>
      <c r="J310" s="211">
        <f>ROUND(I310*H310,2)</f>
        <v>0</v>
      </c>
      <c r="K310" s="207" t="s">
        <v>662</v>
      </c>
      <c r="L310" s="45"/>
      <c r="M310" s="212" t="s">
        <v>19</v>
      </c>
      <c r="N310" s="213" t="s">
        <v>43</v>
      </c>
      <c r="O310" s="85"/>
      <c r="P310" s="214">
        <f>O310*H310</f>
        <v>0</v>
      </c>
      <c r="Q310" s="214">
        <v>0.0004</v>
      </c>
      <c r="R310" s="214">
        <f>Q310*H310</f>
        <v>0.036544</v>
      </c>
      <c r="S310" s="214">
        <v>0</v>
      </c>
      <c r="T310" s="215">
        <f>S310*H310</f>
        <v>0</v>
      </c>
      <c r="U310" s="39"/>
      <c r="V310" s="39"/>
      <c r="W310" s="39"/>
      <c r="X310" s="39"/>
      <c r="Y310" s="39"/>
      <c r="Z310" s="39"/>
      <c r="AA310" s="39"/>
      <c r="AB310" s="39"/>
      <c r="AC310" s="39"/>
      <c r="AD310" s="39"/>
      <c r="AE310" s="39"/>
      <c r="AR310" s="216" t="s">
        <v>261</v>
      </c>
      <c r="AT310" s="216" t="s">
        <v>150</v>
      </c>
      <c r="AU310" s="216" t="s">
        <v>82</v>
      </c>
      <c r="AY310" s="18" t="s">
        <v>148</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261</v>
      </c>
      <c r="BM310" s="216" t="s">
        <v>927</v>
      </c>
    </row>
    <row r="311" spans="1:47" s="2" customFormat="1" ht="12">
      <c r="A311" s="39"/>
      <c r="B311" s="40"/>
      <c r="C311" s="41"/>
      <c r="D311" s="218" t="s">
        <v>157</v>
      </c>
      <c r="E311" s="41"/>
      <c r="F311" s="219" t="s">
        <v>928</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157</v>
      </c>
      <c r="AU311" s="18" t="s">
        <v>82</v>
      </c>
    </row>
    <row r="312" spans="1:47" s="2" customFormat="1" ht="12">
      <c r="A312" s="39"/>
      <c r="B312" s="40"/>
      <c r="C312" s="41"/>
      <c r="D312" s="223" t="s">
        <v>159</v>
      </c>
      <c r="E312" s="41"/>
      <c r="F312" s="224" t="s">
        <v>929</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159</v>
      </c>
      <c r="AU312" s="18" t="s">
        <v>82</v>
      </c>
    </row>
    <row r="313" spans="1:51" s="13" customFormat="1" ht="12">
      <c r="A313" s="13"/>
      <c r="B313" s="225"/>
      <c r="C313" s="226"/>
      <c r="D313" s="218" t="s">
        <v>161</v>
      </c>
      <c r="E313" s="227" t="s">
        <v>19</v>
      </c>
      <c r="F313" s="228" t="s">
        <v>930</v>
      </c>
      <c r="G313" s="226"/>
      <c r="H313" s="229">
        <v>91.36</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161</v>
      </c>
      <c r="AU313" s="235" t="s">
        <v>82</v>
      </c>
      <c r="AV313" s="13" t="s">
        <v>82</v>
      </c>
      <c r="AW313" s="13" t="s">
        <v>33</v>
      </c>
      <c r="AX313" s="13" t="s">
        <v>80</v>
      </c>
      <c r="AY313" s="235" t="s">
        <v>148</v>
      </c>
    </row>
    <row r="314" spans="1:65" s="2" customFormat="1" ht="24.15" customHeight="1">
      <c r="A314" s="39"/>
      <c r="B314" s="40"/>
      <c r="C314" s="205" t="s">
        <v>536</v>
      </c>
      <c r="D314" s="205" t="s">
        <v>150</v>
      </c>
      <c r="E314" s="206" t="s">
        <v>931</v>
      </c>
      <c r="F314" s="207" t="s">
        <v>932</v>
      </c>
      <c r="G314" s="208" t="s">
        <v>220</v>
      </c>
      <c r="H314" s="209">
        <v>114.2</v>
      </c>
      <c r="I314" s="210"/>
      <c r="J314" s="211">
        <f>ROUND(I314*H314,2)</f>
        <v>0</v>
      </c>
      <c r="K314" s="207" t="s">
        <v>662</v>
      </c>
      <c r="L314" s="45"/>
      <c r="M314" s="212" t="s">
        <v>19</v>
      </c>
      <c r="N314" s="213" t="s">
        <v>43</v>
      </c>
      <c r="O314" s="85"/>
      <c r="P314" s="214">
        <f>O314*H314</f>
        <v>0</v>
      </c>
      <c r="Q314" s="214">
        <v>0.00016</v>
      </c>
      <c r="R314" s="214">
        <f>Q314*H314</f>
        <v>0.018272000000000004</v>
      </c>
      <c r="S314" s="214">
        <v>0</v>
      </c>
      <c r="T314" s="215">
        <f>S314*H314</f>
        <v>0</v>
      </c>
      <c r="U314" s="39"/>
      <c r="V314" s="39"/>
      <c r="W314" s="39"/>
      <c r="X314" s="39"/>
      <c r="Y314" s="39"/>
      <c r="Z314" s="39"/>
      <c r="AA314" s="39"/>
      <c r="AB314" s="39"/>
      <c r="AC314" s="39"/>
      <c r="AD314" s="39"/>
      <c r="AE314" s="39"/>
      <c r="AR314" s="216" t="s">
        <v>261</v>
      </c>
      <c r="AT314" s="216" t="s">
        <v>150</v>
      </c>
      <c r="AU314" s="216" t="s">
        <v>82</v>
      </c>
      <c r="AY314" s="18" t="s">
        <v>148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261</v>
      </c>
      <c r="BM314" s="216" t="s">
        <v>933</v>
      </c>
    </row>
    <row r="315" spans="1:47" s="2" customFormat="1" ht="12">
      <c r="A315" s="39"/>
      <c r="B315" s="40"/>
      <c r="C315" s="41"/>
      <c r="D315" s="218" t="s">
        <v>157</v>
      </c>
      <c r="E315" s="41"/>
      <c r="F315" s="219" t="s">
        <v>934</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157</v>
      </c>
      <c r="AU315" s="18" t="s">
        <v>82</v>
      </c>
    </row>
    <row r="316" spans="1:47" s="2" customFormat="1" ht="12">
      <c r="A316" s="39"/>
      <c r="B316" s="40"/>
      <c r="C316" s="41"/>
      <c r="D316" s="223" t="s">
        <v>159</v>
      </c>
      <c r="E316" s="41"/>
      <c r="F316" s="224" t="s">
        <v>935</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159</v>
      </c>
      <c r="AU316" s="18" t="s">
        <v>82</v>
      </c>
    </row>
    <row r="317" spans="1:65" s="2" customFormat="1" ht="33" customHeight="1">
      <c r="A317" s="39"/>
      <c r="B317" s="40"/>
      <c r="C317" s="205" t="s">
        <v>547</v>
      </c>
      <c r="D317" s="205" t="s">
        <v>150</v>
      </c>
      <c r="E317" s="206" t="s">
        <v>936</v>
      </c>
      <c r="F317" s="207" t="s">
        <v>937</v>
      </c>
      <c r="G317" s="208" t="s">
        <v>167</v>
      </c>
      <c r="H317" s="209">
        <v>0.879</v>
      </c>
      <c r="I317" s="210"/>
      <c r="J317" s="211">
        <f>ROUND(I317*H317,2)</f>
        <v>0</v>
      </c>
      <c r="K317" s="207" t="s">
        <v>662</v>
      </c>
      <c r="L317" s="45"/>
      <c r="M317" s="212" t="s">
        <v>19</v>
      </c>
      <c r="N317" s="213" t="s">
        <v>43</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261</v>
      </c>
      <c r="AT317" s="216" t="s">
        <v>150</v>
      </c>
      <c r="AU317" s="216" t="s">
        <v>82</v>
      </c>
      <c r="AY317" s="18" t="s">
        <v>148</v>
      </c>
      <c r="BE317" s="217">
        <f>IF(N317="základní",J317,0)</f>
        <v>0</v>
      </c>
      <c r="BF317" s="217">
        <f>IF(N317="snížená",J317,0)</f>
        <v>0</v>
      </c>
      <c r="BG317" s="217">
        <f>IF(N317="zákl. přenesená",J317,0)</f>
        <v>0</v>
      </c>
      <c r="BH317" s="217">
        <f>IF(N317="sníž. přenesená",J317,0)</f>
        <v>0</v>
      </c>
      <c r="BI317" s="217">
        <f>IF(N317="nulová",J317,0)</f>
        <v>0</v>
      </c>
      <c r="BJ317" s="18" t="s">
        <v>80</v>
      </c>
      <c r="BK317" s="217">
        <f>ROUND(I317*H317,2)</f>
        <v>0</v>
      </c>
      <c r="BL317" s="18" t="s">
        <v>261</v>
      </c>
      <c r="BM317" s="216" t="s">
        <v>938</v>
      </c>
    </row>
    <row r="318" spans="1:47" s="2" customFormat="1" ht="12">
      <c r="A318" s="39"/>
      <c r="B318" s="40"/>
      <c r="C318" s="41"/>
      <c r="D318" s="218" t="s">
        <v>157</v>
      </c>
      <c r="E318" s="41"/>
      <c r="F318" s="219" t="s">
        <v>939</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157</v>
      </c>
      <c r="AU318" s="18" t="s">
        <v>82</v>
      </c>
    </row>
    <row r="319" spans="1:47" s="2" customFormat="1" ht="12">
      <c r="A319" s="39"/>
      <c r="B319" s="40"/>
      <c r="C319" s="41"/>
      <c r="D319" s="223" t="s">
        <v>159</v>
      </c>
      <c r="E319" s="41"/>
      <c r="F319" s="224" t="s">
        <v>940</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159</v>
      </c>
      <c r="AU319" s="18" t="s">
        <v>82</v>
      </c>
    </row>
    <row r="320" spans="1:63" s="12" customFormat="1" ht="22.8" customHeight="1">
      <c r="A320" s="12"/>
      <c r="B320" s="189"/>
      <c r="C320" s="190"/>
      <c r="D320" s="191" t="s">
        <v>71</v>
      </c>
      <c r="E320" s="203" t="s">
        <v>329</v>
      </c>
      <c r="F320" s="203" t="s">
        <v>330</v>
      </c>
      <c r="G320" s="190"/>
      <c r="H320" s="190"/>
      <c r="I320" s="193"/>
      <c r="J320" s="204">
        <f>BK320</f>
        <v>0</v>
      </c>
      <c r="K320" s="190"/>
      <c r="L320" s="195"/>
      <c r="M320" s="196"/>
      <c r="N320" s="197"/>
      <c r="O320" s="197"/>
      <c r="P320" s="198">
        <f>SUM(P321:P432)</f>
        <v>0</v>
      </c>
      <c r="Q320" s="197"/>
      <c r="R320" s="198">
        <f>SUM(R321:R432)</f>
        <v>6.381937800000001</v>
      </c>
      <c r="S320" s="197"/>
      <c r="T320" s="199">
        <f>SUM(T321:T432)</f>
        <v>0</v>
      </c>
      <c r="U320" s="12"/>
      <c r="V320" s="12"/>
      <c r="W320" s="12"/>
      <c r="X320" s="12"/>
      <c r="Y320" s="12"/>
      <c r="Z320" s="12"/>
      <c r="AA320" s="12"/>
      <c r="AB320" s="12"/>
      <c r="AC320" s="12"/>
      <c r="AD320" s="12"/>
      <c r="AE320" s="12"/>
      <c r="AR320" s="200" t="s">
        <v>82</v>
      </c>
      <c r="AT320" s="201" t="s">
        <v>71</v>
      </c>
      <c r="AU320" s="201" t="s">
        <v>80</v>
      </c>
      <c r="AY320" s="200" t="s">
        <v>148</v>
      </c>
      <c r="BK320" s="202">
        <f>SUM(BK321:BK432)</f>
        <v>0</v>
      </c>
    </row>
    <row r="321" spans="1:65" s="2" customFormat="1" ht="24.15" customHeight="1">
      <c r="A321" s="39"/>
      <c r="B321" s="40"/>
      <c r="C321" s="205" t="s">
        <v>554</v>
      </c>
      <c r="D321" s="205" t="s">
        <v>150</v>
      </c>
      <c r="E321" s="206" t="s">
        <v>941</v>
      </c>
      <c r="F321" s="207" t="s">
        <v>942</v>
      </c>
      <c r="G321" s="208" t="s">
        <v>174</v>
      </c>
      <c r="H321" s="209">
        <v>292.86</v>
      </c>
      <c r="I321" s="210"/>
      <c r="J321" s="211">
        <f>ROUND(I321*H321,2)</f>
        <v>0</v>
      </c>
      <c r="K321" s="207" t="s">
        <v>662</v>
      </c>
      <c r="L321" s="45"/>
      <c r="M321" s="212" t="s">
        <v>19</v>
      </c>
      <c r="N321" s="213" t="s">
        <v>43</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261</v>
      </c>
      <c r="AT321" s="216" t="s">
        <v>150</v>
      </c>
      <c r="AU321" s="216" t="s">
        <v>82</v>
      </c>
      <c r="AY321" s="18" t="s">
        <v>148</v>
      </c>
      <c r="BE321" s="217">
        <f>IF(N321="základní",J321,0)</f>
        <v>0</v>
      </c>
      <c r="BF321" s="217">
        <f>IF(N321="snížená",J321,0)</f>
        <v>0</v>
      </c>
      <c r="BG321" s="217">
        <f>IF(N321="zákl. přenesená",J321,0)</f>
        <v>0</v>
      </c>
      <c r="BH321" s="217">
        <f>IF(N321="sníž. přenesená",J321,0)</f>
        <v>0</v>
      </c>
      <c r="BI321" s="217">
        <f>IF(N321="nulová",J321,0)</f>
        <v>0</v>
      </c>
      <c r="BJ321" s="18" t="s">
        <v>80</v>
      </c>
      <c r="BK321" s="217">
        <f>ROUND(I321*H321,2)</f>
        <v>0</v>
      </c>
      <c r="BL321" s="18" t="s">
        <v>261</v>
      </c>
      <c r="BM321" s="216" t="s">
        <v>943</v>
      </c>
    </row>
    <row r="322" spans="1:47" s="2" customFormat="1" ht="12">
      <c r="A322" s="39"/>
      <c r="B322" s="40"/>
      <c r="C322" s="41"/>
      <c r="D322" s="218" t="s">
        <v>157</v>
      </c>
      <c r="E322" s="41"/>
      <c r="F322" s="219" t="s">
        <v>944</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157</v>
      </c>
      <c r="AU322" s="18" t="s">
        <v>82</v>
      </c>
    </row>
    <row r="323" spans="1:47" s="2" customFormat="1" ht="12">
      <c r="A323" s="39"/>
      <c r="B323" s="40"/>
      <c r="C323" s="41"/>
      <c r="D323" s="223" t="s">
        <v>159</v>
      </c>
      <c r="E323" s="41"/>
      <c r="F323" s="224" t="s">
        <v>945</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159</v>
      </c>
      <c r="AU323" s="18" t="s">
        <v>82</v>
      </c>
    </row>
    <row r="324" spans="1:51" s="13" customFormat="1" ht="12">
      <c r="A324" s="13"/>
      <c r="B324" s="225"/>
      <c r="C324" s="226"/>
      <c r="D324" s="218" t="s">
        <v>161</v>
      </c>
      <c r="E324" s="227" t="s">
        <v>19</v>
      </c>
      <c r="F324" s="228" t="s">
        <v>946</v>
      </c>
      <c r="G324" s="226"/>
      <c r="H324" s="229">
        <v>199.56</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161</v>
      </c>
      <c r="AU324" s="235" t="s">
        <v>82</v>
      </c>
      <c r="AV324" s="13" t="s">
        <v>82</v>
      </c>
      <c r="AW324" s="13" t="s">
        <v>33</v>
      </c>
      <c r="AX324" s="13" t="s">
        <v>72</v>
      </c>
      <c r="AY324" s="235" t="s">
        <v>148</v>
      </c>
    </row>
    <row r="325" spans="1:51" s="13" customFormat="1" ht="12">
      <c r="A325" s="13"/>
      <c r="B325" s="225"/>
      <c r="C325" s="226"/>
      <c r="D325" s="218" t="s">
        <v>161</v>
      </c>
      <c r="E325" s="227" t="s">
        <v>19</v>
      </c>
      <c r="F325" s="228" t="s">
        <v>947</v>
      </c>
      <c r="G325" s="226"/>
      <c r="H325" s="229">
        <v>93.3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161</v>
      </c>
      <c r="AU325" s="235" t="s">
        <v>82</v>
      </c>
      <c r="AV325" s="13" t="s">
        <v>82</v>
      </c>
      <c r="AW325" s="13" t="s">
        <v>33</v>
      </c>
      <c r="AX325" s="13" t="s">
        <v>72</v>
      </c>
      <c r="AY325" s="235" t="s">
        <v>148</v>
      </c>
    </row>
    <row r="326" spans="1:51" s="14" customFormat="1" ht="12">
      <c r="A326" s="14"/>
      <c r="B326" s="236"/>
      <c r="C326" s="237"/>
      <c r="D326" s="218" t="s">
        <v>161</v>
      </c>
      <c r="E326" s="238" t="s">
        <v>19</v>
      </c>
      <c r="F326" s="239" t="s">
        <v>254</v>
      </c>
      <c r="G326" s="237"/>
      <c r="H326" s="240">
        <v>292.86</v>
      </c>
      <c r="I326" s="241"/>
      <c r="J326" s="237"/>
      <c r="K326" s="237"/>
      <c r="L326" s="242"/>
      <c r="M326" s="243"/>
      <c r="N326" s="244"/>
      <c r="O326" s="244"/>
      <c r="P326" s="244"/>
      <c r="Q326" s="244"/>
      <c r="R326" s="244"/>
      <c r="S326" s="244"/>
      <c r="T326" s="245"/>
      <c r="U326" s="14"/>
      <c r="V326" s="14"/>
      <c r="W326" s="14"/>
      <c r="X326" s="14"/>
      <c r="Y326" s="14"/>
      <c r="Z326" s="14"/>
      <c r="AA326" s="14"/>
      <c r="AB326" s="14"/>
      <c r="AC326" s="14"/>
      <c r="AD326" s="14"/>
      <c r="AE326" s="14"/>
      <c r="AT326" s="246" t="s">
        <v>161</v>
      </c>
      <c r="AU326" s="246" t="s">
        <v>82</v>
      </c>
      <c r="AV326" s="14" t="s">
        <v>155</v>
      </c>
      <c r="AW326" s="14" t="s">
        <v>33</v>
      </c>
      <c r="AX326" s="14" t="s">
        <v>80</v>
      </c>
      <c r="AY326" s="246" t="s">
        <v>148</v>
      </c>
    </row>
    <row r="327" spans="1:65" s="2" customFormat="1" ht="16.5" customHeight="1">
      <c r="A327" s="39"/>
      <c r="B327" s="40"/>
      <c r="C327" s="262" t="s">
        <v>562</v>
      </c>
      <c r="D327" s="262" t="s">
        <v>700</v>
      </c>
      <c r="E327" s="263" t="s">
        <v>910</v>
      </c>
      <c r="F327" s="264" t="s">
        <v>911</v>
      </c>
      <c r="G327" s="265" t="s">
        <v>167</v>
      </c>
      <c r="H327" s="266">
        <v>0.094</v>
      </c>
      <c r="I327" s="267"/>
      <c r="J327" s="268">
        <f>ROUND(I327*H327,2)</f>
        <v>0</v>
      </c>
      <c r="K327" s="264" t="s">
        <v>662</v>
      </c>
      <c r="L327" s="269"/>
      <c r="M327" s="270" t="s">
        <v>19</v>
      </c>
      <c r="N327" s="271" t="s">
        <v>43</v>
      </c>
      <c r="O327" s="85"/>
      <c r="P327" s="214">
        <f>O327*H327</f>
        <v>0</v>
      </c>
      <c r="Q327" s="214">
        <v>1</v>
      </c>
      <c r="R327" s="214">
        <f>Q327*H327</f>
        <v>0.094</v>
      </c>
      <c r="S327" s="214">
        <v>0</v>
      </c>
      <c r="T327" s="215">
        <f>S327*H327</f>
        <v>0</v>
      </c>
      <c r="U327" s="39"/>
      <c r="V327" s="39"/>
      <c r="W327" s="39"/>
      <c r="X327" s="39"/>
      <c r="Y327" s="39"/>
      <c r="Z327" s="39"/>
      <c r="AA327" s="39"/>
      <c r="AB327" s="39"/>
      <c r="AC327" s="39"/>
      <c r="AD327" s="39"/>
      <c r="AE327" s="39"/>
      <c r="AR327" s="216" t="s">
        <v>383</v>
      </c>
      <c r="AT327" s="216" t="s">
        <v>700</v>
      </c>
      <c r="AU327" s="216" t="s">
        <v>82</v>
      </c>
      <c r="AY327" s="18" t="s">
        <v>148</v>
      </c>
      <c r="BE327" s="217">
        <f>IF(N327="základní",J327,0)</f>
        <v>0</v>
      </c>
      <c r="BF327" s="217">
        <f>IF(N327="snížená",J327,0)</f>
        <v>0</v>
      </c>
      <c r="BG327" s="217">
        <f>IF(N327="zákl. přenesená",J327,0)</f>
        <v>0</v>
      </c>
      <c r="BH327" s="217">
        <f>IF(N327="sníž. přenesená",J327,0)</f>
        <v>0</v>
      </c>
      <c r="BI327" s="217">
        <f>IF(N327="nulová",J327,0)</f>
        <v>0</v>
      </c>
      <c r="BJ327" s="18" t="s">
        <v>80</v>
      </c>
      <c r="BK327" s="217">
        <f>ROUND(I327*H327,2)</f>
        <v>0</v>
      </c>
      <c r="BL327" s="18" t="s">
        <v>261</v>
      </c>
      <c r="BM327" s="216" t="s">
        <v>948</v>
      </c>
    </row>
    <row r="328" spans="1:47" s="2" customFormat="1" ht="12">
      <c r="A328" s="39"/>
      <c r="B328" s="40"/>
      <c r="C328" s="41"/>
      <c r="D328" s="218" t="s">
        <v>157</v>
      </c>
      <c r="E328" s="41"/>
      <c r="F328" s="219" t="s">
        <v>911</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157</v>
      </c>
      <c r="AU328" s="18" t="s">
        <v>82</v>
      </c>
    </row>
    <row r="329" spans="1:47" s="2" customFormat="1" ht="12">
      <c r="A329" s="39"/>
      <c r="B329" s="40"/>
      <c r="C329" s="41"/>
      <c r="D329" s="223" t="s">
        <v>159</v>
      </c>
      <c r="E329" s="41"/>
      <c r="F329" s="224" t="s">
        <v>913</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159</v>
      </c>
      <c r="AU329" s="18" t="s">
        <v>82</v>
      </c>
    </row>
    <row r="330" spans="1:51" s="13" customFormat="1" ht="12">
      <c r="A330" s="13"/>
      <c r="B330" s="225"/>
      <c r="C330" s="226"/>
      <c r="D330" s="218" t="s">
        <v>161</v>
      </c>
      <c r="E330" s="226"/>
      <c r="F330" s="228" t="s">
        <v>949</v>
      </c>
      <c r="G330" s="226"/>
      <c r="H330" s="229">
        <v>0.094</v>
      </c>
      <c r="I330" s="230"/>
      <c r="J330" s="226"/>
      <c r="K330" s="226"/>
      <c r="L330" s="231"/>
      <c r="M330" s="232"/>
      <c r="N330" s="233"/>
      <c r="O330" s="233"/>
      <c r="P330" s="233"/>
      <c r="Q330" s="233"/>
      <c r="R330" s="233"/>
      <c r="S330" s="233"/>
      <c r="T330" s="234"/>
      <c r="U330" s="13"/>
      <c r="V330" s="13"/>
      <c r="W330" s="13"/>
      <c r="X330" s="13"/>
      <c r="Y330" s="13"/>
      <c r="Z330" s="13"/>
      <c r="AA330" s="13"/>
      <c r="AB330" s="13"/>
      <c r="AC330" s="13"/>
      <c r="AD330" s="13"/>
      <c r="AE330" s="13"/>
      <c r="AT330" s="235" t="s">
        <v>161</v>
      </c>
      <c r="AU330" s="235" t="s">
        <v>82</v>
      </c>
      <c r="AV330" s="13" t="s">
        <v>82</v>
      </c>
      <c r="AW330" s="13" t="s">
        <v>4</v>
      </c>
      <c r="AX330" s="13" t="s">
        <v>80</v>
      </c>
      <c r="AY330" s="235" t="s">
        <v>148</v>
      </c>
    </row>
    <row r="331" spans="1:65" s="2" customFormat="1" ht="24.15" customHeight="1">
      <c r="A331" s="39"/>
      <c r="B331" s="40"/>
      <c r="C331" s="205" t="s">
        <v>570</v>
      </c>
      <c r="D331" s="205" t="s">
        <v>150</v>
      </c>
      <c r="E331" s="206" t="s">
        <v>950</v>
      </c>
      <c r="F331" s="207" t="s">
        <v>951</v>
      </c>
      <c r="G331" s="208" t="s">
        <v>174</v>
      </c>
      <c r="H331" s="209">
        <v>176.4</v>
      </c>
      <c r="I331" s="210"/>
      <c r="J331" s="211">
        <f>ROUND(I331*H331,2)</f>
        <v>0</v>
      </c>
      <c r="K331" s="207" t="s">
        <v>662</v>
      </c>
      <c r="L331" s="45"/>
      <c r="M331" s="212" t="s">
        <v>19</v>
      </c>
      <c r="N331" s="213" t="s">
        <v>43</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261</v>
      </c>
      <c r="AT331" s="216" t="s">
        <v>150</v>
      </c>
      <c r="AU331" s="216" t="s">
        <v>82</v>
      </c>
      <c r="AY331" s="18" t="s">
        <v>148</v>
      </c>
      <c r="BE331" s="217">
        <f>IF(N331="základní",J331,0)</f>
        <v>0</v>
      </c>
      <c r="BF331" s="217">
        <f>IF(N331="snížená",J331,0)</f>
        <v>0</v>
      </c>
      <c r="BG331" s="217">
        <f>IF(N331="zákl. přenesená",J331,0)</f>
        <v>0</v>
      </c>
      <c r="BH331" s="217">
        <f>IF(N331="sníž. přenesená",J331,0)</f>
        <v>0</v>
      </c>
      <c r="BI331" s="217">
        <f>IF(N331="nulová",J331,0)</f>
        <v>0</v>
      </c>
      <c r="BJ331" s="18" t="s">
        <v>80</v>
      </c>
      <c r="BK331" s="217">
        <f>ROUND(I331*H331,2)</f>
        <v>0</v>
      </c>
      <c r="BL331" s="18" t="s">
        <v>261</v>
      </c>
      <c r="BM331" s="216" t="s">
        <v>952</v>
      </c>
    </row>
    <row r="332" spans="1:47" s="2" customFormat="1" ht="12">
      <c r="A332" s="39"/>
      <c r="B332" s="40"/>
      <c r="C332" s="41"/>
      <c r="D332" s="218" t="s">
        <v>157</v>
      </c>
      <c r="E332" s="41"/>
      <c r="F332" s="219" t="s">
        <v>953</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157</v>
      </c>
      <c r="AU332" s="18" t="s">
        <v>82</v>
      </c>
    </row>
    <row r="333" spans="1:47" s="2" customFormat="1" ht="12">
      <c r="A333" s="39"/>
      <c r="B333" s="40"/>
      <c r="C333" s="41"/>
      <c r="D333" s="223" t="s">
        <v>159</v>
      </c>
      <c r="E333" s="41"/>
      <c r="F333" s="224" t="s">
        <v>954</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159</v>
      </c>
      <c r="AU333" s="18" t="s">
        <v>82</v>
      </c>
    </row>
    <row r="334" spans="1:51" s="13" customFormat="1" ht="12">
      <c r="A334" s="13"/>
      <c r="B334" s="225"/>
      <c r="C334" s="226"/>
      <c r="D334" s="218" t="s">
        <v>161</v>
      </c>
      <c r="E334" s="227" t="s">
        <v>19</v>
      </c>
      <c r="F334" s="228" t="s">
        <v>955</v>
      </c>
      <c r="G334" s="226"/>
      <c r="H334" s="229">
        <v>154.8</v>
      </c>
      <c r="I334" s="230"/>
      <c r="J334" s="226"/>
      <c r="K334" s="226"/>
      <c r="L334" s="231"/>
      <c r="M334" s="232"/>
      <c r="N334" s="233"/>
      <c r="O334" s="233"/>
      <c r="P334" s="233"/>
      <c r="Q334" s="233"/>
      <c r="R334" s="233"/>
      <c r="S334" s="233"/>
      <c r="T334" s="234"/>
      <c r="U334" s="13"/>
      <c r="V334" s="13"/>
      <c r="W334" s="13"/>
      <c r="X334" s="13"/>
      <c r="Y334" s="13"/>
      <c r="Z334" s="13"/>
      <c r="AA334" s="13"/>
      <c r="AB334" s="13"/>
      <c r="AC334" s="13"/>
      <c r="AD334" s="13"/>
      <c r="AE334" s="13"/>
      <c r="AT334" s="235" t="s">
        <v>161</v>
      </c>
      <c r="AU334" s="235" t="s">
        <v>82</v>
      </c>
      <c r="AV334" s="13" t="s">
        <v>82</v>
      </c>
      <c r="AW334" s="13" t="s">
        <v>33</v>
      </c>
      <c r="AX334" s="13" t="s">
        <v>72</v>
      </c>
      <c r="AY334" s="235" t="s">
        <v>148</v>
      </c>
    </row>
    <row r="335" spans="1:51" s="13" customFormat="1" ht="12">
      <c r="A335" s="13"/>
      <c r="B335" s="225"/>
      <c r="C335" s="226"/>
      <c r="D335" s="218" t="s">
        <v>161</v>
      </c>
      <c r="E335" s="227" t="s">
        <v>19</v>
      </c>
      <c r="F335" s="228" t="s">
        <v>956</v>
      </c>
      <c r="G335" s="226"/>
      <c r="H335" s="229">
        <v>21.6</v>
      </c>
      <c r="I335" s="230"/>
      <c r="J335" s="226"/>
      <c r="K335" s="226"/>
      <c r="L335" s="231"/>
      <c r="M335" s="232"/>
      <c r="N335" s="233"/>
      <c r="O335" s="233"/>
      <c r="P335" s="233"/>
      <c r="Q335" s="233"/>
      <c r="R335" s="233"/>
      <c r="S335" s="233"/>
      <c r="T335" s="234"/>
      <c r="U335" s="13"/>
      <c r="V335" s="13"/>
      <c r="W335" s="13"/>
      <c r="X335" s="13"/>
      <c r="Y335" s="13"/>
      <c r="Z335" s="13"/>
      <c r="AA335" s="13"/>
      <c r="AB335" s="13"/>
      <c r="AC335" s="13"/>
      <c r="AD335" s="13"/>
      <c r="AE335" s="13"/>
      <c r="AT335" s="235" t="s">
        <v>161</v>
      </c>
      <c r="AU335" s="235" t="s">
        <v>82</v>
      </c>
      <c r="AV335" s="13" t="s">
        <v>82</v>
      </c>
      <c r="AW335" s="13" t="s">
        <v>33</v>
      </c>
      <c r="AX335" s="13" t="s">
        <v>72</v>
      </c>
      <c r="AY335" s="235" t="s">
        <v>148</v>
      </c>
    </row>
    <row r="336" spans="1:51" s="14" customFormat="1" ht="12">
      <c r="A336" s="14"/>
      <c r="B336" s="236"/>
      <c r="C336" s="237"/>
      <c r="D336" s="218" t="s">
        <v>161</v>
      </c>
      <c r="E336" s="238" t="s">
        <v>19</v>
      </c>
      <c r="F336" s="239" t="s">
        <v>254</v>
      </c>
      <c r="G336" s="237"/>
      <c r="H336" s="240">
        <v>176.4</v>
      </c>
      <c r="I336" s="241"/>
      <c r="J336" s="237"/>
      <c r="K336" s="237"/>
      <c r="L336" s="242"/>
      <c r="M336" s="243"/>
      <c r="N336" s="244"/>
      <c r="O336" s="244"/>
      <c r="P336" s="244"/>
      <c r="Q336" s="244"/>
      <c r="R336" s="244"/>
      <c r="S336" s="244"/>
      <c r="T336" s="245"/>
      <c r="U336" s="14"/>
      <c r="V336" s="14"/>
      <c r="W336" s="14"/>
      <c r="X336" s="14"/>
      <c r="Y336" s="14"/>
      <c r="Z336" s="14"/>
      <c r="AA336" s="14"/>
      <c r="AB336" s="14"/>
      <c r="AC336" s="14"/>
      <c r="AD336" s="14"/>
      <c r="AE336" s="14"/>
      <c r="AT336" s="246" t="s">
        <v>161</v>
      </c>
      <c r="AU336" s="246" t="s">
        <v>82</v>
      </c>
      <c r="AV336" s="14" t="s">
        <v>155</v>
      </c>
      <c r="AW336" s="14" t="s">
        <v>33</v>
      </c>
      <c r="AX336" s="14" t="s">
        <v>80</v>
      </c>
      <c r="AY336" s="246" t="s">
        <v>148</v>
      </c>
    </row>
    <row r="337" spans="1:65" s="2" customFormat="1" ht="49.05" customHeight="1">
      <c r="A337" s="39"/>
      <c r="B337" s="40"/>
      <c r="C337" s="262" t="s">
        <v>575</v>
      </c>
      <c r="D337" s="262" t="s">
        <v>700</v>
      </c>
      <c r="E337" s="263" t="s">
        <v>957</v>
      </c>
      <c r="F337" s="264" t="s">
        <v>958</v>
      </c>
      <c r="G337" s="265" t="s">
        <v>174</v>
      </c>
      <c r="H337" s="266">
        <v>205.594</v>
      </c>
      <c r="I337" s="267"/>
      <c r="J337" s="268">
        <f>ROUND(I337*H337,2)</f>
        <v>0</v>
      </c>
      <c r="K337" s="264" t="s">
        <v>662</v>
      </c>
      <c r="L337" s="269"/>
      <c r="M337" s="270" t="s">
        <v>19</v>
      </c>
      <c r="N337" s="271" t="s">
        <v>43</v>
      </c>
      <c r="O337" s="85"/>
      <c r="P337" s="214">
        <f>O337*H337</f>
        <v>0</v>
      </c>
      <c r="Q337" s="214">
        <v>0.004</v>
      </c>
      <c r="R337" s="214">
        <f>Q337*H337</f>
        <v>0.822376</v>
      </c>
      <c r="S337" s="214">
        <v>0</v>
      </c>
      <c r="T337" s="215">
        <f>S337*H337</f>
        <v>0</v>
      </c>
      <c r="U337" s="39"/>
      <c r="V337" s="39"/>
      <c r="W337" s="39"/>
      <c r="X337" s="39"/>
      <c r="Y337" s="39"/>
      <c r="Z337" s="39"/>
      <c r="AA337" s="39"/>
      <c r="AB337" s="39"/>
      <c r="AC337" s="39"/>
      <c r="AD337" s="39"/>
      <c r="AE337" s="39"/>
      <c r="AR337" s="216" t="s">
        <v>383</v>
      </c>
      <c r="AT337" s="216" t="s">
        <v>700</v>
      </c>
      <c r="AU337" s="216" t="s">
        <v>82</v>
      </c>
      <c r="AY337" s="18" t="s">
        <v>148</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261</v>
      </c>
      <c r="BM337" s="216" t="s">
        <v>959</v>
      </c>
    </row>
    <row r="338" spans="1:47" s="2" customFormat="1" ht="12">
      <c r="A338" s="39"/>
      <c r="B338" s="40"/>
      <c r="C338" s="41"/>
      <c r="D338" s="218" t="s">
        <v>157</v>
      </c>
      <c r="E338" s="41"/>
      <c r="F338" s="219" t="s">
        <v>958</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157</v>
      </c>
      <c r="AU338" s="18" t="s">
        <v>82</v>
      </c>
    </row>
    <row r="339" spans="1:47" s="2" customFormat="1" ht="12">
      <c r="A339" s="39"/>
      <c r="B339" s="40"/>
      <c r="C339" s="41"/>
      <c r="D339" s="223" t="s">
        <v>159</v>
      </c>
      <c r="E339" s="41"/>
      <c r="F339" s="224" t="s">
        <v>960</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159</v>
      </c>
      <c r="AU339" s="18" t="s">
        <v>82</v>
      </c>
    </row>
    <row r="340" spans="1:51" s="13" customFormat="1" ht="12">
      <c r="A340" s="13"/>
      <c r="B340" s="225"/>
      <c r="C340" s="226"/>
      <c r="D340" s="218" t="s">
        <v>161</v>
      </c>
      <c r="E340" s="226"/>
      <c r="F340" s="228" t="s">
        <v>961</v>
      </c>
      <c r="G340" s="226"/>
      <c r="H340" s="229">
        <v>205.594</v>
      </c>
      <c r="I340" s="230"/>
      <c r="J340" s="226"/>
      <c r="K340" s="226"/>
      <c r="L340" s="231"/>
      <c r="M340" s="232"/>
      <c r="N340" s="233"/>
      <c r="O340" s="233"/>
      <c r="P340" s="233"/>
      <c r="Q340" s="233"/>
      <c r="R340" s="233"/>
      <c r="S340" s="233"/>
      <c r="T340" s="234"/>
      <c r="U340" s="13"/>
      <c r="V340" s="13"/>
      <c r="W340" s="13"/>
      <c r="X340" s="13"/>
      <c r="Y340" s="13"/>
      <c r="Z340" s="13"/>
      <c r="AA340" s="13"/>
      <c r="AB340" s="13"/>
      <c r="AC340" s="13"/>
      <c r="AD340" s="13"/>
      <c r="AE340" s="13"/>
      <c r="AT340" s="235" t="s">
        <v>161</v>
      </c>
      <c r="AU340" s="235" t="s">
        <v>82</v>
      </c>
      <c r="AV340" s="13" t="s">
        <v>82</v>
      </c>
      <c r="AW340" s="13" t="s">
        <v>4</v>
      </c>
      <c r="AX340" s="13" t="s">
        <v>80</v>
      </c>
      <c r="AY340" s="235" t="s">
        <v>148</v>
      </c>
    </row>
    <row r="341" spans="1:65" s="2" customFormat="1" ht="24.15" customHeight="1">
      <c r="A341" s="39"/>
      <c r="B341" s="40"/>
      <c r="C341" s="205" t="s">
        <v>598</v>
      </c>
      <c r="D341" s="205" t="s">
        <v>150</v>
      </c>
      <c r="E341" s="206" t="s">
        <v>962</v>
      </c>
      <c r="F341" s="207" t="s">
        <v>963</v>
      </c>
      <c r="G341" s="208" t="s">
        <v>174</v>
      </c>
      <c r="H341" s="209">
        <v>292.86</v>
      </c>
      <c r="I341" s="210"/>
      <c r="J341" s="211">
        <f>ROUND(I341*H341,2)</f>
        <v>0</v>
      </c>
      <c r="K341" s="207" t="s">
        <v>662</v>
      </c>
      <c r="L341" s="45"/>
      <c r="M341" s="212" t="s">
        <v>19</v>
      </c>
      <c r="N341" s="213" t="s">
        <v>43</v>
      </c>
      <c r="O341" s="85"/>
      <c r="P341" s="214">
        <f>O341*H341</f>
        <v>0</v>
      </c>
      <c r="Q341" s="214">
        <v>0.00088</v>
      </c>
      <c r="R341" s="214">
        <f>Q341*H341</f>
        <v>0.2577168</v>
      </c>
      <c r="S341" s="214">
        <v>0</v>
      </c>
      <c r="T341" s="215">
        <f>S341*H341</f>
        <v>0</v>
      </c>
      <c r="U341" s="39"/>
      <c r="V341" s="39"/>
      <c r="W341" s="39"/>
      <c r="X341" s="39"/>
      <c r="Y341" s="39"/>
      <c r="Z341" s="39"/>
      <c r="AA341" s="39"/>
      <c r="AB341" s="39"/>
      <c r="AC341" s="39"/>
      <c r="AD341" s="39"/>
      <c r="AE341" s="39"/>
      <c r="AR341" s="216" t="s">
        <v>261</v>
      </c>
      <c r="AT341" s="216" t="s">
        <v>150</v>
      </c>
      <c r="AU341" s="216" t="s">
        <v>82</v>
      </c>
      <c r="AY341" s="18" t="s">
        <v>148</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261</v>
      </c>
      <c r="BM341" s="216" t="s">
        <v>964</v>
      </c>
    </row>
    <row r="342" spans="1:47" s="2" customFormat="1" ht="12">
      <c r="A342" s="39"/>
      <c r="B342" s="40"/>
      <c r="C342" s="41"/>
      <c r="D342" s="218" t="s">
        <v>157</v>
      </c>
      <c r="E342" s="41"/>
      <c r="F342" s="219" t="s">
        <v>965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157</v>
      </c>
      <c r="AU342" s="18" t="s">
        <v>82</v>
      </c>
    </row>
    <row r="343" spans="1:47" s="2" customFormat="1" ht="12">
      <c r="A343" s="39"/>
      <c r="B343" s="40"/>
      <c r="C343" s="41"/>
      <c r="D343" s="223" t="s">
        <v>159</v>
      </c>
      <c r="E343" s="41"/>
      <c r="F343" s="224" t="s">
        <v>966</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159</v>
      </c>
      <c r="AU343" s="18" t="s">
        <v>82</v>
      </c>
    </row>
    <row r="344" spans="1:51" s="13" customFormat="1" ht="12">
      <c r="A344" s="13"/>
      <c r="B344" s="225"/>
      <c r="C344" s="226"/>
      <c r="D344" s="218" t="s">
        <v>161</v>
      </c>
      <c r="E344" s="227" t="s">
        <v>19</v>
      </c>
      <c r="F344" s="228" t="s">
        <v>967</v>
      </c>
      <c r="G344" s="226"/>
      <c r="H344" s="229">
        <v>292.86</v>
      </c>
      <c r="I344" s="230"/>
      <c r="J344" s="226"/>
      <c r="K344" s="226"/>
      <c r="L344" s="231"/>
      <c r="M344" s="232"/>
      <c r="N344" s="233"/>
      <c r="O344" s="233"/>
      <c r="P344" s="233"/>
      <c r="Q344" s="233"/>
      <c r="R344" s="233"/>
      <c r="S344" s="233"/>
      <c r="T344" s="234"/>
      <c r="U344" s="13"/>
      <c r="V344" s="13"/>
      <c r="W344" s="13"/>
      <c r="X344" s="13"/>
      <c r="Y344" s="13"/>
      <c r="Z344" s="13"/>
      <c r="AA344" s="13"/>
      <c r="AB344" s="13"/>
      <c r="AC344" s="13"/>
      <c r="AD344" s="13"/>
      <c r="AE344" s="13"/>
      <c r="AT344" s="235" t="s">
        <v>161</v>
      </c>
      <c r="AU344" s="235" t="s">
        <v>82</v>
      </c>
      <c r="AV344" s="13" t="s">
        <v>82</v>
      </c>
      <c r="AW344" s="13" t="s">
        <v>33</v>
      </c>
      <c r="AX344" s="13" t="s">
        <v>80</v>
      </c>
      <c r="AY344" s="235" t="s">
        <v>148</v>
      </c>
    </row>
    <row r="345" spans="1:65" s="2" customFormat="1" ht="44.25" customHeight="1">
      <c r="A345" s="39"/>
      <c r="B345" s="40"/>
      <c r="C345" s="262" t="s">
        <v>604</v>
      </c>
      <c r="D345" s="262" t="s">
        <v>700</v>
      </c>
      <c r="E345" s="263" t="s">
        <v>968</v>
      </c>
      <c r="F345" s="264" t="s">
        <v>969</v>
      </c>
      <c r="G345" s="265" t="s">
        <v>174</v>
      </c>
      <c r="H345" s="266">
        <v>341.328</v>
      </c>
      <c r="I345" s="267"/>
      <c r="J345" s="268">
        <f>ROUND(I345*H345,2)</f>
        <v>0</v>
      </c>
      <c r="K345" s="264" t="s">
        <v>662</v>
      </c>
      <c r="L345" s="269"/>
      <c r="M345" s="270" t="s">
        <v>19</v>
      </c>
      <c r="N345" s="271" t="s">
        <v>43</v>
      </c>
      <c r="O345" s="85"/>
      <c r="P345" s="214">
        <f>O345*H345</f>
        <v>0</v>
      </c>
      <c r="Q345" s="214">
        <v>0.0054</v>
      </c>
      <c r="R345" s="214">
        <f>Q345*H345</f>
        <v>1.8431712</v>
      </c>
      <c r="S345" s="214">
        <v>0</v>
      </c>
      <c r="T345" s="215">
        <f>S345*H345</f>
        <v>0</v>
      </c>
      <c r="U345" s="39"/>
      <c r="V345" s="39"/>
      <c r="W345" s="39"/>
      <c r="X345" s="39"/>
      <c r="Y345" s="39"/>
      <c r="Z345" s="39"/>
      <c r="AA345" s="39"/>
      <c r="AB345" s="39"/>
      <c r="AC345" s="39"/>
      <c r="AD345" s="39"/>
      <c r="AE345" s="39"/>
      <c r="AR345" s="216" t="s">
        <v>383</v>
      </c>
      <c r="AT345" s="216" t="s">
        <v>700</v>
      </c>
      <c r="AU345" s="216" t="s">
        <v>82</v>
      </c>
      <c r="AY345" s="18" t="s">
        <v>148</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261</v>
      </c>
      <c r="BM345" s="216" t="s">
        <v>970</v>
      </c>
    </row>
    <row r="346" spans="1:47" s="2" customFormat="1" ht="12">
      <c r="A346" s="39"/>
      <c r="B346" s="40"/>
      <c r="C346" s="41"/>
      <c r="D346" s="218" t="s">
        <v>157</v>
      </c>
      <c r="E346" s="41"/>
      <c r="F346" s="219" t="s">
        <v>969</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157</v>
      </c>
      <c r="AU346" s="18" t="s">
        <v>82</v>
      </c>
    </row>
    <row r="347" spans="1:47" s="2" customFormat="1" ht="12">
      <c r="A347" s="39"/>
      <c r="B347" s="40"/>
      <c r="C347" s="41"/>
      <c r="D347" s="223" t="s">
        <v>159</v>
      </c>
      <c r="E347" s="41"/>
      <c r="F347" s="224" t="s">
        <v>971</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159</v>
      </c>
      <c r="AU347" s="18" t="s">
        <v>82</v>
      </c>
    </row>
    <row r="348" spans="1:51" s="13" customFormat="1" ht="12">
      <c r="A348" s="13"/>
      <c r="B348" s="225"/>
      <c r="C348" s="226"/>
      <c r="D348" s="218" t="s">
        <v>161</v>
      </c>
      <c r="E348" s="226"/>
      <c r="F348" s="228" t="s">
        <v>972</v>
      </c>
      <c r="G348" s="226"/>
      <c r="H348" s="229">
        <v>341.328</v>
      </c>
      <c r="I348" s="230"/>
      <c r="J348" s="226"/>
      <c r="K348" s="226"/>
      <c r="L348" s="231"/>
      <c r="M348" s="232"/>
      <c r="N348" s="233"/>
      <c r="O348" s="233"/>
      <c r="P348" s="233"/>
      <c r="Q348" s="233"/>
      <c r="R348" s="233"/>
      <c r="S348" s="233"/>
      <c r="T348" s="234"/>
      <c r="U348" s="13"/>
      <c r="V348" s="13"/>
      <c r="W348" s="13"/>
      <c r="X348" s="13"/>
      <c r="Y348" s="13"/>
      <c r="Z348" s="13"/>
      <c r="AA348" s="13"/>
      <c r="AB348" s="13"/>
      <c r="AC348" s="13"/>
      <c r="AD348" s="13"/>
      <c r="AE348" s="13"/>
      <c r="AT348" s="235" t="s">
        <v>161</v>
      </c>
      <c r="AU348" s="235" t="s">
        <v>82</v>
      </c>
      <c r="AV348" s="13" t="s">
        <v>82</v>
      </c>
      <c r="AW348" s="13" t="s">
        <v>4</v>
      </c>
      <c r="AX348" s="13" t="s">
        <v>80</v>
      </c>
      <c r="AY348" s="235" t="s">
        <v>148</v>
      </c>
    </row>
    <row r="349" spans="1:65" s="2" customFormat="1" ht="37.8" customHeight="1">
      <c r="A349" s="39"/>
      <c r="B349" s="40"/>
      <c r="C349" s="205" t="s">
        <v>610</v>
      </c>
      <c r="D349" s="205" t="s">
        <v>150</v>
      </c>
      <c r="E349" s="206" t="s">
        <v>973</v>
      </c>
      <c r="F349" s="207" t="s">
        <v>974</v>
      </c>
      <c r="G349" s="208" t="s">
        <v>220</v>
      </c>
      <c r="H349" s="209">
        <v>422</v>
      </c>
      <c r="I349" s="210"/>
      <c r="J349" s="211">
        <f>ROUND(I349*H349,2)</f>
        <v>0</v>
      </c>
      <c r="K349" s="207" t="s">
        <v>662</v>
      </c>
      <c r="L349" s="45"/>
      <c r="M349" s="212" t="s">
        <v>19</v>
      </c>
      <c r="N349" s="213" t="s">
        <v>43</v>
      </c>
      <c r="O349" s="85"/>
      <c r="P349" s="214">
        <f>O349*H349</f>
        <v>0</v>
      </c>
      <c r="Q349" s="214">
        <v>0.0006</v>
      </c>
      <c r="R349" s="214">
        <f>Q349*H349</f>
        <v>0.2532</v>
      </c>
      <c r="S349" s="214">
        <v>0</v>
      </c>
      <c r="T349" s="215">
        <f>S349*H349</f>
        <v>0</v>
      </c>
      <c r="U349" s="39"/>
      <c r="V349" s="39"/>
      <c r="W349" s="39"/>
      <c r="X349" s="39"/>
      <c r="Y349" s="39"/>
      <c r="Z349" s="39"/>
      <c r="AA349" s="39"/>
      <c r="AB349" s="39"/>
      <c r="AC349" s="39"/>
      <c r="AD349" s="39"/>
      <c r="AE349" s="39"/>
      <c r="AR349" s="216" t="s">
        <v>261</v>
      </c>
      <c r="AT349" s="216" t="s">
        <v>150</v>
      </c>
      <c r="AU349" s="216" t="s">
        <v>82</v>
      </c>
      <c r="AY349" s="18" t="s">
        <v>148</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261</v>
      </c>
      <c r="BM349" s="216" t="s">
        <v>975</v>
      </c>
    </row>
    <row r="350" spans="1:47" s="2" customFormat="1" ht="12">
      <c r="A350" s="39"/>
      <c r="B350" s="40"/>
      <c r="C350" s="41"/>
      <c r="D350" s="218" t="s">
        <v>157</v>
      </c>
      <c r="E350" s="41"/>
      <c r="F350" s="219" t="s">
        <v>976</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157</v>
      </c>
      <c r="AU350" s="18" t="s">
        <v>82</v>
      </c>
    </row>
    <row r="351" spans="1:47" s="2" customFormat="1" ht="12">
      <c r="A351" s="39"/>
      <c r="B351" s="40"/>
      <c r="C351" s="41"/>
      <c r="D351" s="223" t="s">
        <v>159</v>
      </c>
      <c r="E351" s="41"/>
      <c r="F351" s="224" t="s">
        <v>977</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159</v>
      </c>
      <c r="AU351" s="18" t="s">
        <v>82</v>
      </c>
    </row>
    <row r="352" spans="1:47" s="2" customFormat="1" ht="12">
      <c r="A352" s="39"/>
      <c r="B352" s="40"/>
      <c r="C352" s="41"/>
      <c r="D352" s="218" t="s">
        <v>300</v>
      </c>
      <c r="E352" s="41"/>
      <c r="F352" s="247" t="s">
        <v>978</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300</v>
      </c>
      <c r="AU352" s="18" t="s">
        <v>82</v>
      </c>
    </row>
    <row r="353" spans="1:51" s="13" customFormat="1" ht="12">
      <c r="A353" s="13"/>
      <c r="B353" s="225"/>
      <c r="C353" s="226"/>
      <c r="D353" s="218" t="s">
        <v>161</v>
      </c>
      <c r="E353" s="227" t="s">
        <v>19</v>
      </c>
      <c r="F353" s="228" t="s">
        <v>979</v>
      </c>
      <c r="G353" s="226"/>
      <c r="H353" s="229">
        <v>422</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161</v>
      </c>
      <c r="AU353" s="235" t="s">
        <v>82</v>
      </c>
      <c r="AV353" s="13" t="s">
        <v>82</v>
      </c>
      <c r="AW353" s="13" t="s">
        <v>33</v>
      </c>
      <c r="AX353" s="13" t="s">
        <v>80</v>
      </c>
      <c r="AY353" s="235" t="s">
        <v>148</v>
      </c>
    </row>
    <row r="354" spans="1:65" s="2" customFormat="1" ht="37.8" customHeight="1">
      <c r="A354" s="39"/>
      <c r="B354" s="40"/>
      <c r="C354" s="205" t="s">
        <v>616</v>
      </c>
      <c r="D354" s="205" t="s">
        <v>150</v>
      </c>
      <c r="E354" s="206" t="s">
        <v>980</v>
      </c>
      <c r="F354" s="207" t="s">
        <v>981</v>
      </c>
      <c r="G354" s="208" t="s">
        <v>220</v>
      </c>
      <c r="H354" s="209">
        <v>177</v>
      </c>
      <c r="I354" s="210"/>
      <c r="J354" s="211">
        <f>ROUND(I354*H354,2)</f>
        <v>0</v>
      </c>
      <c r="K354" s="207" t="s">
        <v>662</v>
      </c>
      <c r="L354" s="45"/>
      <c r="M354" s="212" t="s">
        <v>19</v>
      </c>
      <c r="N354" s="213" t="s">
        <v>43</v>
      </c>
      <c r="O354" s="85"/>
      <c r="P354" s="214">
        <f>O354*H354</f>
        <v>0</v>
      </c>
      <c r="Q354" s="214">
        <v>0.0006</v>
      </c>
      <c r="R354" s="214">
        <f>Q354*H354</f>
        <v>0.10619999999999999</v>
      </c>
      <c r="S354" s="214">
        <v>0</v>
      </c>
      <c r="T354" s="215">
        <f>S354*H354</f>
        <v>0</v>
      </c>
      <c r="U354" s="39"/>
      <c r="V354" s="39"/>
      <c r="W354" s="39"/>
      <c r="X354" s="39"/>
      <c r="Y354" s="39"/>
      <c r="Z354" s="39"/>
      <c r="AA354" s="39"/>
      <c r="AB354" s="39"/>
      <c r="AC354" s="39"/>
      <c r="AD354" s="39"/>
      <c r="AE354" s="39"/>
      <c r="AR354" s="216" t="s">
        <v>261</v>
      </c>
      <c r="AT354" s="216" t="s">
        <v>150</v>
      </c>
      <c r="AU354" s="216" t="s">
        <v>82</v>
      </c>
      <c r="AY354" s="18" t="s">
        <v>148</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261</v>
      </c>
      <c r="BM354" s="216" t="s">
        <v>982</v>
      </c>
    </row>
    <row r="355" spans="1:47" s="2" customFormat="1" ht="12">
      <c r="A355" s="39"/>
      <c r="B355" s="40"/>
      <c r="C355" s="41"/>
      <c r="D355" s="218" t="s">
        <v>157</v>
      </c>
      <c r="E355" s="41"/>
      <c r="F355" s="219" t="s">
        <v>983</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157</v>
      </c>
      <c r="AU355" s="18" t="s">
        <v>82</v>
      </c>
    </row>
    <row r="356" spans="1:47" s="2" customFormat="1" ht="12">
      <c r="A356" s="39"/>
      <c r="B356" s="40"/>
      <c r="C356" s="41"/>
      <c r="D356" s="223" t="s">
        <v>159</v>
      </c>
      <c r="E356" s="41"/>
      <c r="F356" s="224" t="s">
        <v>984</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159</v>
      </c>
      <c r="AU356" s="18" t="s">
        <v>82</v>
      </c>
    </row>
    <row r="357" spans="1:47" s="2" customFormat="1" ht="12">
      <c r="A357" s="39"/>
      <c r="B357" s="40"/>
      <c r="C357" s="41"/>
      <c r="D357" s="218" t="s">
        <v>300</v>
      </c>
      <c r="E357" s="41"/>
      <c r="F357" s="247" t="s">
        <v>985</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300</v>
      </c>
      <c r="AU357" s="18" t="s">
        <v>82</v>
      </c>
    </row>
    <row r="358" spans="1:51" s="13" customFormat="1" ht="12">
      <c r="A358" s="13"/>
      <c r="B358" s="225"/>
      <c r="C358" s="226"/>
      <c r="D358" s="218" t="s">
        <v>161</v>
      </c>
      <c r="E358" s="227" t="s">
        <v>19</v>
      </c>
      <c r="F358" s="228" t="s">
        <v>986</v>
      </c>
      <c r="G358" s="226"/>
      <c r="H358" s="229">
        <v>177</v>
      </c>
      <c r="I358" s="230"/>
      <c r="J358" s="226"/>
      <c r="K358" s="226"/>
      <c r="L358" s="231"/>
      <c r="M358" s="232"/>
      <c r="N358" s="233"/>
      <c r="O358" s="233"/>
      <c r="P358" s="233"/>
      <c r="Q358" s="233"/>
      <c r="R358" s="233"/>
      <c r="S358" s="233"/>
      <c r="T358" s="234"/>
      <c r="U358" s="13"/>
      <c r="V358" s="13"/>
      <c r="W358" s="13"/>
      <c r="X358" s="13"/>
      <c r="Y358" s="13"/>
      <c r="Z358" s="13"/>
      <c r="AA358" s="13"/>
      <c r="AB358" s="13"/>
      <c r="AC358" s="13"/>
      <c r="AD358" s="13"/>
      <c r="AE358" s="13"/>
      <c r="AT358" s="235" t="s">
        <v>161</v>
      </c>
      <c r="AU358" s="235" t="s">
        <v>82</v>
      </c>
      <c r="AV358" s="13" t="s">
        <v>82</v>
      </c>
      <c r="AW358" s="13" t="s">
        <v>33</v>
      </c>
      <c r="AX358" s="13" t="s">
        <v>80</v>
      </c>
      <c r="AY358" s="235" t="s">
        <v>148</v>
      </c>
    </row>
    <row r="359" spans="1:65" s="2" customFormat="1" ht="37.8" customHeight="1">
      <c r="A359" s="39"/>
      <c r="B359" s="40"/>
      <c r="C359" s="205" t="s">
        <v>622</v>
      </c>
      <c r="D359" s="205" t="s">
        <v>150</v>
      </c>
      <c r="E359" s="206" t="s">
        <v>987</v>
      </c>
      <c r="F359" s="207" t="s">
        <v>988</v>
      </c>
      <c r="G359" s="208" t="s">
        <v>220</v>
      </c>
      <c r="H359" s="209">
        <v>50</v>
      </c>
      <c r="I359" s="210"/>
      <c r="J359" s="211">
        <f>ROUND(I359*H359,2)</f>
        <v>0</v>
      </c>
      <c r="K359" s="207" t="s">
        <v>662</v>
      </c>
      <c r="L359" s="45"/>
      <c r="M359" s="212" t="s">
        <v>19</v>
      </c>
      <c r="N359" s="213" t="s">
        <v>43</v>
      </c>
      <c r="O359" s="85"/>
      <c r="P359" s="214">
        <f>O359*H359</f>
        <v>0</v>
      </c>
      <c r="Q359" s="214">
        <v>0.00043</v>
      </c>
      <c r="R359" s="214">
        <f>Q359*H359</f>
        <v>0.0215</v>
      </c>
      <c r="S359" s="214">
        <v>0</v>
      </c>
      <c r="T359" s="215">
        <f>S359*H359</f>
        <v>0</v>
      </c>
      <c r="U359" s="39"/>
      <c r="V359" s="39"/>
      <c r="W359" s="39"/>
      <c r="X359" s="39"/>
      <c r="Y359" s="39"/>
      <c r="Z359" s="39"/>
      <c r="AA359" s="39"/>
      <c r="AB359" s="39"/>
      <c r="AC359" s="39"/>
      <c r="AD359" s="39"/>
      <c r="AE359" s="39"/>
      <c r="AR359" s="216" t="s">
        <v>261</v>
      </c>
      <c r="AT359" s="216" t="s">
        <v>150</v>
      </c>
      <c r="AU359" s="216" t="s">
        <v>82</v>
      </c>
      <c r="AY359" s="18" t="s">
        <v>148</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261</v>
      </c>
      <c r="BM359" s="216" t="s">
        <v>989</v>
      </c>
    </row>
    <row r="360" spans="1:47" s="2" customFormat="1" ht="12">
      <c r="A360" s="39"/>
      <c r="B360" s="40"/>
      <c r="C360" s="41"/>
      <c r="D360" s="218" t="s">
        <v>157</v>
      </c>
      <c r="E360" s="41"/>
      <c r="F360" s="219" t="s">
        <v>990</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157</v>
      </c>
      <c r="AU360" s="18" t="s">
        <v>82</v>
      </c>
    </row>
    <row r="361" spans="1:47" s="2" customFormat="1" ht="12">
      <c r="A361" s="39"/>
      <c r="B361" s="40"/>
      <c r="C361" s="41"/>
      <c r="D361" s="223" t="s">
        <v>159</v>
      </c>
      <c r="E361" s="41"/>
      <c r="F361" s="224" t="s">
        <v>991</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159</v>
      </c>
      <c r="AU361" s="18" t="s">
        <v>82</v>
      </c>
    </row>
    <row r="362" spans="1:47" s="2" customFormat="1" ht="12">
      <c r="A362" s="39"/>
      <c r="B362" s="40"/>
      <c r="C362" s="41"/>
      <c r="D362" s="218" t="s">
        <v>300</v>
      </c>
      <c r="E362" s="41"/>
      <c r="F362" s="247" t="s">
        <v>992</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300</v>
      </c>
      <c r="AU362" s="18" t="s">
        <v>82</v>
      </c>
    </row>
    <row r="363" spans="1:65" s="2" customFormat="1" ht="37.8" customHeight="1">
      <c r="A363" s="39"/>
      <c r="B363" s="40"/>
      <c r="C363" s="205" t="s">
        <v>634</v>
      </c>
      <c r="D363" s="205" t="s">
        <v>150</v>
      </c>
      <c r="E363" s="206" t="s">
        <v>993</v>
      </c>
      <c r="F363" s="207" t="s">
        <v>994</v>
      </c>
      <c r="G363" s="208" t="s">
        <v>220</v>
      </c>
      <c r="H363" s="209">
        <v>15</v>
      </c>
      <c r="I363" s="210"/>
      <c r="J363" s="211">
        <f>ROUND(I363*H363,2)</f>
        <v>0</v>
      </c>
      <c r="K363" s="207" t="s">
        <v>662</v>
      </c>
      <c r="L363" s="45"/>
      <c r="M363" s="212" t="s">
        <v>19</v>
      </c>
      <c r="N363" s="213" t="s">
        <v>43</v>
      </c>
      <c r="O363" s="85"/>
      <c r="P363" s="214">
        <f>O363*H363</f>
        <v>0</v>
      </c>
      <c r="Q363" s="214">
        <v>0.0015</v>
      </c>
      <c r="R363" s="214">
        <f>Q363*H363</f>
        <v>0.0225</v>
      </c>
      <c r="S363" s="214">
        <v>0</v>
      </c>
      <c r="T363" s="215">
        <f>S363*H363</f>
        <v>0</v>
      </c>
      <c r="U363" s="39"/>
      <c r="V363" s="39"/>
      <c r="W363" s="39"/>
      <c r="X363" s="39"/>
      <c r="Y363" s="39"/>
      <c r="Z363" s="39"/>
      <c r="AA363" s="39"/>
      <c r="AB363" s="39"/>
      <c r="AC363" s="39"/>
      <c r="AD363" s="39"/>
      <c r="AE363" s="39"/>
      <c r="AR363" s="216" t="s">
        <v>261</v>
      </c>
      <c r="AT363" s="216" t="s">
        <v>150</v>
      </c>
      <c r="AU363" s="216" t="s">
        <v>82</v>
      </c>
      <c r="AY363" s="18" t="s">
        <v>148</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261</v>
      </c>
      <c r="BM363" s="216" t="s">
        <v>995</v>
      </c>
    </row>
    <row r="364" spans="1:47" s="2" customFormat="1" ht="12">
      <c r="A364" s="39"/>
      <c r="B364" s="40"/>
      <c r="C364" s="41"/>
      <c r="D364" s="218" t="s">
        <v>157</v>
      </c>
      <c r="E364" s="41"/>
      <c r="F364" s="219" t="s">
        <v>996</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157</v>
      </c>
      <c r="AU364" s="18" t="s">
        <v>82</v>
      </c>
    </row>
    <row r="365" spans="1:47" s="2" customFormat="1" ht="12">
      <c r="A365" s="39"/>
      <c r="B365" s="40"/>
      <c r="C365" s="41"/>
      <c r="D365" s="223" t="s">
        <v>159</v>
      </c>
      <c r="E365" s="41"/>
      <c r="F365" s="224" t="s">
        <v>997</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159</v>
      </c>
      <c r="AU365" s="18" t="s">
        <v>82</v>
      </c>
    </row>
    <row r="366" spans="1:47" s="2" customFormat="1" ht="12">
      <c r="A366" s="39"/>
      <c r="B366" s="40"/>
      <c r="C366" s="41"/>
      <c r="D366" s="218" t="s">
        <v>300</v>
      </c>
      <c r="E366" s="41"/>
      <c r="F366" s="247" t="s">
        <v>998</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300</v>
      </c>
      <c r="AU366" s="18" t="s">
        <v>82</v>
      </c>
    </row>
    <row r="367" spans="1:65" s="2" customFormat="1" ht="33" customHeight="1">
      <c r="A367" s="39"/>
      <c r="B367" s="40"/>
      <c r="C367" s="205" t="s">
        <v>643</v>
      </c>
      <c r="D367" s="205" t="s">
        <v>150</v>
      </c>
      <c r="E367" s="206" t="s">
        <v>999</v>
      </c>
      <c r="F367" s="207" t="s">
        <v>1000</v>
      </c>
      <c r="G367" s="208" t="s">
        <v>220</v>
      </c>
      <c r="H367" s="209">
        <v>80</v>
      </c>
      <c r="I367" s="210"/>
      <c r="J367" s="211">
        <f>ROUND(I367*H367,2)</f>
        <v>0</v>
      </c>
      <c r="K367" s="207" t="s">
        <v>662</v>
      </c>
      <c r="L367" s="45"/>
      <c r="M367" s="212" t="s">
        <v>19</v>
      </c>
      <c r="N367" s="213" t="s">
        <v>43</v>
      </c>
      <c r="O367" s="85"/>
      <c r="P367" s="214">
        <f>O367*H367</f>
        <v>0</v>
      </c>
      <c r="Q367" s="214">
        <v>0.0015</v>
      </c>
      <c r="R367" s="214">
        <f>Q367*H367</f>
        <v>0.12</v>
      </c>
      <c r="S367" s="214">
        <v>0</v>
      </c>
      <c r="T367" s="215">
        <f>S367*H367</f>
        <v>0</v>
      </c>
      <c r="U367" s="39"/>
      <c r="V367" s="39"/>
      <c r="W367" s="39"/>
      <c r="X367" s="39"/>
      <c r="Y367" s="39"/>
      <c r="Z367" s="39"/>
      <c r="AA367" s="39"/>
      <c r="AB367" s="39"/>
      <c r="AC367" s="39"/>
      <c r="AD367" s="39"/>
      <c r="AE367" s="39"/>
      <c r="AR367" s="216" t="s">
        <v>261</v>
      </c>
      <c r="AT367" s="216" t="s">
        <v>150</v>
      </c>
      <c r="AU367" s="216" t="s">
        <v>82</v>
      </c>
      <c r="AY367" s="18" t="s">
        <v>148</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261</v>
      </c>
      <c r="BM367" s="216" t="s">
        <v>1001</v>
      </c>
    </row>
    <row r="368" spans="1:47" s="2" customFormat="1" ht="12">
      <c r="A368" s="39"/>
      <c r="B368" s="40"/>
      <c r="C368" s="41"/>
      <c r="D368" s="218" t="s">
        <v>157</v>
      </c>
      <c r="E368" s="41"/>
      <c r="F368" s="219" t="s">
        <v>1002</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157</v>
      </c>
      <c r="AU368" s="18" t="s">
        <v>82</v>
      </c>
    </row>
    <row r="369" spans="1:47" s="2" customFormat="1" ht="12">
      <c r="A369" s="39"/>
      <c r="B369" s="40"/>
      <c r="C369" s="41"/>
      <c r="D369" s="223" t="s">
        <v>159</v>
      </c>
      <c r="E369" s="41"/>
      <c r="F369" s="224" t="s">
        <v>1003</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159</v>
      </c>
      <c r="AU369" s="18" t="s">
        <v>82</v>
      </c>
    </row>
    <row r="370" spans="1:47" s="2" customFormat="1" ht="12">
      <c r="A370" s="39"/>
      <c r="B370" s="40"/>
      <c r="C370" s="41"/>
      <c r="D370" s="218" t="s">
        <v>300</v>
      </c>
      <c r="E370" s="41"/>
      <c r="F370" s="247" t="s">
        <v>1004</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300</v>
      </c>
      <c r="AU370" s="18" t="s">
        <v>82</v>
      </c>
    </row>
    <row r="371" spans="1:51" s="13" customFormat="1" ht="12">
      <c r="A371" s="13"/>
      <c r="B371" s="225"/>
      <c r="C371" s="226"/>
      <c r="D371" s="218" t="s">
        <v>161</v>
      </c>
      <c r="E371" s="227" t="s">
        <v>19</v>
      </c>
      <c r="F371" s="228" t="s">
        <v>1005</v>
      </c>
      <c r="G371" s="226"/>
      <c r="H371" s="229">
        <v>80</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161</v>
      </c>
      <c r="AU371" s="235" t="s">
        <v>82</v>
      </c>
      <c r="AV371" s="13" t="s">
        <v>82</v>
      </c>
      <c r="AW371" s="13" t="s">
        <v>33</v>
      </c>
      <c r="AX371" s="13" t="s">
        <v>80</v>
      </c>
      <c r="AY371" s="235" t="s">
        <v>148</v>
      </c>
    </row>
    <row r="372" spans="1:65" s="2" customFormat="1" ht="37.8" customHeight="1">
      <c r="A372" s="39"/>
      <c r="B372" s="40"/>
      <c r="C372" s="205" t="s">
        <v>1006</v>
      </c>
      <c r="D372" s="205" t="s">
        <v>150</v>
      </c>
      <c r="E372" s="206" t="s">
        <v>1007</v>
      </c>
      <c r="F372" s="207" t="s">
        <v>1008</v>
      </c>
      <c r="G372" s="208" t="s">
        <v>220</v>
      </c>
      <c r="H372" s="209">
        <v>43</v>
      </c>
      <c r="I372" s="210"/>
      <c r="J372" s="211">
        <f>ROUND(I372*H372,2)</f>
        <v>0</v>
      </c>
      <c r="K372" s="207" t="s">
        <v>19</v>
      </c>
      <c r="L372" s="45"/>
      <c r="M372" s="212" t="s">
        <v>19</v>
      </c>
      <c r="N372" s="213" t="s">
        <v>43</v>
      </c>
      <c r="O372" s="85"/>
      <c r="P372" s="214">
        <f>O372*H372</f>
        <v>0</v>
      </c>
      <c r="Q372" s="214">
        <v>0.0009</v>
      </c>
      <c r="R372" s="214">
        <f>Q372*H372</f>
        <v>0.0387</v>
      </c>
      <c r="S372" s="214">
        <v>0</v>
      </c>
      <c r="T372" s="215">
        <f>S372*H372</f>
        <v>0</v>
      </c>
      <c r="U372" s="39"/>
      <c r="V372" s="39"/>
      <c r="W372" s="39"/>
      <c r="X372" s="39"/>
      <c r="Y372" s="39"/>
      <c r="Z372" s="39"/>
      <c r="AA372" s="39"/>
      <c r="AB372" s="39"/>
      <c r="AC372" s="39"/>
      <c r="AD372" s="39"/>
      <c r="AE372" s="39"/>
      <c r="AR372" s="216" t="s">
        <v>261</v>
      </c>
      <c r="AT372" s="216" t="s">
        <v>150</v>
      </c>
      <c r="AU372" s="216" t="s">
        <v>82</v>
      </c>
      <c r="AY372" s="18" t="s">
        <v>148</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261</v>
      </c>
      <c r="BM372" s="216" t="s">
        <v>1009</v>
      </c>
    </row>
    <row r="373" spans="1:47" s="2" customFormat="1" ht="12">
      <c r="A373" s="39"/>
      <c r="B373" s="40"/>
      <c r="C373" s="41"/>
      <c r="D373" s="218" t="s">
        <v>157</v>
      </c>
      <c r="E373" s="41"/>
      <c r="F373" s="219" t="s">
        <v>1008</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157</v>
      </c>
      <c r="AU373" s="18" t="s">
        <v>82</v>
      </c>
    </row>
    <row r="374" spans="1:47" s="2" customFormat="1" ht="12">
      <c r="A374" s="39"/>
      <c r="B374" s="40"/>
      <c r="C374" s="41"/>
      <c r="D374" s="218" t="s">
        <v>300</v>
      </c>
      <c r="E374" s="41"/>
      <c r="F374" s="247" t="s">
        <v>1010</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300</v>
      </c>
      <c r="AU374" s="18" t="s">
        <v>82</v>
      </c>
    </row>
    <row r="375" spans="1:65" s="2" customFormat="1" ht="37.8" customHeight="1">
      <c r="A375" s="39"/>
      <c r="B375" s="40"/>
      <c r="C375" s="205" t="s">
        <v>1011</v>
      </c>
      <c r="D375" s="205" t="s">
        <v>150</v>
      </c>
      <c r="E375" s="206" t="s">
        <v>1012</v>
      </c>
      <c r="F375" s="207" t="s">
        <v>1013</v>
      </c>
      <c r="G375" s="208" t="s">
        <v>174</v>
      </c>
      <c r="H375" s="209">
        <v>466.43</v>
      </c>
      <c r="I375" s="210"/>
      <c r="J375" s="211">
        <f>ROUND(I375*H375,2)</f>
        <v>0</v>
      </c>
      <c r="K375" s="207" t="s">
        <v>662</v>
      </c>
      <c r="L375" s="45"/>
      <c r="M375" s="212" t="s">
        <v>19</v>
      </c>
      <c r="N375" s="213" t="s">
        <v>43</v>
      </c>
      <c r="O375" s="85"/>
      <c r="P375" s="214">
        <f>O375*H375</f>
        <v>0</v>
      </c>
      <c r="Q375" s="214">
        <v>0.00022</v>
      </c>
      <c r="R375" s="214">
        <f>Q375*H375</f>
        <v>0.1026146</v>
      </c>
      <c r="S375" s="214">
        <v>0</v>
      </c>
      <c r="T375" s="215">
        <f>S375*H375</f>
        <v>0</v>
      </c>
      <c r="U375" s="39"/>
      <c r="V375" s="39"/>
      <c r="W375" s="39"/>
      <c r="X375" s="39"/>
      <c r="Y375" s="39"/>
      <c r="Z375" s="39"/>
      <c r="AA375" s="39"/>
      <c r="AB375" s="39"/>
      <c r="AC375" s="39"/>
      <c r="AD375" s="39"/>
      <c r="AE375" s="39"/>
      <c r="AR375" s="216" t="s">
        <v>261</v>
      </c>
      <c r="AT375" s="216" t="s">
        <v>150</v>
      </c>
      <c r="AU375" s="216" t="s">
        <v>82</v>
      </c>
      <c r="AY375" s="18" t="s">
        <v>148</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261</v>
      </c>
      <c r="BM375" s="216" t="s">
        <v>1014</v>
      </c>
    </row>
    <row r="376" spans="1:47" s="2" customFormat="1" ht="12">
      <c r="A376" s="39"/>
      <c r="B376" s="40"/>
      <c r="C376" s="41"/>
      <c r="D376" s="218" t="s">
        <v>157</v>
      </c>
      <c r="E376" s="41"/>
      <c r="F376" s="219" t="s">
        <v>1015</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157</v>
      </c>
      <c r="AU376" s="18" t="s">
        <v>82</v>
      </c>
    </row>
    <row r="377" spans="1:47" s="2" customFormat="1" ht="12">
      <c r="A377" s="39"/>
      <c r="B377" s="40"/>
      <c r="C377" s="41"/>
      <c r="D377" s="223" t="s">
        <v>159</v>
      </c>
      <c r="E377" s="41"/>
      <c r="F377" s="224" t="s">
        <v>1016</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159</v>
      </c>
      <c r="AU377" s="18" t="s">
        <v>82</v>
      </c>
    </row>
    <row r="378" spans="1:51" s="13" customFormat="1" ht="12">
      <c r="A378" s="13"/>
      <c r="B378" s="225"/>
      <c r="C378" s="226"/>
      <c r="D378" s="218" t="s">
        <v>161</v>
      </c>
      <c r="E378" s="227" t="s">
        <v>19</v>
      </c>
      <c r="F378" s="228" t="s">
        <v>1017</v>
      </c>
      <c r="G378" s="226"/>
      <c r="H378" s="229">
        <v>360.64</v>
      </c>
      <c r="I378" s="230"/>
      <c r="J378" s="226"/>
      <c r="K378" s="226"/>
      <c r="L378" s="231"/>
      <c r="M378" s="232"/>
      <c r="N378" s="233"/>
      <c r="O378" s="233"/>
      <c r="P378" s="233"/>
      <c r="Q378" s="233"/>
      <c r="R378" s="233"/>
      <c r="S378" s="233"/>
      <c r="T378" s="234"/>
      <c r="U378" s="13"/>
      <c r="V378" s="13"/>
      <c r="W378" s="13"/>
      <c r="X378" s="13"/>
      <c r="Y378" s="13"/>
      <c r="Z378" s="13"/>
      <c r="AA378" s="13"/>
      <c r="AB378" s="13"/>
      <c r="AC378" s="13"/>
      <c r="AD378" s="13"/>
      <c r="AE378" s="13"/>
      <c r="AT378" s="235" t="s">
        <v>161</v>
      </c>
      <c r="AU378" s="235" t="s">
        <v>82</v>
      </c>
      <c r="AV378" s="13" t="s">
        <v>82</v>
      </c>
      <c r="AW378" s="13" t="s">
        <v>33</v>
      </c>
      <c r="AX378" s="13" t="s">
        <v>72</v>
      </c>
      <c r="AY378" s="235" t="s">
        <v>148</v>
      </c>
    </row>
    <row r="379" spans="1:51" s="13" customFormat="1" ht="12">
      <c r="A379" s="13"/>
      <c r="B379" s="225"/>
      <c r="C379" s="226"/>
      <c r="D379" s="218" t="s">
        <v>161</v>
      </c>
      <c r="E379" s="227" t="s">
        <v>19</v>
      </c>
      <c r="F379" s="228" t="s">
        <v>1018</v>
      </c>
      <c r="G379" s="226"/>
      <c r="H379" s="229">
        <v>34.99</v>
      </c>
      <c r="I379" s="230"/>
      <c r="J379" s="226"/>
      <c r="K379" s="226"/>
      <c r="L379" s="231"/>
      <c r="M379" s="232"/>
      <c r="N379" s="233"/>
      <c r="O379" s="233"/>
      <c r="P379" s="233"/>
      <c r="Q379" s="233"/>
      <c r="R379" s="233"/>
      <c r="S379" s="233"/>
      <c r="T379" s="234"/>
      <c r="U379" s="13"/>
      <c r="V379" s="13"/>
      <c r="W379" s="13"/>
      <c r="X379" s="13"/>
      <c r="Y379" s="13"/>
      <c r="Z379" s="13"/>
      <c r="AA379" s="13"/>
      <c r="AB379" s="13"/>
      <c r="AC379" s="13"/>
      <c r="AD379" s="13"/>
      <c r="AE379" s="13"/>
      <c r="AT379" s="235" t="s">
        <v>161</v>
      </c>
      <c r="AU379" s="235" t="s">
        <v>82</v>
      </c>
      <c r="AV379" s="13" t="s">
        <v>82</v>
      </c>
      <c r="AW379" s="13" t="s">
        <v>33</v>
      </c>
      <c r="AX379" s="13" t="s">
        <v>72</v>
      </c>
      <c r="AY379" s="235" t="s">
        <v>148</v>
      </c>
    </row>
    <row r="380" spans="1:51" s="13" customFormat="1" ht="12">
      <c r="A380" s="13"/>
      <c r="B380" s="225"/>
      <c r="C380" s="226"/>
      <c r="D380" s="218" t="s">
        <v>161</v>
      </c>
      <c r="E380" s="227" t="s">
        <v>19</v>
      </c>
      <c r="F380" s="228" t="s">
        <v>1019</v>
      </c>
      <c r="G380" s="226"/>
      <c r="H380" s="229">
        <v>70.8</v>
      </c>
      <c r="I380" s="230"/>
      <c r="J380" s="226"/>
      <c r="K380" s="226"/>
      <c r="L380" s="231"/>
      <c r="M380" s="232"/>
      <c r="N380" s="233"/>
      <c r="O380" s="233"/>
      <c r="P380" s="233"/>
      <c r="Q380" s="233"/>
      <c r="R380" s="233"/>
      <c r="S380" s="233"/>
      <c r="T380" s="234"/>
      <c r="U380" s="13"/>
      <c r="V380" s="13"/>
      <c r="W380" s="13"/>
      <c r="X380" s="13"/>
      <c r="Y380" s="13"/>
      <c r="Z380" s="13"/>
      <c r="AA380" s="13"/>
      <c r="AB380" s="13"/>
      <c r="AC380" s="13"/>
      <c r="AD380" s="13"/>
      <c r="AE380" s="13"/>
      <c r="AT380" s="235" t="s">
        <v>161</v>
      </c>
      <c r="AU380" s="235" t="s">
        <v>82</v>
      </c>
      <c r="AV380" s="13" t="s">
        <v>82</v>
      </c>
      <c r="AW380" s="13" t="s">
        <v>33</v>
      </c>
      <c r="AX380" s="13" t="s">
        <v>72</v>
      </c>
      <c r="AY380" s="235" t="s">
        <v>148</v>
      </c>
    </row>
    <row r="381" spans="1:51" s="14" customFormat="1" ht="12">
      <c r="A381" s="14"/>
      <c r="B381" s="236"/>
      <c r="C381" s="237"/>
      <c r="D381" s="218" t="s">
        <v>161</v>
      </c>
      <c r="E381" s="238" t="s">
        <v>19</v>
      </c>
      <c r="F381" s="239" t="s">
        <v>254</v>
      </c>
      <c r="G381" s="237"/>
      <c r="H381" s="240">
        <v>466.43</v>
      </c>
      <c r="I381" s="241"/>
      <c r="J381" s="237"/>
      <c r="K381" s="237"/>
      <c r="L381" s="242"/>
      <c r="M381" s="243"/>
      <c r="N381" s="244"/>
      <c r="O381" s="244"/>
      <c r="P381" s="244"/>
      <c r="Q381" s="244"/>
      <c r="R381" s="244"/>
      <c r="S381" s="244"/>
      <c r="T381" s="245"/>
      <c r="U381" s="14"/>
      <c r="V381" s="14"/>
      <c r="W381" s="14"/>
      <c r="X381" s="14"/>
      <c r="Y381" s="14"/>
      <c r="Z381" s="14"/>
      <c r="AA381" s="14"/>
      <c r="AB381" s="14"/>
      <c r="AC381" s="14"/>
      <c r="AD381" s="14"/>
      <c r="AE381" s="14"/>
      <c r="AT381" s="246" t="s">
        <v>161</v>
      </c>
      <c r="AU381" s="246" t="s">
        <v>82</v>
      </c>
      <c r="AV381" s="14" t="s">
        <v>155</v>
      </c>
      <c r="AW381" s="14" t="s">
        <v>33</v>
      </c>
      <c r="AX381" s="14" t="s">
        <v>80</v>
      </c>
      <c r="AY381" s="246" t="s">
        <v>148</v>
      </c>
    </row>
    <row r="382" spans="1:65" s="2" customFormat="1" ht="24.15" customHeight="1">
      <c r="A382" s="39"/>
      <c r="B382" s="40"/>
      <c r="C382" s="262" t="s">
        <v>1020</v>
      </c>
      <c r="D382" s="262" t="s">
        <v>700</v>
      </c>
      <c r="E382" s="263" t="s">
        <v>1021</v>
      </c>
      <c r="F382" s="264" t="s">
        <v>1022</v>
      </c>
      <c r="G382" s="265" t="s">
        <v>174</v>
      </c>
      <c r="H382" s="266">
        <v>825.193</v>
      </c>
      <c r="I382" s="267"/>
      <c r="J382" s="268">
        <f>ROUND(I382*H382,2)</f>
        <v>0</v>
      </c>
      <c r="K382" s="264" t="s">
        <v>662</v>
      </c>
      <c r="L382" s="269"/>
      <c r="M382" s="270" t="s">
        <v>19</v>
      </c>
      <c r="N382" s="271" t="s">
        <v>43</v>
      </c>
      <c r="O382" s="85"/>
      <c r="P382" s="214">
        <f>O382*H382</f>
        <v>0</v>
      </c>
      <c r="Q382" s="214">
        <v>0.0019</v>
      </c>
      <c r="R382" s="214">
        <f>Q382*H382</f>
        <v>1.5678667</v>
      </c>
      <c r="S382" s="214">
        <v>0</v>
      </c>
      <c r="T382" s="215">
        <f>S382*H382</f>
        <v>0</v>
      </c>
      <c r="U382" s="39"/>
      <c r="V382" s="39"/>
      <c r="W382" s="39"/>
      <c r="X382" s="39"/>
      <c r="Y382" s="39"/>
      <c r="Z382" s="39"/>
      <c r="AA382" s="39"/>
      <c r="AB382" s="39"/>
      <c r="AC382" s="39"/>
      <c r="AD382" s="39"/>
      <c r="AE382" s="39"/>
      <c r="AR382" s="216" t="s">
        <v>383</v>
      </c>
      <c r="AT382" s="216" t="s">
        <v>700</v>
      </c>
      <c r="AU382" s="216" t="s">
        <v>82</v>
      </c>
      <c r="AY382" s="18" t="s">
        <v>148</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261</v>
      </c>
      <c r="BM382" s="216" t="s">
        <v>1023</v>
      </c>
    </row>
    <row r="383" spans="1:47" s="2" customFormat="1" ht="12">
      <c r="A383" s="39"/>
      <c r="B383" s="40"/>
      <c r="C383" s="41"/>
      <c r="D383" s="218" t="s">
        <v>157</v>
      </c>
      <c r="E383" s="41"/>
      <c r="F383" s="219" t="s">
        <v>1022</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157</v>
      </c>
      <c r="AU383" s="18" t="s">
        <v>82</v>
      </c>
    </row>
    <row r="384" spans="1:47" s="2" customFormat="1" ht="12">
      <c r="A384" s="39"/>
      <c r="B384" s="40"/>
      <c r="C384" s="41"/>
      <c r="D384" s="223" t="s">
        <v>159</v>
      </c>
      <c r="E384" s="41"/>
      <c r="F384" s="224" t="s">
        <v>1024</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159</v>
      </c>
      <c r="AU384" s="18" t="s">
        <v>82</v>
      </c>
    </row>
    <row r="385" spans="1:51" s="13" customFormat="1" ht="12">
      <c r="A385" s="13"/>
      <c r="B385" s="225"/>
      <c r="C385" s="226"/>
      <c r="D385" s="218" t="s">
        <v>161</v>
      </c>
      <c r="E385" s="227" t="s">
        <v>19</v>
      </c>
      <c r="F385" s="228" t="s">
        <v>1025</v>
      </c>
      <c r="G385" s="226"/>
      <c r="H385" s="229">
        <v>432.926</v>
      </c>
      <c r="I385" s="230"/>
      <c r="J385" s="226"/>
      <c r="K385" s="226"/>
      <c r="L385" s="231"/>
      <c r="M385" s="232"/>
      <c r="N385" s="233"/>
      <c r="O385" s="233"/>
      <c r="P385" s="233"/>
      <c r="Q385" s="233"/>
      <c r="R385" s="233"/>
      <c r="S385" s="233"/>
      <c r="T385" s="234"/>
      <c r="U385" s="13"/>
      <c r="V385" s="13"/>
      <c r="W385" s="13"/>
      <c r="X385" s="13"/>
      <c r="Y385" s="13"/>
      <c r="Z385" s="13"/>
      <c r="AA385" s="13"/>
      <c r="AB385" s="13"/>
      <c r="AC385" s="13"/>
      <c r="AD385" s="13"/>
      <c r="AE385" s="13"/>
      <c r="AT385" s="235" t="s">
        <v>161</v>
      </c>
      <c r="AU385" s="235" t="s">
        <v>82</v>
      </c>
      <c r="AV385" s="13" t="s">
        <v>82</v>
      </c>
      <c r="AW385" s="13" t="s">
        <v>33</v>
      </c>
      <c r="AX385" s="13" t="s">
        <v>72</v>
      </c>
      <c r="AY385" s="235" t="s">
        <v>148</v>
      </c>
    </row>
    <row r="386" spans="1:51" s="13" customFormat="1" ht="12">
      <c r="A386" s="13"/>
      <c r="B386" s="225"/>
      <c r="C386" s="226"/>
      <c r="D386" s="218" t="s">
        <v>161</v>
      </c>
      <c r="E386" s="227" t="s">
        <v>19</v>
      </c>
      <c r="F386" s="228" t="s">
        <v>1026</v>
      </c>
      <c r="G386" s="226"/>
      <c r="H386" s="229">
        <v>14.5</v>
      </c>
      <c r="I386" s="230"/>
      <c r="J386" s="226"/>
      <c r="K386" s="226"/>
      <c r="L386" s="231"/>
      <c r="M386" s="232"/>
      <c r="N386" s="233"/>
      <c r="O386" s="233"/>
      <c r="P386" s="233"/>
      <c r="Q386" s="233"/>
      <c r="R386" s="233"/>
      <c r="S386" s="233"/>
      <c r="T386" s="234"/>
      <c r="U386" s="13"/>
      <c r="V386" s="13"/>
      <c r="W386" s="13"/>
      <c r="X386" s="13"/>
      <c r="Y386" s="13"/>
      <c r="Z386" s="13"/>
      <c r="AA386" s="13"/>
      <c r="AB386" s="13"/>
      <c r="AC386" s="13"/>
      <c r="AD386" s="13"/>
      <c r="AE386" s="13"/>
      <c r="AT386" s="235" t="s">
        <v>161</v>
      </c>
      <c r="AU386" s="235" t="s">
        <v>82</v>
      </c>
      <c r="AV386" s="13" t="s">
        <v>82</v>
      </c>
      <c r="AW386" s="13" t="s">
        <v>33</v>
      </c>
      <c r="AX386" s="13" t="s">
        <v>72</v>
      </c>
      <c r="AY386" s="235" t="s">
        <v>148</v>
      </c>
    </row>
    <row r="387" spans="1:51" s="13" customFormat="1" ht="12">
      <c r="A387" s="13"/>
      <c r="B387" s="225"/>
      <c r="C387" s="226"/>
      <c r="D387" s="218" t="s">
        <v>161</v>
      </c>
      <c r="E387" s="227" t="s">
        <v>19</v>
      </c>
      <c r="F387" s="228" t="s">
        <v>955</v>
      </c>
      <c r="G387" s="226"/>
      <c r="H387" s="229">
        <v>154.8</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161</v>
      </c>
      <c r="AU387" s="235" t="s">
        <v>82</v>
      </c>
      <c r="AV387" s="13" t="s">
        <v>82</v>
      </c>
      <c r="AW387" s="13" t="s">
        <v>33</v>
      </c>
      <c r="AX387" s="13" t="s">
        <v>72</v>
      </c>
      <c r="AY387" s="235" t="s">
        <v>148</v>
      </c>
    </row>
    <row r="388" spans="1:51" s="13" customFormat="1" ht="12">
      <c r="A388" s="13"/>
      <c r="B388" s="225"/>
      <c r="C388" s="226"/>
      <c r="D388" s="218" t="s">
        <v>161</v>
      </c>
      <c r="E388" s="227" t="s">
        <v>19</v>
      </c>
      <c r="F388" s="228" t="s">
        <v>1027</v>
      </c>
      <c r="G388" s="226"/>
      <c r="H388" s="229">
        <v>34.99</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161</v>
      </c>
      <c r="AU388" s="235" t="s">
        <v>82</v>
      </c>
      <c r="AV388" s="13" t="s">
        <v>82</v>
      </c>
      <c r="AW388" s="13" t="s">
        <v>33</v>
      </c>
      <c r="AX388" s="13" t="s">
        <v>72</v>
      </c>
      <c r="AY388" s="235" t="s">
        <v>148</v>
      </c>
    </row>
    <row r="389" spans="1:51" s="13" customFormat="1" ht="12">
      <c r="A389" s="13"/>
      <c r="B389" s="225"/>
      <c r="C389" s="226"/>
      <c r="D389" s="218" t="s">
        <v>161</v>
      </c>
      <c r="E389" s="227" t="s">
        <v>19</v>
      </c>
      <c r="F389" s="228" t="s">
        <v>1028</v>
      </c>
      <c r="G389" s="226"/>
      <c r="H389" s="229">
        <v>70.8</v>
      </c>
      <c r="I389" s="230"/>
      <c r="J389" s="226"/>
      <c r="K389" s="226"/>
      <c r="L389" s="231"/>
      <c r="M389" s="232"/>
      <c r="N389" s="233"/>
      <c r="O389" s="233"/>
      <c r="P389" s="233"/>
      <c r="Q389" s="233"/>
      <c r="R389" s="233"/>
      <c r="S389" s="233"/>
      <c r="T389" s="234"/>
      <c r="U389" s="13"/>
      <c r="V389" s="13"/>
      <c r="W389" s="13"/>
      <c r="X389" s="13"/>
      <c r="Y389" s="13"/>
      <c r="Z389" s="13"/>
      <c r="AA389" s="13"/>
      <c r="AB389" s="13"/>
      <c r="AC389" s="13"/>
      <c r="AD389" s="13"/>
      <c r="AE389" s="13"/>
      <c r="AT389" s="235" t="s">
        <v>161</v>
      </c>
      <c r="AU389" s="235" t="s">
        <v>82</v>
      </c>
      <c r="AV389" s="13" t="s">
        <v>82</v>
      </c>
      <c r="AW389" s="13" t="s">
        <v>33</v>
      </c>
      <c r="AX389" s="13" t="s">
        <v>72</v>
      </c>
      <c r="AY389" s="235" t="s">
        <v>148</v>
      </c>
    </row>
    <row r="390" spans="1:51" s="14" customFormat="1" ht="12">
      <c r="A390" s="14"/>
      <c r="B390" s="236"/>
      <c r="C390" s="237"/>
      <c r="D390" s="218" t="s">
        <v>161</v>
      </c>
      <c r="E390" s="238" t="s">
        <v>19</v>
      </c>
      <c r="F390" s="239" t="s">
        <v>254</v>
      </c>
      <c r="G390" s="237"/>
      <c r="H390" s="240">
        <v>708.016</v>
      </c>
      <c r="I390" s="241"/>
      <c r="J390" s="237"/>
      <c r="K390" s="237"/>
      <c r="L390" s="242"/>
      <c r="M390" s="243"/>
      <c r="N390" s="244"/>
      <c r="O390" s="244"/>
      <c r="P390" s="244"/>
      <c r="Q390" s="244"/>
      <c r="R390" s="244"/>
      <c r="S390" s="244"/>
      <c r="T390" s="245"/>
      <c r="U390" s="14"/>
      <c r="V390" s="14"/>
      <c r="W390" s="14"/>
      <c r="X390" s="14"/>
      <c r="Y390" s="14"/>
      <c r="Z390" s="14"/>
      <c r="AA390" s="14"/>
      <c r="AB390" s="14"/>
      <c r="AC390" s="14"/>
      <c r="AD390" s="14"/>
      <c r="AE390" s="14"/>
      <c r="AT390" s="246" t="s">
        <v>161</v>
      </c>
      <c r="AU390" s="246" t="s">
        <v>82</v>
      </c>
      <c r="AV390" s="14" t="s">
        <v>155</v>
      </c>
      <c r="AW390" s="14" t="s">
        <v>33</v>
      </c>
      <c r="AX390" s="14" t="s">
        <v>80</v>
      </c>
      <c r="AY390" s="246" t="s">
        <v>148</v>
      </c>
    </row>
    <row r="391" spans="1:51" s="13" customFormat="1" ht="12">
      <c r="A391" s="13"/>
      <c r="B391" s="225"/>
      <c r="C391" s="226"/>
      <c r="D391" s="218" t="s">
        <v>161</v>
      </c>
      <c r="E391" s="226"/>
      <c r="F391" s="228" t="s">
        <v>1029</v>
      </c>
      <c r="G391" s="226"/>
      <c r="H391" s="229">
        <v>825.193</v>
      </c>
      <c r="I391" s="230"/>
      <c r="J391" s="226"/>
      <c r="K391" s="226"/>
      <c r="L391" s="231"/>
      <c r="M391" s="232"/>
      <c r="N391" s="233"/>
      <c r="O391" s="233"/>
      <c r="P391" s="233"/>
      <c r="Q391" s="233"/>
      <c r="R391" s="233"/>
      <c r="S391" s="233"/>
      <c r="T391" s="234"/>
      <c r="U391" s="13"/>
      <c r="V391" s="13"/>
      <c r="W391" s="13"/>
      <c r="X391" s="13"/>
      <c r="Y391" s="13"/>
      <c r="Z391" s="13"/>
      <c r="AA391" s="13"/>
      <c r="AB391" s="13"/>
      <c r="AC391" s="13"/>
      <c r="AD391" s="13"/>
      <c r="AE391" s="13"/>
      <c r="AT391" s="235" t="s">
        <v>161</v>
      </c>
      <c r="AU391" s="235" t="s">
        <v>82</v>
      </c>
      <c r="AV391" s="13" t="s">
        <v>82</v>
      </c>
      <c r="AW391" s="13" t="s">
        <v>4</v>
      </c>
      <c r="AX391" s="13" t="s">
        <v>80</v>
      </c>
      <c r="AY391" s="235" t="s">
        <v>148</v>
      </c>
    </row>
    <row r="392" spans="1:65" s="2" customFormat="1" ht="24.15" customHeight="1">
      <c r="A392" s="39"/>
      <c r="B392" s="40"/>
      <c r="C392" s="262" t="s">
        <v>1030</v>
      </c>
      <c r="D392" s="262" t="s">
        <v>700</v>
      </c>
      <c r="E392" s="263" t="s">
        <v>1031</v>
      </c>
      <c r="F392" s="264" t="s">
        <v>1032</v>
      </c>
      <c r="G392" s="265" t="s">
        <v>174</v>
      </c>
      <c r="H392" s="266">
        <v>47.25</v>
      </c>
      <c r="I392" s="267"/>
      <c r="J392" s="268">
        <f>ROUND(I392*H392,2)</f>
        <v>0</v>
      </c>
      <c r="K392" s="264" t="s">
        <v>662</v>
      </c>
      <c r="L392" s="269"/>
      <c r="M392" s="270" t="s">
        <v>19</v>
      </c>
      <c r="N392" s="271" t="s">
        <v>43</v>
      </c>
      <c r="O392" s="85"/>
      <c r="P392" s="214">
        <f>O392*H392</f>
        <v>0</v>
      </c>
      <c r="Q392" s="214">
        <v>0.0019</v>
      </c>
      <c r="R392" s="214">
        <f>Q392*H392</f>
        <v>0.089775</v>
      </c>
      <c r="S392" s="214">
        <v>0</v>
      </c>
      <c r="T392" s="215">
        <f>S392*H392</f>
        <v>0</v>
      </c>
      <c r="U392" s="39"/>
      <c r="V392" s="39"/>
      <c r="W392" s="39"/>
      <c r="X392" s="39"/>
      <c r="Y392" s="39"/>
      <c r="Z392" s="39"/>
      <c r="AA392" s="39"/>
      <c r="AB392" s="39"/>
      <c r="AC392" s="39"/>
      <c r="AD392" s="39"/>
      <c r="AE392" s="39"/>
      <c r="AR392" s="216" t="s">
        <v>383</v>
      </c>
      <c r="AT392" s="216" t="s">
        <v>700</v>
      </c>
      <c r="AU392" s="216" t="s">
        <v>82</v>
      </c>
      <c r="AY392" s="18" t="s">
        <v>148</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261</v>
      </c>
      <c r="BM392" s="216" t="s">
        <v>1033</v>
      </c>
    </row>
    <row r="393" spans="1:47" s="2" customFormat="1" ht="12">
      <c r="A393" s="39"/>
      <c r="B393" s="40"/>
      <c r="C393" s="41"/>
      <c r="D393" s="218" t="s">
        <v>157</v>
      </c>
      <c r="E393" s="41"/>
      <c r="F393" s="219" t="s">
        <v>1032</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157</v>
      </c>
      <c r="AU393" s="18" t="s">
        <v>82</v>
      </c>
    </row>
    <row r="394" spans="1:47" s="2" customFormat="1" ht="12">
      <c r="A394" s="39"/>
      <c r="B394" s="40"/>
      <c r="C394" s="41"/>
      <c r="D394" s="223" t="s">
        <v>159</v>
      </c>
      <c r="E394" s="41"/>
      <c r="F394" s="224" t="s">
        <v>1034</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159</v>
      </c>
      <c r="AU394" s="18" t="s">
        <v>82</v>
      </c>
    </row>
    <row r="395" spans="1:51" s="13" customFormat="1" ht="12">
      <c r="A395" s="13"/>
      <c r="B395" s="225"/>
      <c r="C395" s="226"/>
      <c r="D395" s="218" t="s">
        <v>161</v>
      </c>
      <c r="E395" s="226"/>
      <c r="F395" s="228" t="s">
        <v>1035</v>
      </c>
      <c r="G395" s="226"/>
      <c r="H395" s="229">
        <v>47.25</v>
      </c>
      <c r="I395" s="230"/>
      <c r="J395" s="226"/>
      <c r="K395" s="226"/>
      <c r="L395" s="231"/>
      <c r="M395" s="232"/>
      <c r="N395" s="233"/>
      <c r="O395" s="233"/>
      <c r="P395" s="233"/>
      <c r="Q395" s="233"/>
      <c r="R395" s="233"/>
      <c r="S395" s="233"/>
      <c r="T395" s="234"/>
      <c r="U395" s="13"/>
      <c r="V395" s="13"/>
      <c r="W395" s="13"/>
      <c r="X395" s="13"/>
      <c r="Y395" s="13"/>
      <c r="Z395" s="13"/>
      <c r="AA395" s="13"/>
      <c r="AB395" s="13"/>
      <c r="AC395" s="13"/>
      <c r="AD395" s="13"/>
      <c r="AE395" s="13"/>
      <c r="AT395" s="235" t="s">
        <v>161</v>
      </c>
      <c r="AU395" s="235" t="s">
        <v>82</v>
      </c>
      <c r="AV395" s="13" t="s">
        <v>82</v>
      </c>
      <c r="AW395" s="13" t="s">
        <v>4</v>
      </c>
      <c r="AX395" s="13" t="s">
        <v>80</v>
      </c>
      <c r="AY395" s="235" t="s">
        <v>148</v>
      </c>
    </row>
    <row r="396" spans="1:65" s="2" customFormat="1" ht="37.8" customHeight="1">
      <c r="A396" s="39"/>
      <c r="B396" s="40"/>
      <c r="C396" s="205" t="s">
        <v>1036</v>
      </c>
      <c r="D396" s="205" t="s">
        <v>150</v>
      </c>
      <c r="E396" s="206" t="s">
        <v>1037</v>
      </c>
      <c r="F396" s="207" t="s">
        <v>1038</v>
      </c>
      <c r="G396" s="208" t="s">
        <v>174</v>
      </c>
      <c r="H396" s="209">
        <v>154.8</v>
      </c>
      <c r="I396" s="210"/>
      <c r="J396" s="211">
        <f>ROUND(I396*H396,2)</f>
        <v>0</v>
      </c>
      <c r="K396" s="207" t="s">
        <v>662</v>
      </c>
      <c r="L396" s="45"/>
      <c r="M396" s="212" t="s">
        <v>19</v>
      </c>
      <c r="N396" s="213" t="s">
        <v>43</v>
      </c>
      <c r="O396" s="85"/>
      <c r="P396" s="214">
        <f>O396*H396</f>
        <v>0</v>
      </c>
      <c r="Q396" s="214">
        <v>0.00025</v>
      </c>
      <c r="R396" s="214">
        <f>Q396*H396</f>
        <v>0.038700000000000005</v>
      </c>
      <c r="S396" s="214">
        <v>0</v>
      </c>
      <c r="T396" s="215">
        <f>S396*H396</f>
        <v>0</v>
      </c>
      <c r="U396" s="39"/>
      <c r="V396" s="39"/>
      <c r="W396" s="39"/>
      <c r="X396" s="39"/>
      <c r="Y396" s="39"/>
      <c r="Z396" s="39"/>
      <c r="AA396" s="39"/>
      <c r="AB396" s="39"/>
      <c r="AC396" s="39"/>
      <c r="AD396" s="39"/>
      <c r="AE396" s="39"/>
      <c r="AR396" s="216" t="s">
        <v>261</v>
      </c>
      <c r="AT396" s="216" t="s">
        <v>150</v>
      </c>
      <c r="AU396" s="216" t="s">
        <v>82</v>
      </c>
      <c r="AY396" s="18" t="s">
        <v>148</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261</v>
      </c>
      <c r="BM396" s="216" t="s">
        <v>1039</v>
      </c>
    </row>
    <row r="397" spans="1:47" s="2" customFormat="1" ht="12">
      <c r="A397" s="39"/>
      <c r="B397" s="40"/>
      <c r="C397" s="41"/>
      <c r="D397" s="218" t="s">
        <v>157</v>
      </c>
      <c r="E397" s="41"/>
      <c r="F397" s="219" t="s">
        <v>1040</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157</v>
      </c>
      <c r="AU397" s="18" t="s">
        <v>82</v>
      </c>
    </row>
    <row r="398" spans="1:47" s="2" customFormat="1" ht="12">
      <c r="A398" s="39"/>
      <c r="B398" s="40"/>
      <c r="C398" s="41"/>
      <c r="D398" s="223" t="s">
        <v>159</v>
      </c>
      <c r="E398" s="41"/>
      <c r="F398" s="224" t="s">
        <v>1041</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159</v>
      </c>
      <c r="AU398" s="18" t="s">
        <v>82</v>
      </c>
    </row>
    <row r="399" spans="1:51" s="13" customFormat="1" ht="12">
      <c r="A399" s="13"/>
      <c r="B399" s="225"/>
      <c r="C399" s="226"/>
      <c r="D399" s="218" t="s">
        <v>161</v>
      </c>
      <c r="E399" s="227" t="s">
        <v>19</v>
      </c>
      <c r="F399" s="228" t="s">
        <v>1042</v>
      </c>
      <c r="G399" s="226"/>
      <c r="H399" s="229">
        <v>154.8</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161</v>
      </c>
      <c r="AU399" s="235" t="s">
        <v>82</v>
      </c>
      <c r="AV399" s="13" t="s">
        <v>82</v>
      </c>
      <c r="AW399" s="13" t="s">
        <v>33</v>
      </c>
      <c r="AX399" s="13" t="s">
        <v>80</v>
      </c>
      <c r="AY399" s="235" t="s">
        <v>148</v>
      </c>
    </row>
    <row r="400" spans="1:65" s="2" customFormat="1" ht="24.15" customHeight="1">
      <c r="A400" s="39"/>
      <c r="B400" s="40"/>
      <c r="C400" s="205" t="s">
        <v>1043</v>
      </c>
      <c r="D400" s="205" t="s">
        <v>150</v>
      </c>
      <c r="E400" s="206" t="s">
        <v>1044</v>
      </c>
      <c r="F400" s="207" t="s">
        <v>1045</v>
      </c>
      <c r="G400" s="208" t="s">
        <v>174</v>
      </c>
      <c r="H400" s="209">
        <v>466.43</v>
      </c>
      <c r="I400" s="210"/>
      <c r="J400" s="211">
        <f>ROUND(I400*H400,2)</f>
        <v>0</v>
      </c>
      <c r="K400" s="207" t="s">
        <v>662</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261</v>
      </c>
      <c r="AT400" s="216" t="s">
        <v>150</v>
      </c>
      <c r="AU400" s="216" t="s">
        <v>82</v>
      </c>
      <c r="AY400" s="18" t="s">
        <v>148</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261</v>
      </c>
      <c r="BM400" s="216" t="s">
        <v>1046</v>
      </c>
    </row>
    <row r="401" spans="1:47" s="2" customFormat="1" ht="12">
      <c r="A401" s="39"/>
      <c r="B401" s="40"/>
      <c r="C401" s="41"/>
      <c r="D401" s="218" t="s">
        <v>157</v>
      </c>
      <c r="E401" s="41"/>
      <c r="F401" s="219" t="s">
        <v>1047</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157</v>
      </c>
      <c r="AU401" s="18" t="s">
        <v>82</v>
      </c>
    </row>
    <row r="402" spans="1:47" s="2" customFormat="1" ht="12">
      <c r="A402" s="39"/>
      <c r="B402" s="40"/>
      <c r="C402" s="41"/>
      <c r="D402" s="223" t="s">
        <v>159</v>
      </c>
      <c r="E402" s="41"/>
      <c r="F402" s="224" t="s">
        <v>1048</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159</v>
      </c>
      <c r="AU402" s="18" t="s">
        <v>82</v>
      </c>
    </row>
    <row r="403" spans="1:51" s="13" customFormat="1" ht="12">
      <c r="A403" s="13"/>
      <c r="B403" s="225"/>
      <c r="C403" s="226"/>
      <c r="D403" s="218" t="s">
        <v>161</v>
      </c>
      <c r="E403" s="227" t="s">
        <v>19</v>
      </c>
      <c r="F403" s="228" t="s">
        <v>1049</v>
      </c>
      <c r="G403" s="226"/>
      <c r="H403" s="229">
        <v>360.64</v>
      </c>
      <c r="I403" s="230"/>
      <c r="J403" s="226"/>
      <c r="K403" s="226"/>
      <c r="L403" s="231"/>
      <c r="M403" s="232"/>
      <c r="N403" s="233"/>
      <c r="O403" s="233"/>
      <c r="P403" s="233"/>
      <c r="Q403" s="233"/>
      <c r="R403" s="233"/>
      <c r="S403" s="233"/>
      <c r="T403" s="234"/>
      <c r="U403" s="13"/>
      <c r="V403" s="13"/>
      <c r="W403" s="13"/>
      <c r="X403" s="13"/>
      <c r="Y403" s="13"/>
      <c r="Z403" s="13"/>
      <c r="AA403" s="13"/>
      <c r="AB403" s="13"/>
      <c r="AC403" s="13"/>
      <c r="AD403" s="13"/>
      <c r="AE403" s="13"/>
      <c r="AT403" s="235" t="s">
        <v>161</v>
      </c>
      <c r="AU403" s="235" t="s">
        <v>82</v>
      </c>
      <c r="AV403" s="13" t="s">
        <v>82</v>
      </c>
      <c r="AW403" s="13" t="s">
        <v>33</v>
      </c>
      <c r="AX403" s="13" t="s">
        <v>72</v>
      </c>
      <c r="AY403" s="235" t="s">
        <v>148</v>
      </c>
    </row>
    <row r="404" spans="1:51" s="13" customFormat="1" ht="12">
      <c r="A404" s="13"/>
      <c r="B404" s="225"/>
      <c r="C404" s="226"/>
      <c r="D404" s="218" t="s">
        <v>161</v>
      </c>
      <c r="E404" s="227" t="s">
        <v>19</v>
      </c>
      <c r="F404" s="228" t="s">
        <v>1050</v>
      </c>
      <c r="G404" s="226"/>
      <c r="H404" s="229">
        <v>34.99</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161</v>
      </c>
      <c r="AU404" s="235" t="s">
        <v>82</v>
      </c>
      <c r="AV404" s="13" t="s">
        <v>82</v>
      </c>
      <c r="AW404" s="13" t="s">
        <v>33</v>
      </c>
      <c r="AX404" s="13" t="s">
        <v>72</v>
      </c>
      <c r="AY404" s="235" t="s">
        <v>148</v>
      </c>
    </row>
    <row r="405" spans="1:51" s="13" customFormat="1" ht="12">
      <c r="A405" s="13"/>
      <c r="B405" s="225"/>
      <c r="C405" s="226"/>
      <c r="D405" s="218" t="s">
        <v>161</v>
      </c>
      <c r="E405" s="227" t="s">
        <v>19</v>
      </c>
      <c r="F405" s="228" t="s">
        <v>1028</v>
      </c>
      <c r="G405" s="226"/>
      <c r="H405" s="229">
        <v>70.8</v>
      </c>
      <c r="I405" s="230"/>
      <c r="J405" s="226"/>
      <c r="K405" s="226"/>
      <c r="L405" s="231"/>
      <c r="M405" s="232"/>
      <c r="N405" s="233"/>
      <c r="O405" s="233"/>
      <c r="P405" s="233"/>
      <c r="Q405" s="233"/>
      <c r="R405" s="233"/>
      <c r="S405" s="233"/>
      <c r="T405" s="234"/>
      <c r="U405" s="13"/>
      <c r="V405" s="13"/>
      <c r="W405" s="13"/>
      <c r="X405" s="13"/>
      <c r="Y405" s="13"/>
      <c r="Z405" s="13"/>
      <c r="AA405" s="13"/>
      <c r="AB405" s="13"/>
      <c r="AC405" s="13"/>
      <c r="AD405" s="13"/>
      <c r="AE405" s="13"/>
      <c r="AT405" s="235" t="s">
        <v>161</v>
      </c>
      <c r="AU405" s="235" t="s">
        <v>82</v>
      </c>
      <c r="AV405" s="13" t="s">
        <v>82</v>
      </c>
      <c r="AW405" s="13" t="s">
        <v>33</v>
      </c>
      <c r="AX405" s="13" t="s">
        <v>72</v>
      </c>
      <c r="AY405" s="235" t="s">
        <v>148</v>
      </c>
    </row>
    <row r="406" spans="1:51" s="14" customFormat="1" ht="12">
      <c r="A406" s="14"/>
      <c r="B406" s="236"/>
      <c r="C406" s="237"/>
      <c r="D406" s="218" t="s">
        <v>161</v>
      </c>
      <c r="E406" s="238" t="s">
        <v>19</v>
      </c>
      <c r="F406" s="239" t="s">
        <v>254</v>
      </c>
      <c r="G406" s="237"/>
      <c r="H406" s="240">
        <v>466.43</v>
      </c>
      <c r="I406" s="241"/>
      <c r="J406" s="237"/>
      <c r="K406" s="237"/>
      <c r="L406" s="242"/>
      <c r="M406" s="243"/>
      <c r="N406" s="244"/>
      <c r="O406" s="244"/>
      <c r="P406" s="244"/>
      <c r="Q406" s="244"/>
      <c r="R406" s="244"/>
      <c r="S406" s="244"/>
      <c r="T406" s="245"/>
      <c r="U406" s="14"/>
      <c r="V406" s="14"/>
      <c r="W406" s="14"/>
      <c r="X406" s="14"/>
      <c r="Y406" s="14"/>
      <c r="Z406" s="14"/>
      <c r="AA406" s="14"/>
      <c r="AB406" s="14"/>
      <c r="AC406" s="14"/>
      <c r="AD406" s="14"/>
      <c r="AE406" s="14"/>
      <c r="AT406" s="246" t="s">
        <v>161</v>
      </c>
      <c r="AU406" s="246" t="s">
        <v>82</v>
      </c>
      <c r="AV406" s="14" t="s">
        <v>155</v>
      </c>
      <c r="AW406" s="14" t="s">
        <v>33</v>
      </c>
      <c r="AX406" s="14" t="s">
        <v>80</v>
      </c>
      <c r="AY406" s="246" t="s">
        <v>148</v>
      </c>
    </row>
    <row r="407" spans="1:65" s="2" customFormat="1" ht="24.15" customHeight="1">
      <c r="A407" s="39"/>
      <c r="B407" s="40"/>
      <c r="C407" s="262" t="s">
        <v>1051</v>
      </c>
      <c r="D407" s="262" t="s">
        <v>700</v>
      </c>
      <c r="E407" s="263" t="s">
        <v>1052</v>
      </c>
      <c r="F407" s="264" t="s">
        <v>1053</v>
      </c>
      <c r="G407" s="265" t="s">
        <v>174</v>
      </c>
      <c r="H407" s="266">
        <v>536.395</v>
      </c>
      <c r="I407" s="267"/>
      <c r="J407" s="268">
        <f>ROUND(I407*H407,2)</f>
        <v>0</v>
      </c>
      <c r="K407" s="264" t="s">
        <v>662</v>
      </c>
      <c r="L407" s="269"/>
      <c r="M407" s="270" t="s">
        <v>19</v>
      </c>
      <c r="N407" s="271" t="s">
        <v>43</v>
      </c>
      <c r="O407" s="85"/>
      <c r="P407" s="214">
        <f>O407*H407</f>
        <v>0</v>
      </c>
      <c r="Q407" s="214">
        <v>0.0003</v>
      </c>
      <c r="R407" s="214">
        <f>Q407*H407</f>
        <v>0.1609185</v>
      </c>
      <c r="S407" s="214">
        <v>0</v>
      </c>
      <c r="T407" s="215">
        <f>S407*H407</f>
        <v>0</v>
      </c>
      <c r="U407" s="39"/>
      <c r="V407" s="39"/>
      <c r="W407" s="39"/>
      <c r="X407" s="39"/>
      <c r="Y407" s="39"/>
      <c r="Z407" s="39"/>
      <c r="AA407" s="39"/>
      <c r="AB407" s="39"/>
      <c r="AC407" s="39"/>
      <c r="AD407" s="39"/>
      <c r="AE407" s="39"/>
      <c r="AR407" s="216" t="s">
        <v>383</v>
      </c>
      <c r="AT407" s="216" t="s">
        <v>700</v>
      </c>
      <c r="AU407" s="216" t="s">
        <v>82</v>
      </c>
      <c r="AY407" s="18" t="s">
        <v>148</v>
      </c>
      <c r="BE407" s="217">
        <f>IF(N407="základní",J407,0)</f>
        <v>0</v>
      </c>
      <c r="BF407" s="217">
        <f>IF(N407="snížená",J407,0)</f>
        <v>0</v>
      </c>
      <c r="BG407" s="217">
        <f>IF(N407="zákl. přenesená",J407,0)</f>
        <v>0</v>
      </c>
      <c r="BH407" s="217">
        <f>IF(N407="sníž. přenesená",J407,0)</f>
        <v>0</v>
      </c>
      <c r="BI407" s="217">
        <f>IF(N407="nulová",J407,0)</f>
        <v>0</v>
      </c>
      <c r="BJ407" s="18" t="s">
        <v>80</v>
      </c>
      <c r="BK407" s="217">
        <f>ROUND(I407*H407,2)</f>
        <v>0</v>
      </c>
      <c r="BL407" s="18" t="s">
        <v>261</v>
      </c>
      <c r="BM407" s="216" t="s">
        <v>1054</v>
      </c>
    </row>
    <row r="408" spans="1:47" s="2" customFormat="1" ht="12">
      <c r="A408" s="39"/>
      <c r="B408" s="40"/>
      <c r="C408" s="41"/>
      <c r="D408" s="218" t="s">
        <v>157</v>
      </c>
      <c r="E408" s="41"/>
      <c r="F408" s="219" t="s">
        <v>1053</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157</v>
      </c>
      <c r="AU408" s="18" t="s">
        <v>82</v>
      </c>
    </row>
    <row r="409" spans="1:47" s="2" customFormat="1" ht="12">
      <c r="A409" s="39"/>
      <c r="B409" s="40"/>
      <c r="C409" s="41"/>
      <c r="D409" s="223" t="s">
        <v>159</v>
      </c>
      <c r="E409" s="41"/>
      <c r="F409" s="224" t="s">
        <v>1055</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159</v>
      </c>
      <c r="AU409" s="18" t="s">
        <v>82</v>
      </c>
    </row>
    <row r="410" spans="1:51" s="13" customFormat="1" ht="12">
      <c r="A410" s="13"/>
      <c r="B410" s="225"/>
      <c r="C410" s="226"/>
      <c r="D410" s="218" t="s">
        <v>161</v>
      </c>
      <c r="E410" s="226"/>
      <c r="F410" s="228" t="s">
        <v>1056</v>
      </c>
      <c r="G410" s="226"/>
      <c r="H410" s="229">
        <v>536.395</v>
      </c>
      <c r="I410" s="230"/>
      <c r="J410" s="226"/>
      <c r="K410" s="226"/>
      <c r="L410" s="231"/>
      <c r="M410" s="232"/>
      <c r="N410" s="233"/>
      <c r="O410" s="233"/>
      <c r="P410" s="233"/>
      <c r="Q410" s="233"/>
      <c r="R410" s="233"/>
      <c r="S410" s="233"/>
      <c r="T410" s="234"/>
      <c r="U410" s="13"/>
      <c r="V410" s="13"/>
      <c r="W410" s="13"/>
      <c r="X410" s="13"/>
      <c r="Y410" s="13"/>
      <c r="Z410" s="13"/>
      <c r="AA410" s="13"/>
      <c r="AB410" s="13"/>
      <c r="AC410" s="13"/>
      <c r="AD410" s="13"/>
      <c r="AE410" s="13"/>
      <c r="AT410" s="235" t="s">
        <v>161</v>
      </c>
      <c r="AU410" s="235" t="s">
        <v>82</v>
      </c>
      <c r="AV410" s="13" t="s">
        <v>82</v>
      </c>
      <c r="AW410" s="13" t="s">
        <v>4</v>
      </c>
      <c r="AX410" s="13" t="s">
        <v>80</v>
      </c>
      <c r="AY410" s="235" t="s">
        <v>148</v>
      </c>
    </row>
    <row r="411" spans="1:65" s="2" customFormat="1" ht="24.15" customHeight="1">
      <c r="A411" s="39"/>
      <c r="B411" s="40"/>
      <c r="C411" s="205" t="s">
        <v>1057</v>
      </c>
      <c r="D411" s="205" t="s">
        <v>150</v>
      </c>
      <c r="E411" s="206" t="s">
        <v>1058</v>
      </c>
      <c r="F411" s="207" t="s">
        <v>1059</v>
      </c>
      <c r="G411" s="208" t="s">
        <v>174</v>
      </c>
      <c r="H411" s="209">
        <v>108.145</v>
      </c>
      <c r="I411" s="210"/>
      <c r="J411" s="211">
        <f>ROUND(I411*H411,2)</f>
        <v>0</v>
      </c>
      <c r="K411" s="207" t="s">
        <v>662</v>
      </c>
      <c r="L411" s="45"/>
      <c r="M411" s="212" t="s">
        <v>19</v>
      </c>
      <c r="N411" s="213" t="s">
        <v>43</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261</v>
      </c>
      <c r="AT411" s="216" t="s">
        <v>150</v>
      </c>
      <c r="AU411" s="216" t="s">
        <v>82</v>
      </c>
      <c r="AY411" s="18" t="s">
        <v>148</v>
      </c>
      <c r="BE411" s="217">
        <f>IF(N411="základní",J411,0)</f>
        <v>0</v>
      </c>
      <c r="BF411" s="217">
        <f>IF(N411="snížená",J411,0)</f>
        <v>0</v>
      </c>
      <c r="BG411" s="217">
        <f>IF(N411="zákl. přenesená",J411,0)</f>
        <v>0</v>
      </c>
      <c r="BH411" s="217">
        <f>IF(N411="sníž. přenesená",J411,0)</f>
        <v>0</v>
      </c>
      <c r="BI411" s="217">
        <f>IF(N411="nulová",J411,0)</f>
        <v>0</v>
      </c>
      <c r="BJ411" s="18" t="s">
        <v>80</v>
      </c>
      <c r="BK411" s="217">
        <f>ROUND(I411*H411,2)</f>
        <v>0</v>
      </c>
      <c r="BL411" s="18" t="s">
        <v>261</v>
      </c>
      <c r="BM411" s="216" t="s">
        <v>1060</v>
      </c>
    </row>
    <row r="412" spans="1:47" s="2" customFormat="1" ht="12">
      <c r="A412" s="39"/>
      <c r="B412" s="40"/>
      <c r="C412" s="41"/>
      <c r="D412" s="218" t="s">
        <v>157</v>
      </c>
      <c r="E412" s="41"/>
      <c r="F412" s="219" t="s">
        <v>1061</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157</v>
      </c>
      <c r="AU412" s="18" t="s">
        <v>82</v>
      </c>
    </row>
    <row r="413" spans="1:47" s="2" customFormat="1" ht="12">
      <c r="A413" s="39"/>
      <c r="B413" s="40"/>
      <c r="C413" s="41"/>
      <c r="D413" s="223" t="s">
        <v>159</v>
      </c>
      <c r="E413" s="41"/>
      <c r="F413" s="224" t="s">
        <v>1062</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159</v>
      </c>
      <c r="AU413" s="18" t="s">
        <v>82</v>
      </c>
    </row>
    <row r="414" spans="1:51" s="13" customFormat="1" ht="12">
      <c r="A414" s="13"/>
      <c r="B414" s="225"/>
      <c r="C414" s="226"/>
      <c r="D414" s="218" t="s">
        <v>161</v>
      </c>
      <c r="E414" s="227" t="s">
        <v>19</v>
      </c>
      <c r="F414" s="228" t="s">
        <v>1063</v>
      </c>
      <c r="G414" s="226"/>
      <c r="H414" s="229">
        <v>53.28</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161</v>
      </c>
      <c r="AU414" s="235" t="s">
        <v>82</v>
      </c>
      <c r="AV414" s="13" t="s">
        <v>82</v>
      </c>
      <c r="AW414" s="13" t="s">
        <v>33</v>
      </c>
      <c r="AX414" s="13" t="s">
        <v>72</v>
      </c>
      <c r="AY414" s="235" t="s">
        <v>148</v>
      </c>
    </row>
    <row r="415" spans="1:51" s="13" customFormat="1" ht="12">
      <c r="A415" s="13"/>
      <c r="B415" s="225"/>
      <c r="C415" s="226"/>
      <c r="D415" s="218" t="s">
        <v>161</v>
      </c>
      <c r="E415" s="227" t="s">
        <v>19</v>
      </c>
      <c r="F415" s="228" t="s">
        <v>1064</v>
      </c>
      <c r="G415" s="226"/>
      <c r="H415" s="229">
        <v>18.375</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161</v>
      </c>
      <c r="AU415" s="235" t="s">
        <v>82</v>
      </c>
      <c r="AV415" s="13" t="s">
        <v>82</v>
      </c>
      <c r="AW415" s="13" t="s">
        <v>33</v>
      </c>
      <c r="AX415" s="13" t="s">
        <v>72</v>
      </c>
      <c r="AY415" s="235" t="s">
        <v>148</v>
      </c>
    </row>
    <row r="416" spans="1:51" s="13" customFormat="1" ht="12">
      <c r="A416" s="13"/>
      <c r="B416" s="225"/>
      <c r="C416" s="226"/>
      <c r="D416" s="218" t="s">
        <v>161</v>
      </c>
      <c r="E416" s="227" t="s">
        <v>19</v>
      </c>
      <c r="F416" s="228" t="s">
        <v>1065</v>
      </c>
      <c r="G416" s="226"/>
      <c r="H416" s="229">
        <v>9.75</v>
      </c>
      <c r="I416" s="230"/>
      <c r="J416" s="226"/>
      <c r="K416" s="226"/>
      <c r="L416" s="231"/>
      <c r="M416" s="232"/>
      <c r="N416" s="233"/>
      <c r="O416" s="233"/>
      <c r="P416" s="233"/>
      <c r="Q416" s="233"/>
      <c r="R416" s="233"/>
      <c r="S416" s="233"/>
      <c r="T416" s="234"/>
      <c r="U416" s="13"/>
      <c r="V416" s="13"/>
      <c r="W416" s="13"/>
      <c r="X416" s="13"/>
      <c r="Y416" s="13"/>
      <c r="Z416" s="13"/>
      <c r="AA416" s="13"/>
      <c r="AB416" s="13"/>
      <c r="AC416" s="13"/>
      <c r="AD416" s="13"/>
      <c r="AE416" s="13"/>
      <c r="AT416" s="235" t="s">
        <v>161</v>
      </c>
      <c r="AU416" s="235" t="s">
        <v>82</v>
      </c>
      <c r="AV416" s="13" t="s">
        <v>82</v>
      </c>
      <c r="AW416" s="13" t="s">
        <v>33</v>
      </c>
      <c r="AX416" s="13" t="s">
        <v>72</v>
      </c>
      <c r="AY416" s="235" t="s">
        <v>148</v>
      </c>
    </row>
    <row r="417" spans="1:51" s="13" customFormat="1" ht="12">
      <c r="A417" s="13"/>
      <c r="B417" s="225"/>
      <c r="C417" s="226"/>
      <c r="D417" s="218" t="s">
        <v>161</v>
      </c>
      <c r="E417" s="227" t="s">
        <v>19</v>
      </c>
      <c r="F417" s="228" t="s">
        <v>1066</v>
      </c>
      <c r="G417" s="226"/>
      <c r="H417" s="229">
        <v>26.74</v>
      </c>
      <c r="I417" s="230"/>
      <c r="J417" s="226"/>
      <c r="K417" s="226"/>
      <c r="L417" s="231"/>
      <c r="M417" s="232"/>
      <c r="N417" s="233"/>
      <c r="O417" s="233"/>
      <c r="P417" s="233"/>
      <c r="Q417" s="233"/>
      <c r="R417" s="233"/>
      <c r="S417" s="233"/>
      <c r="T417" s="234"/>
      <c r="U417" s="13"/>
      <c r="V417" s="13"/>
      <c r="W417" s="13"/>
      <c r="X417" s="13"/>
      <c r="Y417" s="13"/>
      <c r="Z417" s="13"/>
      <c r="AA417" s="13"/>
      <c r="AB417" s="13"/>
      <c r="AC417" s="13"/>
      <c r="AD417" s="13"/>
      <c r="AE417" s="13"/>
      <c r="AT417" s="235" t="s">
        <v>161</v>
      </c>
      <c r="AU417" s="235" t="s">
        <v>82</v>
      </c>
      <c r="AV417" s="13" t="s">
        <v>82</v>
      </c>
      <c r="AW417" s="13" t="s">
        <v>33</v>
      </c>
      <c r="AX417" s="13" t="s">
        <v>72</v>
      </c>
      <c r="AY417" s="235" t="s">
        <v>148</v>
      </c>
    </row>
    <row r="418" spans="1:51" s="14" customFormat="1" ht="12">
      <c r="A418" s="14"/>
      <c r="B418" s="236"/>
      <c r="C418" s="237"/>
      <c r="D418" s="218" t="s">
        <v>161</v>
      </c>
      <c r="E418" s="238" t="s">
        <v>19</v>
      </c>
      <c r="F418" s="239" t="s">
        <v>254</v>
      </c>
      <c r="G418" s="237"/>
      <c r="H418" s="240">
        <v>108.145</v>
      </c>
      <c r="I418" s="241"/>
      <c r="J418" s="237"/>
      <c r="K418" s="237"/>
      <c r="L418" s="242"/>
      <c r="M418" s="243"/>
      <c r="N418" s="244"/>
      <c r="O418" s="244"/>
      <c r="P418" s="244"/>
      <c r="Q418" s="244"/>
      <c r="R418" s="244"/>
      <c r="S418" s="244"/>
      <c r="T418" s="245"/>
      <c r="U418" s="14"/>
      <c r="V418" s="14"/>
      <c r="W418" s="14"/>
      <c r="X418" s="14"/>
      <c r="Y418" s="14"/>
      <c r="Z418" s="14"/>
      <c r="AA418" s="14"/>
      <c r="AB418" s="14"/>
      <c r="AC418" s="14"/>
      <c r="AD418" s="14"/>
      <c r="AE418" s="14"/>
      <c r="AT418" s="246" t="s">
        <v>161</v>
      </c>
      <c r="AU418" s="246" t="s">
        <v>82</v>
      </c>
      <c r="AV418" s="14" t="s">
        <v>155</v>
      </c>
      <c r="AW418" s="14" t="s">
        <v>33</v>
      </c>
      <c r="AX418" s="14" t="s">
        <v>80</v>
      </c>
      <c r="AY418" s="246" t="s">
        <v>148</v>
      </c>
    </row>
    <row r="419" spans="1:65" s="2" customFormat="1" ht="16.5" customHeight="1">
      <c r="A419" s="39"/>
      <c r="B419" s="40"/>
      <c r="C419" s="262" t="s">
        <v>1067</v>
      </c>
      <c r="D419" s="262" t="s">
        <v>700</v>
      </c>
      <c r="E419" s="263" t="s">
        <v>910</v>
      </c>
      <c r="F419" s="264" t="s">
        <v>911</v>
      </c>
      <c r="G419" s="265" t="s">
        <v>167</v>
      </c>
      <c r="H419" s="266">
        <v>0.038</v>
      </c>
      <c r="I419" s="267"/>
      <c r="J419" s="268">
        <f>ROUND(I419*H419,2)</f>
        <v>0</v>
      </c>
      <c r="K419" s="264" t="s">
        <v>662</v>
      </c>
      <c r="L419" s="269"/>
      <c r="M419" s="270" t="s">
        <v>19</v>
      </c>
      <c r="N419" s="271" t="s">
        <v>43</v>
      </c>
      <c r="O419" s="85"/>
      <c r="P419" s="214">
        <f>O419*H419</f>
        <v>0</v>
      </c>
      <c r="Q419" s="214">
        <v>1</v>
      </c>
      <c r="R419" s="214">
        <f>Q419*H419</f>
        <v>0.038</v>
      </c>
      <c r="S419" s="214">
        <v>0</v>
      </c>
      <c r="T419" s="215">
        <f>S419*H419</f>
        <v>0</v>
      </c>
      <c r="U419" s="39"/>
      <c r="V419" s="39"/>
      <c r="W419" s="39"/>
      <c r="X419" s="39"/>
      <c r="Y419" s="39"/>
      <c r="Z419" s="39"/>
      <c r="AA419" s="39"/>
      <c r="AB419" s="39"/>
      <c r="AC419" s="39"/>
      <c r="AD419" s="39"/>
      <c r="AE419" s="39"/>
      <c r="AR419" s="216" t="s">
        <v>383</v>
      </c>
      <c r="AT419" s="216" t="s">
        <v>700</v>
      </c>
      <c r="AU419" s="216" t="s">
        <v>82</v>
      </c>
      <c r="AY419" s="18" t="s">
        <v>148</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261</v>
      </c>
      <c r="BM419" s="216" t="s">
        <v>1068</v>
      </c>
    </row>
    <row r="420" spans="1:47" s="2" customFormat="1" ht="12">
      <c r="A420" s="39"/>
      <c r="B420" s="40"/>
      <c r="C420" s="41"/>
      <c r="D420" s="218" t="s">
        <v>157</v>
      </c>
      <c r="E420" s="41"/>
      <c r="F420" s="219" t="s">
        <v>911</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157</v>
      </c>
      <c r="AU420" s="18" t="s">
        <v>82</v>
      </c>
    </row>
    <row r="421" spans="1:47" s="2" customFormat="1" ht="12">
      <c r="A421" s="39"/>
      <c r="B421" s="40"/>
      <c r="C421" s="41"/>
      <c r="D421" s="223" t="s">
        <v>159</v>
      </c>
      <c r="E421" s="41"/>
      <c r="F421" s="224" t="s">
        <v>913</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159</v>
      </c>
      <c r="AU421" s="18" t="s">
        <v>82</v>
      </c>
    </row>
    <row r="422" spans="1:51" s="13" customFormat="1" ht="12">
      <c r="A422" s="13"/>
      <c r="B422" s="225"/>
      <c r="C422" s="226"/>
      <c r="D422" s="218" t="s">
        <v>161</v>
      </c>
      <c r="E422" s="226"/>
      <c r="F422" s="228" t="s">
        <v>1069</v>
      </c>
      <c r="G422" s="226"/>
      <c r="H422" s="229">
        <v>0.038</v>
      </c>
      <c r="I422" s="230"/>
      <c r="J422" s="226"/>
      <c r="K422" s="226"/>
      <c r="L422" s="231"/>
      <c r="M422" s="232"/>
      <c r="N422" s="233"/>
      <c r="O422" s="233"/>
      <c r="P422" s="233"/>
      <c r="Q422" s="233"/>
      <c r="R422" s="233"/>
      <c r="S422" s="233"/>
      <c r="T422" s="234"/>
      <c r="U422" s="13"/>
      <c r="V422" s="13"/>
      <c r="W422" s="13"/>
      <c r="X422" s="13"/>
      <c r="Y422" s="13"/>
      <c r="Z422" s="13"/>
      <c r="AA422" s="13"/>
      <c r="AB422" s="13"/>
      <c r="AC422" s="13"/>
      <c r="AD422" s="13"/>
      <c r="AE422" s="13"/>
      <c r="AT422" s="235" t="s">
        <v>161</v>
      </c>
      <c r="AU422" s="235" t="s">
        <v>82</v>
      </c>
      <c r="AV422" s="13" t="s">
        <v>82</v>
      </c>
      <c r="AW422" s="13" t="s">
        <v>4</v>
      </c>
      <c r="AX422" s="13" t="s">
        <v>80</v>
      </c>
      <c r="AY422" s="235" t="s">
        <v>148</v>
      </c>
    </row>
    <row r="423" spans="1:65" s="2" customFormat="1" ht="24.15" customHeight="1">
      <c r="A423" s="39"/>
      <c r="B423" s="40"/>
      <c r="C423" s="205" t="s">
        <v>1070</v>
      </c>
      <c r="D423" s="205" t="s">
        <v>150</v>
      </c>
      <c r="E423" s="206" t="s">
        <v>1071</v>
      </c>
      <c r="F423" s="207" t="s">
        <v>1072</v>
      </c>
      <c r="G423" s="208" t="s">
        <v>174</v>
      </c>
      <c r="H423" s="209">
        <v>108.45</v>
      </c>
      <c r="I423" s="210"/>
      <c r="J423" s="211">
        <f>ROUND(I423*H423,2)</f>
        <v>0</v>
      </c>
      <c r="K423" s="207" t="s">
        <v>662</v>
      </c>
      <c r="L423" s="45"/>
      <c r="M423" s="212" t="s">
        <v>19</v>
      </c>
      <c r="N423" s="213" t="s">
        <v>43</v>
      </c>
      <c r="O423" s="85"/>
      <c r="P423" s="214">
        <f>O423*H423</f>
        <v>0</v>
      </c>
      <c r="Q423" s="214">
        <v>0.00094</v>
      </c>
      <c r="R423" s="214">
        <f>Q423*H423</f>
        <v>0.101943</v>
      </c>
      <c r="S423" s="214">
        <v>0</v>
      </c>
      <c r="T423" s="215">
        <f>S423*H423</f>
        <v>0</v>
      </c>
      <c r="U423" s="39"/>
      <c r="V423" s="39"/>
      <c r="W423" s="39"/>
      <c r="X423" s="39"/>
      <c r="Y423" s="39"/>
      <c r="Z423" s="39"/>
      <c r="AA423" s="39"/>
      <c r="AB423" s="39"/>
      <c r="AC423" s="39"/>
      <c r="AD423" s="39"/>
      <c r="AE423" s="39"/>
      <c r="AR423" s="216" t="s">
        <v>261</v>
      </c>
      <c r="AT423" s="216" t="s">
        <v>150</v>
      </c>
      <c r="AU423" s="216" t="s">
        <v>82</v>
      </c>
      <c r="AY423" s="18" t="s">
        <v>148</v>
      </c>
      <c r="BE423" s="217">
        <f>IF(N423="základní",J423,0)</f>
        <v>0</v>
      </c>
      <c r="BF423" s="217">
        <f>IF(N423="snížená",J423,0)</f>
        <v>0</v>
      </c>
      <c r="BG423" s="217">
        <f>IF(N423="zákl. přenesená",J423,0)</f>
        <v>0</v>
      </c>
      <c r="BH423" s="217">
        <f>IF(N423="sníž. přenesená",J423,0)</f>
        <v>0</v>
      </c>
      <c r="BI423" s="217">
        <f>IF(N423="nulová",J423,0)</f>
        <v>0</v>
      </c>
      <c r="BJ423" s="18" t="s">
        <v>80</v>
      </c>
      <c r="BK423" s="217">
        <f>ROUND(I423*H423,2)</f>
        <v>0</v>
      </c>
      <c r="BL423" s="18" t="s">
        <v>261</v>
      </c>
      <c r="BM423" s="216" t="s">
        <v>1073</v>
      </c>
    </row>
    <row r="424" spans="1:47" s="2" customFormat="1" ht="12">
      <c r="A424" s="39"/>
      <c r="B424" s="40"/>
      <c r="C424" s="41"/>
      <c r="D424" s="218" t="s">
        <v>157</v>
      </c>
      <c r="E424" s="41"/>
      <c r="F424" s="219" t="s">
        <v>1074</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157</v>
      </c>
      <c r="AU424" s="18" t="s">
        <v>82</v>
      </c>
    </row>
    <row r="425" spans="1:47" s="2" customFormat="1" ht="12">
      <c r="A425" s="39"/>
      <c r="B425" s="40"/>
      <c r="C425" s="41"/>
      <c r="D425" s="223" t="s">
        <v>159</v>
      </c>
      <c r="E425" s="41"/>
      <c r="F425" s="224" t="s">
        <v>1075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159</v>
      </c>
      <c r="AU425" s="18" t="s">
        <v>82</v>
      </c>
    </row>
    <row r="426" spans="1:65" s="2" customFormat="1" ht="44.25" customHeight="1">
      <c r="A426" s="39"/>
      <c r="B426" s="40"/>
      <c r="C426" s="262" t="s">
        <v>1076</v>
      </c>
      <c r="D426" s="262" t="s">
        <v>700</v>
      </c>
      <c r="E426" s="263" t="s">
        <v>968</v>
      </c>
      <c r="F426" s="264" t="s">
        <v>969</v>
      </c>
      <c r="G426" s="265" t="s">
        <v>174</v>
      </c>
      <c r="H426" s="266">
        <v>130.14</v>
      </c>
      <c r="I426" s="267"/>
      <c r="J426" s="268">
        <f>ROUND(I426*H426,2)</f>
        <v>0</v>
      </c>
      <c r="K426" s="264" t="s">
        <v>662</v>
      </c>
      <c r="L426" s="269"/>
      <c r="M426" s="270" t="s">
        <v>19</v>
      </c>
      <c r="N426" s="271" t="s">
        <v>43</v>
      </c>
      <c r="O426" s="85"/>
      <c r="P426" s="214">
        <f>O426*H426</f>
        <v>0</v>
      </c>
      <c r="Q426" s="214">
        <v>0.0054</v>
      </c>
      <c r="R426" s="214">
        <f>Q426*H426</f>
        <v>0.7027559999999999</v>
      </c>
      <c r="S426" s="214">
        <v>0</v>
      </c>
      <c r="T426" s="215">
        <f>S426*H426</f>
        <v>0</v>
      </c>
      <c r="U426" s="39"/>
      <c r="V426" s="39"/>
      <c r="W426" s="39"/>
      <c r="X426" s="39"/>
      <c r="Y426" s="39"/>
      <c r="Z426" s="39"/>
      <c r="AA426" s="39"/>
      <c r="AB426" s="39"/>
      <c r="AC426" s="39"/>
      <c r="AD426" s="39"/>
      <c r="AE426" s="39"/>
      <c r="AR426" s="216" t="s">
        <v>383</v>
      </c>
      <c r="AT426" s="216" t="s">
        <v>700</v>
      </c>
      <c r="AU426" s="216" t="s">
        <v>82</v>
      </c>
      <c r="AY426" s="18" t="s">
        <v>148</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261</v>
      </c>
      <c r="BM426" s="216" t="s">
        <v>1077</v>
      </c>
    </row>
    <row r="427" spans="1:47" s="2" customFormat="1" ht="12">
      <c r="A427" s="39"/>
      <c r="B427" s="40"/>
      <c r="C427" s="41"/>
      <c r="D427" s="218" t="s">
        <v>157</v>
      </c>
      <c r="E427" s="41"/>
      <c r="F427" s="219" t="s">
        <v>969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157</v>
      </c>
      <c r="AU427" s="18" t="s">
        <v>82</v>
      </c>
    </row>
    <row r="428" spans="1:47" s="2" customFormat="1" ht="12">
      <c r="A428" s="39"/>
      <c r="B428" s="40"/>
      <c r="C428" s="41"/>
      <c r="D428" s="223" t="s">
        <v>159</v>
      </c>
      <c r="E428" s="41"/>
      <c r="F428" s="224" t="s">
        <v>971</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159</v>
      </c>
      <c r="AU428" s="18" t="s">
        <v>82</v>
      </c>
    </row>
    <row r="429" spans="1:51" s="13" customFormat="1" ht="12">
      <c r="A429" s="13"/>
      <c r="B429" s="225"/>
      <c r="C429" s="226"/>
      <c r="D429" s="218" t="s">
        <v>161</v>
      </c>
      <c r="E429" s="226"/>
      <c r="F429" s="228" t="s">
        <v>1078</v>
      </c>
      <c r="G429" s="226"/>
      <c r="H429" s="229">
        <v>130.14</v>
      </c>
      <c r="I429" s="230"/>
      <c r="J429" s="226"/>
      <c r="K429" s="226"/>
      <c r="L429" s="231"/>
      <c r="M429" s="232"/>
      <c r="N429" s="233"/>
      <c r="O429" s="233"/>
      <c r="P429" s="233"/>
      <c r="Q429" s="233"/>
      <c r="R429" s="233"/>
      <c r="S429" s="233"/>
      <c r="T429" s="234"/>
      <c r="U429" s="13"/>
      <c r="V429" s="13"/>
      <c r="W429" s="13"/>
      <c r="X429" s="13"/>
      <c r="Y429" s="13"/>
      <c r="Z429" s="13"/>
      <c r="AA429" s="13"/>
      <c r="AB429" s="13"/>
      <c r="AC429" s="13"/>
      <c r="AD429" s="13"/>
      <c r="AE429" s="13"/>
      <c r="AT429" s="235" t="s">
        <v>161</v>
      </c>
      <c r="AU429" s="235" t="s">
        <v>82</v>
      </c>
      <c r="AV429" s="13" t="s">
        <v>82</v>
      </c>
      <c r="AW429" s="13" t="s">
        <v>4</v>
      </c>
      <c r="AX429" s="13" t="s">
        <v>80</v>
      </c>
      <c r="AY429" s="235" t="s">
        <v>148</v>
      </c>
    </row>
    <row r="430" spans="1:65" s="2" customFormat="1" ht="24.15" customHeight="1">
      <c r="A430" s="39"/>
      <c r="B430" s="40"/>
      <c r="C430" s="205" t="s">
        <v>1079</v>
      </c>
      <c r="D430" s="205" t="s">
        <v>150</v>
      </c>
      <c r="E430" s="206" t="s">
        <v>1080</v>
      </c>
      <c r="F430" s="207" t="s">
        <v>1081</v>
      </c>
      <c r="G430" s="208" t="s">
        <v>167</v>
      </c>
      <c r="H430" s="209">
        <v>6.382</v>
      </c>
      <c r="I430" s="210"/>
      <c r="J430" s="211">
        <f>ROUND(I430*H430,2)</f>
        <v>0</v>
      </c>
      <c r="K430" s="207" t="s">
        <v>662</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261</v>
      </c>
      <c r="AT430" s="216" t="s">
        <v>150</v>
      </c>
      <c r="AU430" s="216" t="s">
        <v>82</v>
      </c>
      <c r="AY430" s="18" t="s">
        <v>148</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261</v>
      </c>
      <c r="BM430" s="216" t="s">
        <v>1082</v>
      </c>
    </row>
    <row r="431" spans="1:47" s="2" customFormat="1" ht="12">
      <c r="A431" s="39"/>
      <c r="B431" s="40"/>
      <c r="C431" s="41"/>
      <c r="D431" s="218" t="s">
        <v>157</v>
      </c>
      <c r="E431" s="41"/>
      <c r="F431" s="219" t="s">
        <v>1083</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157</v>
      </c>
      <c r="AU431" s="18" t="s">
        <v>82</v>
      </c>
    </row>
    <row r="432" spans="1:47" s="2" customFormat="1" ht="12">
      <c r="A432" s="39"/>
      <c r="B432" s="40"/>
      <c r="C432" s="41"/>
      <c r="D432" s="223" t="s">
        <v>159</v>
      </c>
      <c r="E432" s="41"/>
      <c r="F432" s="224" t="s">
        <v>1084</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159</v>
      </c>
      <c r="AU432" s="18" t="s">
        <v>82</v>
      </c>
    </row>
    <row r="433" spans="1:63" s="12" customFormat="1" ht="22.8" customHeight="1">
      <c r="A433" s="12"/>
      <c r="B433" s="189"/>
      <c r="C433" s="190"/>
      <c r="D433" s="191" t="s">
        <v>71</v>
      </c>
      <c r="E433" s="203" t="s">
        <v>348</v>
      </c>
      <c r="F433" s="203" t="s">
        <v>349</v>
      </c>
      <c r="G433" s="190"/>
      <c r="H433" s="190"/>
      <c r="I433" s="193"/>
      <c r="J433" s="204">
        <f>BK433</f>
        <v>0</v>
      </c>
      <c r="K433" s="190"/>
      <c r="L433" s="195"/>
      <c r="M433" s="196"/>
      <c r="N433" s="197"/>
      <c r="O433" s="197"/>
      <c r="P433" s="198">
        <f>SUM(P434:P538)</f>
        <v>0</v>
      </c>
      <c r="Q433" s="197"/>
      <c r="R433" s="198">
        <f>SUM(R434:R538)</f>
        <v>14.07095711</v>
      </c>
      <c r="S433" s="197"/>
      <c r="T433" s="199">
        <f>SUM(T434:T538)</f>
        <v>0</v>
      </c>
      <c r="U433" s="12"/>
      <c r="V433" s="12"/>
      <c r="W433" s="12"/>
      <c r="X433" s="12"/>
      <c r="Y433" s="12"/>
      <c r="Z433" s="12"/>
      <c r="AA433" s="12"/>
      <c r="AB433" s="12"/>
      <c r="AC433" s="12"/>
      <c r="AD433" s="12"/>
      <c r="AE433" s="12"/>
      <c r="AR433" s="200" t="s">
        <v>82</v>
      </c>
      <c r="AT433" s="201" t="s">
        <v>71</v>
      </c>
      <c r="AU433" s="201" t="s">
        <v>80</v>
      </c>
      <c r="AY433" s="200" t="s">
        <v>148</v>
      </c>
      <c r="BK433" s="202">
        <f>SUM(BK434:BK538)</f>
        <v>0</v>
      </c>
    </row>
    <row r="434" spans="1:65" s="2" customFormat="1" ht="24.15" customHeight="1">
      <c r="A434" s="39"/>
      <c r="B434" s="40"/>
      <c r="C434" s="205" t="s">
        <v>1085</v>
      </c>
      <c r="D434" s="205" t="s">
        <v>150</v>
      </c>
      <c r="E434" s="206" t="s">
        <v>1086</v>
      </c>
      <c r="F434" s="207" t="s">
        <v>1087</v>
      </c>
      <c r="G434" s="208" t="s">
        <v>174</v>
      </c>
      <c r="H434" s="209">
        <v>323.03</v>
      </c>
      <c r="I434" s="210"/>
      <c r="J434" s="211">
        <f>ROUND(I434*H434,2)</f>
        <v>0</v>
      </c>
      <c r="K434" s="207" t="s">
        <v>662</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261</v>
      </c>
      <c r="AT434" s="216" t="s">
        <v>150</v>
      </c>
      <c r="AU434" s="216" t="s">
        <v>82</v>
      </c>
      <c r="AY434" s="18" t="s">
        <v>148</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261</v>
      </c>
      <c r="BM434" s="216" t="s">
        <v>1088</v>
      </c>
    </row>
    <row r="435" spans="1:47" s="2" customFormat="1" ht="12">
      <c r="A435" s="39"/>
      <c r="B435" s="40"/>
      <c r="C435" s="41"/>
      <c r="D435" s="218" t="s">
        <v>157</v>
      </c>
      <c r="E435" s="41"/>
      <c r="F435" s="219" t="s">
        <v>1089</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157</v>
      </c>
      <c r="AU435" s="18" t="s">
        <v>82</v>
      </c>
    </row>
    <row r="436" spans="1:47" s="2" customFormat="1" ht="12">
      <c r="A436" s="39"/>
      <c r="B436" s="40"/>
      <c r="C436" s="41"/>
      <c r="D436" s="223" t="s">
        <v>159</v>
      </c>
      <c r="E436" s="41"/>
      <c r="F436" s="224" t="s">
        <v>1090</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159</v>
      </c>
      <c r="AU436" s="18" t="s">
        <v>82</v>
      </c>
    </row>
    <row r="437" spans="1:51" s="13" customFormat="1" ht="12">
      <c r="A437" s="13"/>
      <c r="B437" s="225"/>
      <c r="C437" s="226"/>
      <c r="D437" s="218" t="s">
        <v>161</v>
      </c>
      <c r="E437" s="227" t="s">
        <v>19</v>
      </c>
      <c r="F437" s="228" t="s">
        <v>1091</v>
      </c>
      <c r="G437" s="226"/>
      <c r="H437" s="229">
        <v>323.03</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161</v>
      </c>
      <c r="AU437" s="235" t="s">
        <v>82</v>
      </c>
      <c r="AV437" s="13" t="s">
        <v>82</v>
      </c>
      <c r="AW437" s="13" t="s">
        <v>33</v>
      </c>
      <c r="AX437" s="13" t="s">
        <v>80</v>
      </c>
      <c r="AY437" s="235" t="s">
        <v>148</v>
      </c>
    </row>
    <row r="438" spans="1:65" s="2" customFormat="1" ht="24.15" customHeight="1">
      <c r="A438" s="39"/>
      <c r="B438" s="40"/>
      <c r="C438" s="262" t="s">
        <v>1092</v>
      </c>
      <c r="D438" s="262" t="s">
        <v>700</v>
      </c>
      <c r="E438" s="263" t="s">
        <v>1093</v>
      </c>
      <c r="F438" s="264" t="s">
        <v>1094</v>
      </c>
      <c r="G438" s="265" t="s">
        <v>174</v>
      </c>
      <c r="H438" s="266">
        <v>329.491</v>
      </c>
      <c r="I438" s="267"/>
      <c r="J438" s="268">
        <f>ROUND(I438*H438,2)</f>
        <v>0</v>
      </c>
      <c r="K438" s="264" t="s">
        <v>19</v>
      </c>
      <c r="L438" s="269"/>
      <c r="M438" s="270" t="s">
        <v>19</v>
      </c>
      <c r="N438" s="271" t="s">
        <v>43</v>
      </c>
      <c r="O438" s="85"/>
      <c r="P438" s="214">
        <f>O438*H438</f>
        <v>0</v>
      </c>
      <c r="Q438" s="214">
        <v>0.024</v>
      </c>
      <c r="R438" s="214">
        <f>Q438*H438</f>
        <v>7.9077839999999995</v>
      </c>
      <c r="S438" s="214">
        <v>0</v>
      </c>
      <c r="T438" s="215">
        <f>S438*H438</f>
        <v>0</v>
      </c>
      <c r="U438" s="39"/>
      <c r="V438" s="39"/>
      <c r="W438" s="39"/>
      <c r="X438" s="39"/>
      <c r="Y438" s="39"/>
      <c r="Z438" s="39"/>
      <c r="AA438" s="39"/>
      <c r="AB438" s="39"/>
      <c r="AC438" s="39"/>
      <c r="AD438" s="39"/>
      <c r="AE438" s="39"/>
      <c r="AR438" s="216" t="s">
        <v>383</v>
      </c>
      <c r="AT438" s="216" t="s">
        <v>700</v>
      </c>
      <c r="AU438" s="216" t="s">
        <v>82</v>
      </c>
      <c r="AY438" s="18" t="s">
        <v>148</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261</v>
      </c>
      <c r="BM438" s="216" t="s">
        <v>1095</v>
      </c>
    </row>
    <row r="439" spans="1:47" s="2" customFormat="1" ht="12">
      <c r="A439" s="39"/>
      <c r="B439" s="40"/>
      <c r="C439" s="41"/>
      <c r="D439" s="218" t="s">
        <v>157</v>
      </c>
      <c r="E439" s="41"/>
      <c r="F439" s="219" t="s">
        <v>1094</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157</v>
      </c>
      <c r="AU439" s="18" t="s">
        <v>82</v>
      </c>
    </row>
    <row r="440" spans="1:51" s="13" customFormat="1" ht="12">
      <c r="A440" s="13"/>
      <c r="B440" s="225"/>
      <c r="C440" s="226"/>
      <c r="D440" s="218" t="s">
        <v>161</v>
      </c>
      <c r="E440" s="227" t="s">
        <v>19</v>
      </c>
      <c r="F440" s="228" t="s">
        <v>1096</v>
      </c>
      <c r="G440" s="226"/>
      <c r="H440" s="229">
        <v>323.03</v>
      </c>
      <c r="I440" s="230"/>
      <c r="J440" s="226"/>
      <c r="K440" s="226"/>
      <c r="L440" s="231"/>
      <c r="M440" s="232"/>
      <c r="N440" s="233"/>
      <c r="O440" s="233"/>
      <c r="P440" s="233"/>
      <c r="Q440" s="233"/>
      <c r="R440" s="233"/>
      <c r="S440" s="233"/>
      <c r="T440" s="234"/>
      <c r="U440" s="13"/>
      <c r="V440" s="13"/>
      <c r="W440" s="13"/>
      <c r="X440" s="13"/>
      <c r="Y440" s="13"/>
      <c r="Z440" s="13"/>
      <c r="AA440" s="13"/>
      <c r="AB440" s="13"/>
      <c r="AC440" s="13"/>
      <c r="AD440" s="13"/>
      <c r="AE440" s="13"/>
      <c r="AT440" s="235" t="s">
        <v>161</v>
      </c>
      <c r="AU440" s="235" t="s">
        <v>82</v>
      </c>
      <c r="AV440" s="13" t="s">
        <v>82</v>
      </c>
      <c r="AW440" s="13" t="s">
        <v>33</v>
      </c>
      <c r="AX440" s="13" t="s">
        <v>80</v>
      </c>
      <c r="AY440" s="235" t="s">
        <v>148</v>
      </c>
    </row>
    <row r="441" spans="1:51" s="13" customFormat="1" ht="12">
      <c r="A441" s="13"/>
      <c r="B441" s="225"/>
      <c r="C441" s="226"/>
      <c r="D441" s="218" t="s">
        <v>161</v>
      </c>
      <c r="E441" s="226"/>
      <c r="F441" s="228" t="s">
        <v>1097</v>
      </c>
      <c r="G441" s="226"/>
      <c r="H441" s="229">
        <v>329.491</v>
      </c>
      <c r="I441" s="230"/>
      <c r="J441" s="226"/>
      <c r="K441" s="226"/>
      <c r="L441" s="231"/>
      <c r="M441" s="232"/>
      <c r="N441" s="233"/>
      <c r="O441" s="233"/>
      <c r="P441" s="233"/>
      <c r="Q441" s="233"/>
      <c r="R441" s="233"/>
      <c r="S441" s="233"/>
      <c r="T441" s="234"/>
      <c r="U441" s="13"/>
      <c r="V441" s="13"/>
      <c r="W441" s="13"/>
      <c r="X441" s="13"/>
      <c r="Y441" s="13"/>
      <c r="Z441" s="13"/>
      <c r="AA441" s="13"/>
      <c r="AB441" s="13"/>
      <c r="AC441" s="13"/>
      <c r="AD441" s="13"/>
      <c r="AE441" s="13"/>
      <c r="AT441" s="235" t="s">
        <v>161</v>
      </c>
      <c r="AU441" s="235" t="s">
        <v>82</v>
      </c>
      <c r="AV441" s="13" t="s">
        <v>82</v>
      </c>
      <c r="AW441" s="13" t="s">
        <v>4</v>
      </c>
      <c r="AX441" s="13" t="s">
        <v>80</v>
      </c>
      <c r="AY441" s="235" t="s">
        <v>148</v>
      </c>
    </row>
    <row r="442" spans="1:65" s="2" customFormat="1" ht="24.15" customHeight="1">
      <c r="A442" s="39"/>
      <c r="B442" s="40"/>
      <c r="C442" s="205" t="s">
        <v>1098</v>
      </c>
      <c r="D442" s="205" t="s">
        <v>150</v>
      </c>
      <c r="E442" s="206" t="s">
        <v>1099</v>
      </c>
      <c r="F442" s="207" t="s">
        <v>1100</v>
      </c>
      <c r="G442" s="208" t="s">
        <v>174</v>
      </c>
      <c r="H442" s="209">
        <v>114.2</v>
      </c>
      <c r="I442" s="210"/>
      <c r="J442" s="211">
        <f>ROUND(I442*H442,2)</f>
        <v>0</v>
      </c>
      <c r="K442" s="207" t="s">
        <v>662</v>
      </c>
      <c r="L442" s="45"/>
      <c r="M442" s="212" t="s">
        <v>19</v>
      </c>
      <c r="N442" s="213" t="s">
        <v>43</v>
      </c>
      <c r="O442" s="85"/>
      <c r="P442" s="214">
        <f>O442*H442</f>
        <v>0</v>
      </c>
      <c r="Q442" s="214">
        <v>0.006</v>
      </c>
      <c r="R442" s="214">
        <f>Q442*H442</f>
        <v>0.6852</v>
      </c>
      <c r="S442" s="214">
        <v>0</v>
      </c>
      <c r="T442" s="215">
        <f>S442*H442</f>
        <v>0</v>
      </c>
      <c r="U442" s="39"/>
      <c r="V442" s="39"/>
      <c r="W442" s="39"/>
      <c r="X442" s="39"/>
      <c r="Y442" s="39"/>
      <c r="Z442" s="39"/>
      <c r="AA442" s="39"/>
      <c r="AB442" s="39"/>
      <c r="AC442" s="39"/>
      <c r="AD442" s="39"/>
      <c r="AE442" s="39"/>
      <c r="AR442" s="216" t="s">
        <v>261</v>
      </c>
      <c r="AT442" s="216" t="s">
        <v>150</v>
      </c>
      <c r="AU442" s="216" t="s">
        <v>82</v>
      </c>
      <c r="AY442" s="18" t="s">
        <v>148</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261</v>
      </c>
      <c r="BM442" s="216" t="s">
        <v>1101</v>
      </c>
    </row>
    <row r="443" spans="1:47" s="2" customFormat="1" ht="12">
      <c r="A443" s="39"/>
      <c r="B443" s="40"/>
      <c r="C443" s="41"/>
      <c r="D443" s="218" t="s">
        <v>157</v>
      </c>
      <c r="E443" s="41"/>
      <c r="F443" s="219" t="s">
        <v>1102</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157</v>
      </c>
      <c r="AU443" s="18" t="s">
        <v>82</v>
      </c>
    </row>
    <row r="444" spans="1:47" s="2" customFormat="1" ht="12">
      <c r="A444" s="39"/>
      <c r="B444" s="40"/>
      <c r="C444" s="41"/>
      <c r="D444" s="223" t="s">
        <v>159</v>
      </c>
      <c r="E444" s="41"/>
      <c r="F444" s="224" t="s">
        <v>1103</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159</v>
      </c>
      <c r="AU444" s="18" t="s">
        <v>82</v>
      </c>
    </row>
    <row r="445" spans="1:65" s="2" customFormat="1" ht="24.15" customHeight="1">
      <c r="A445" s="39"/>
      <c r="B445" s="40"/>
      <c r="C445" s="262" t="s">
        <v>1005</v>
      </c>
      <c r="D445" s="262" t="s">
        <v>700</v>
      </c>
      <c r="E445" s="263" t="s">
        <v>1104</v>
      </c>
      <c r="F445" s="264" t="s">
        <v>1105</v>
      </c>
      <c r="G445" s="265" t="s">
        <v>174</v>
      </c>
      <c r="H445" s="266">
        <v>119.91</v>
      </c>
      <c r="I445" s="267"/>
      <c r="J445" s="268">
        <f>ROUND(I445*H445,2)</f>
        <v>0</v>
      </c>
      <c r="K445" s="264" t="s">
        <v>662</v>
      </c>
      <c r="L445" s="269"/>
      <c r="M445" s="270" t="s">
        <v>19</v>
      </c>
      <c r="N445" s="271" t="s">
        <v>43</v>
      </c>
      <c r="O445" s="85"/>
      <c r="P445" s="214">
        <f>O445*H445</f>
        <v>0</v>
      </c>
      <c r="Q445" s="214">
        <v>0.0024</v>
      </c>
      <c r="R445" s="214">
        <f>Q445*H445</f>
        <v>0.287784</v>
      </c>
      <c r="S445" s="214">
        <v>0</v>
      </c>
      <c r="T445" s="215">
        <f>S445*H445</f>
        <v>0</v>
      </c>
      <c r="U445" s="39"/>
      <c r="V445" s="39"/>
      <c r="W445" s="39"/>
      <c r="X445" s="39"/>
      <c r="Y445" s="39"/>
      <c r="Z445" s="39"/>
      <c r="AA445" s="39"/>
      <c r="AB445" s="39"/>
      <c r="AC445" s="39"/>
      <c r="AD445" s="39"/>
      <c r="AE445" s="39"/>
      <c r="AR445" s="216" t="s">
        <v>383</v>
      </c>
      <c r="AT445" s="216" t="s">
        <v>700</v>
      </c>
      <c r="AU445" s="216" t="s">
        <v>82</v>
      </c>
      <c r="AY445" s="18" t="s">
        <v>148</v>
      </c>
      <c r="BE445" s="217">
        <f>IF(N445="základní",J445,0)</f>
        <v>0</v>
      </c>
      <c r="BF445" s="217">
        <f>IF(N445="snížená",J445,0)</f>
        <v>0</v>
      </c>
      <c r="BG445" s="217">
        <f>IF(N445="zákl. přenesená",J445,0)</f>
        <v>0</v>
      </c>
      <c r="BH445" s="217">
        <f>IF(N445="sníž. přenesená",J445,0)</f>
        <v>0</v>
      </c>
      <c r="BI445" s="217">
        <f>IF(N445="nulová",J445,0)</f>
        <v>0</v>
      </c>
      <c r="BJ445" s="18" t="s">
        <v>80</v>
      </c>
      <c r="BK445" s="217">
        <f>ROUND(I445*H445,2)</f>
        <v>0</v>
      </c>
      <c r="BL445" s="18" t="s">
        <v>261</v>
      </c>
      <c r="BM445" s="216" t="s">
        <v>1106</v>
      </c>
    </row>
    <row r="446" spans="1:47" s="2" customFormat="1" ht="12">
      <c r="A446" s="39"/>
      <c r="B446" s="40"/>
      <c r="C446" s="41"/>
      <c r="D446" s="218" t="s">
        <v>157</v>
      </c>
      <c r="E446" s="41"/>
      <c r="F446" s="219" t="s">
        <v>1105</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157</v>
      </c>
      <c r="AU446" s="18" t="s">
        <v>82</v>
      </c>
    </row>
    <row r="447" spans="1:47" s="2" customFormat="1" ht="12">
      <c r="A447" s="39"/>
      <c r="B447" s="40"/>
      <c r="C447" s="41"/>
      <c r="D447" s="223" t="s">
        <v>159</v>
      </c>
      <c r="E447" s="41"/>
      <c r="F447" s="224" t="s">
        <v>1107</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159</v>
      </c>
      <c r="AU447" s="18" t="s">
        <v>82</v>
      </c>
    </row>
    <row r="448" spans="1:51" s="13" customFormat="1" ht="12">
      <c r="A448" s="13"/>
      <c r="B448" s="225"/>
      <c r="C448" s="226"/>
      <c r="D448" s="218" t="s">
        <v>161</v>
      </c>
      <c r="E448" s="226"/>
      <c r="F448" s="228" t="s">
        <v>1108</v>
      </c>
      <c r="G448" s="226"/>
      <c r="H448" s="229">
        <v>119.91</v>
      </c>
      <c r="I448" s="230"/>
      <c r="J448" s="226"/>
      <c r="K448" s="226"/>
      <c r="L448" s="231"/>
      <c r="M448" s="232"/>
      <c r="N448" s="233"/>
      <c r="O448" s="233"/>
      <c r="P448" s="233"/>
      <c r="Q448" s="233"/>
      <c r="R448" s="233"/>
      <c r="S448" s="233"/>
      <c r="T448" s="234"/>
      <c r="U448" s="13"/>
      <c r="V448" s="13"/>
      <c r="W448" s="13"/>
      <c r="X448" s="13"/>
      <c r="Y448" s="13"/>
      <c r="Z448" s="13"/>
      <c r="AA448" s="13"/>
      <c r="AB448" s="13"/>
      <c r="AC448" s="13"/>
      <c r="AD448" s="13"/>
      <c r="AE448" s="13"/>
      <c r="AT448" s="235" t="s">
        <v>161</v>
      </c>
      <c r="AU448" s="235" t="s">
        <v>82</v>
      </c>
      <c r="AV448" s="13" t="s">
        <v>82</v>
      </c>
      <c r="AW448" s="13" t="s">
        <v>4</v>
      </c>
      <c r="AX448" s="13" t="s">
        <v>80</v>
      </c>
      <c r="AY448" s="235" t="s">
        <v>148</v>
      </c>
    </row>
    <row r="449" spans="1:65" s="2" customFormat="1" ht="24.15" customHeight="1">
      <c r="A449" s="39"/>
      <c r="B449" s="40"/>
      <c r="C449" s="205" t="s">
        <v>1109</v>
      </c>
      <c r="D449" s="205" t="s">
        <v>150</v>
      </c>
      <c r="E449" s="206" t="s">
        <v>1110</v>
      </c>
      <c r="F449" s="207" t="s">
        <v>1111</v>
      </c>
      <c r="G449" s="208" t="s">
        <v>174</v>
      </c>
      <c r="H449" s="209">
        <v>180.04</v>
      </c>
      <c r="I449" s="210"/>
      <c r="J449" s="211">
        <f>ROUND(I449*H449,2)</f>
        <v>0</v>
      </c>
      <c r="K449" s="207" t="s">
        <v>662</v>
      </c>
      <c r="L449" s="45"/>
      <c r="M449" s="212" t="s">
        <v>19</v>
      </c>
      <c r="N449" s="213" t="s">
        <v>43</v>
      </c>
      <c r="O449" s="85"/>
      <c r="P449" s="214">
        <f>O449*H449</f>
        <v>0</v>
      </c>
      <c r="Q449" s="214">
        <v>0</v>
      </c>
      <c r="R449" s="214">
        <f>Q449*H449</f>
        <v>0</v>
      </c>
      <c r="S449" s="214">
        <v>0</v>
      </c>
      <c r="T449" s="215">
        <f>S449*H449</f>
        <v>0</v>
      </c>
      <c r="U449" s="39"/>
      <c r="V449" s="39"/>
      <c r="W449" s="39"/>
      <c r="X449" s="39"/>
      <c r="Y449" s="39"/>
      <c r="Z449" s="39"/>
      <c r="AA449" s="39"/>
      <c r="AB449" s="39"/>
      <c r="AC449" s="39"/>
      <c r="AD449" s="39"/>
      <c r="AE449" s="39"/>
      <c r="AR449" s="216" t="s">
        <v>261</v>
      </c>
      <c r="AT449" s="216" t="s">
        <v>150</v>
      </c>
      <c r="AU449" s="216" t="s">
        <v>82</v>
      </c>
      <c r="AY449" s="18" t="s">
        <v>148</v>
      </c>
      <c r="BE449" s="217">
        <f>IF(N449="základní",J449,0)</f>
        <v>0</v>
      </c>
      <c r="BF449" s="217">
        <f>IF(N449="snížená",J449,0)</f>
        <v>0</v>
      </c>
      <c r="BG449" s="217">
        <f>IF(N449="zákl. přenesená",J449,0)</f>
        <v>0</v>
      </c>
      <c r="BH449" s="217">
        <f>IF(N449="sníž. přenesená",J449,0)</f>
        <v>0</v>
      </c>
      <c r="BI449" s="217">
        <f>IF(N449="nulová",J449,0)</f>
        <v>0</v>
      </c>
      <c r="BJ449" s="18" t="s">
        <v>80</v>
      </c>
      <c r="BK449" s="217">
        <f>ROUND(I449*H449,2)</f>
        <v>0</v>
      </c>
      <c r="BL449" s="18" t="s">
        <v>261</v>
      </c>
      <c r="BM449" s="216" t="s">
        <v>1112</v>
      </c>
    </row>
    <row r="450" spans="1:47" s="2" customFormat="1" ht="12">
      <c r="A450" s="39"/>
      <c r="B450" s="40"/>
      <c r="C450" s="41"/>
      <c r="D450" s="218" t="s">
        <v>157</v>
      </c>
      <c r="E450" s="41"/>
      <c r="F450" s="219" t="s">
        <v>1113</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157</v>
      </c>
      <c r="AU450" s="18" t="s">
        <v>82</v>
      </c>
    </row>
    <row r="451" spans="1:47" s="2" customFormat="1" ht="12">
      <c r="A451" s="39"/>
      <c r="B451" s="40"/>
      <c r="C451" s="41"/>
      <c r="D451" s="223" t="s">
        <v>159</v>
      </c>
      <c r="E451" s="41"/>
      <c r="F451" s="224" t="s">
        <v>1114</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159</v>
      </c>
      <c r="AU451" s="18" t="s">
        <v>82</v>
      </c>
    </row>
    <row r="452" spans="1:51" s="13" customFormat="1" ht="12">
      <c r="A452" s="13"/>
      <c r="B452" s="225"/>
      <c r="C452" s="226"/>
      <c r="D452" s="218" t="s">
        <v>161</v>
      </c>
      <c r="E452" s="227" t="s">
        <v>19</v>
      </c>
      <c r="F452" s="228" t="s">
        <v>1115</v>
      </c>
      <c r="G452" s="226"/>
      <c r="H452" s="229">
        <v>154.8</v>
      </c>
      <c r="I452" s="230"/>
      <c r="J452" s="226"/>
      <c r="K452" s="226"/>
      <c r="L452" s="231"/>
      <c r="M452" s="232"/>
      <c r="N452" s="233"/>
      <c r="O452" s="233"/>
      <c r="P452" s="233"/>
      <c r="Q452" s="233"/>
      <c r="R452" s="233"/>
      <c r="S452" s="233"/>
      <c r="T452" s="234"/>
      <c r="U452" s="13"/>
      <c r="V452" s="13"/>
      <c r="W452" s="13"/>
      <c r="X452" s="13"/>
      <c r="Y452" s="13"/>
      <c r="Z452" s="13"/>
      <c r="AA452" s="13"/>
      <c r="AB452" s="13"/>
      <c r="AC452" s="13"/>
      <c r="AD452" s="13"/>
      <c r="AE452" s="13"/>
      <c r="AT452" s="235" t="s">
        <v>161</v>
      </c>
      <c r="AU452" s="235" t="s">
        <v>82</v>
      </c>
      <c r="AV452" s="13" t="s">
        <v>82</v>
      </c>
      <c r="AW452" s="13" t="s">
        <v>33</v>
      </c>
      <c r="AX452" s="13" t="s">
        <v>72</v>
      </c>
      <c r="AY452" s="235" t="s">
        <v>148</v>
      </c>
    </row>
    <row r="453" spans="1:51" s="13" customFormat="1" ht="12">
      <c r="A453" s="13"/>
      <c r="B453" s="225"/>
      <c r="C453" s="226"/>
      <c r="D453" s="218" t="s">
        <v>161</v>
      </c>
      <c r="E453" s="227" t="s">
        <v>19</v>
      </c>
      <c r="F453" s="228" t="s">
        <v>1116</v>
      </c>
      <c r="G453" s="226"/>
      <c r="H453" s="229">
        <v>25.24</v>
      </c>
      <c r="I453" s="230"/>
      <c r="J453" s="226"/>
      <c r="K453" s="226"/>
      <c r="L453" s="231"/>
      <c r="M453" s="232"/>
      <c r="N453" s="233"/>
      <c r="O453" s="233"/>
      <c r="P453" s="233"/>
      <c r="Q453" s="233"/>
      <c r="R453" s="233"/>
      <c r="S453" s="233"/>
      <c r="T453" s="234"/>
      <c r="U453" s="13"/>
      <c r="V453" s="13"/>
      <c r="W453" s="13"/>
      <c r="X453" s="13"/>
      <c r="Y453" s="13"/>
      <c r="Z453" s="13"/>
      <c r="AA453" s="13"/>
      <c r="AB453" s="13"/>
      <c r="AC453" s="13"/>
      <c r="AD453" s="13"/>
      <c r="AE453" s="13"/>
      <c r="AT453" s="235" t="s">
        <v>161</v>
      </c>
      <c r="AU453" s="235" t="s">
        <v>82</v>
      </c>
      <c r="AV453" s="13" t="s">
        <v>82</v>
      </c>
      <c r="AW453" s="13" t="s">
        <v>33</v>
      </c>
      <c r="AX453" s="13" t="s">
        <v>72</v>
      </c>
      <c r="AY453" s="235" t="s">
        <v>148</v>
      </c>
    </row>
    <row r="454" spans="1:51" s="14" customFormat="1" ht="12">
      <c r="A454" s="14"/>
      <c r="B454" s="236"/>
      <c r="C454" s="237"/>
      <c r="D454" s="218" t="s">
        <v>161</v>
      </c>
      <c r="E454" s="238" t="s">
        <v>19</v>
      </c>
      <c r="F454" s="239" t="s">
        <v>254</v>
      </c>
      <c r="G454" s="237"/>
      <c r="H454" s="240">
        <v>180.04000000000002</v>
      </c>
      <c r="I454" s="241"/>
      <c r="J454" s="237"/>
      <c r="K454" s="237"/>
      <c r="L454" s="242"/>
      <c r="M454" s="243"/>
      <c r="N454" s="244"/>
      <c r="O454" s="244"/>
      <c r="P454" s="244"/>
      <c r="Q454" s="244"/>
      <c r="R454" s="244"/>
      <c r="S454" s="244"/>
      <c r="T454" s="245"/>
      <c r="U454" s="14"/>
      <c r="V454" s="14"/>
      <c r="W454" s="14"/>
      <c r="X454" s="14"/>
      <c r="Y454" s="14"/>
      <c r="Z454" s="14"/>
      <c r="AA454" s="14"/>
      <c r="AB454" s="14"/>
      <c r="AC454" s="14"/>
      <c r="AD454" s="14"/>
      <c r="AE454" s="14"/>
      <c r="AT454" s="246" t="s">
        <v>161</v>
      </c>
      <c r="AU454" s="246" t="s">
        <v>82</v>
      </c>
      <c r="AV454" s="14" t="s">
        <v>155</v>
      </c>
      <c r="AW454" s="14" t="s">
        <v>33</v>
      </c>
      <c r="AX454" s="14" t="s">
        <v>80</v>
      </c>
      <c r="AY454" s="246" t="s">
        <v>148</v>
      </c>
    </row>
    <row r="455" spans="1:65" s="2" customFormat="1" ht="33" customHeight="1">
      <c r="A455" s="39"/>
      <c r="B455" s="40"/>
      <c r="C455" s="262" t="s">
        <v>1117</v>
      </c>
      <c r="D455" s="262" t="s">
        <v>700</v>
      </c>
      <c r="E455" s="263" t="s">
        <v>1118</v>
      </c>
      <c r="F455" s="264" t="s">
        <v>1119</v>
      </c>
      <c r="G455" s="265" t="s">
        <v>174</v>
      </c>
      <c r="H455" s="266">
        <v>157.896</v>
      </c>
      <c r="I455" s="267"/>
      <c r="J455" s="268">
        <f>ROUND(I455*H455,2)</f>
        <v>0</v>
      </c>
      <c r="K455" s="264" t="s">
        <v>662</v>
      </c>
      <c r="L455" s="269"/>
      <c r="M455" s="270" t="s">
        <v>19</v>
      </c>
      <c r="N455" s="271" t="s">
        <v>43</v>
      </c>
      <c r="O455" s="85"/>
      <c r="P455" s="214">
        <f>O455*H455</f>
        <v>0</v>
      </c>
      <c r="Q455" s="214">
        <v>0.0042</v>
      </c>
      <c r="R455" s="214">
        <f>Q455*H455</f>
        <v>0.6631632</v>
      </c>
      <c r="S455" s="214">
        <v>0</v>
      </c>
      <c r="T455" s="215">
        <f>S455*H455</f>
        <v>0</v>
      </c>
      <c r="U455" s="39"/>
      <c r="V455" s="39"/>
      <c r="W455" s="39"/>
      <c r="X455" s="39"/>
      <c r="Y455" s="39"/>
      <c r="Z455" s="39"/>
      <c r="AA455" s="39"/>
      <c r="AB455" s="39"/>
      <c r="AC455" s="39"/>
      <c r="AD455" s="39"/>
      <c r="AE455" s="39"/>
      <c r="AR455" s="216" t="s">
        <v>383</v>
      </c>
      <c r="AT455" s="216" t="s">
        <v>700</v>
      </c>
      <c r="AU455" s="216" t="s">
        <v>82</v>
      </c>
      <c r="AY455" s="18" t="s">
        <v>148</v>
      </c>
      <c r="BE455" s="217">
        <f>IF(N455="základní",J455,0)</f>
        <v>0</v>
      </c>
      <c r="BF455" s="217">
        <f>IF(N455="snížená",J455,0)</f>
        <v>0</v>
      </c>
      <c r="BG455" s="217">
        <f>IF(N455="zákl. přenesená",J455,0)</f>
        <v>0</v>
      </c>
      <c r="BH455" s="217">
        <f>IF(N455="sníž. přenesená",J455,0)</f>
        <v>0</v>
      </c>
      <c r="BI455" s="217">
        <f>IF(N455="nulová",J455,0)</f>
        <v>0</v>
      </c>
      <c r="BJ455" s="18" t="s">
        <v>80</v>
      </c>
      <c r="BK455" s="217">
        <f>ROUND(I455*H455,2)</f>
        <v>0</v>
      </c>
      <c r="BL455" s="18" t="s">
        <v>261</v>
      </c>
      <c r="BM455" s="216" t="s">
        <v>1120</v>
      </c>
    </row>
    <row r="456" spans="1:47" s="2" customFormat="1" ht="12">
      <c r="A456" s="39"/>
      <c r="B456" s="40"/>
      <c r="C456" s="41"/>
      <c r="D456" s="218" t="s">
        <v>157</v>
      </c>
      <c r="E456" s="41"/>
      <c r="F456" s="219" t="s">
        <v>1119</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157</v>
      </c>
      <c r="AU456" s="18" t="s">
        <v>82</v>
      </c>
    </row>
    <row r="457" spans="1:47" s="2" customFormat="1" ht="12">
      <c r="A457" s="39"/>
      <c r="B457" s="40"/>
      <c r="C457" s="41"/>
      <c r="D457" s="223" t="s">
        <v>159</v>
      </c>
      <c r="E457" s="41"/>
      <c r="F457" s="224" t="s">
        <v>1121</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159</v>
      </c>
      <c r="AU457" s="18" t="s">
        <v>82</v>
      </c>
    </row>
    <row r="458" spans="1:51" s="13" customFormat="1" ht="12">
      <c r="A458" s="13"/>
      <c r="B458" s="225"/>
      <c r="C458" s="226"/>
      <c r="D458" s="218" t="s">
        <v>161</v>
      </c>
      <c r="E458" s="226"/>
      <c r="F458" s="228" t="s">
        <v>1122</v>
      </c>
      <c r="G458" s="226"/>
      <c r="H458" s="229">
        <v>157.896</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161</v>
      </c>
      <c r="AU458" s="235" t="s">
        <v>82</v>
      </c>
      <c r="AV458" s="13" t="s">
        <v>82</v>
      </c>
      <c r="AW458" s="13" t="s">
        <v>4</v>
      </c>
      <c r="AX458" s="13" t="s">
        <v>80</v>
      </c>
      <c r="AY458" s="235" t="s">
        <v>148</v>
      </c>
    </row>
    <row r="459" spans="1:65" s="2" customFormat="1" ht="37.8" customHeight="1">
      <c r="A459" s="39"/>
      <c r="B459" s="40"/>
      <c r="C459" s="262" t="s">
        <v>1123</v>
      </c>
      <c r="D459" s="262" t="s">
        <v>700</v>
      </c>
      <c r="E459" s="263" t="s">
        <v>1124</v>
      </c>
      <c r="F459" s="264" t="s">
        <v>1125</v>
      </c>
      <c r="G459" s="265" t="s">
        <v>174</v>
      </c>
      <c r="H459" s="266">
        <v>26.502</v>
      </c>
      <c r="I459" s="267"/>
      <c r="J459" s="268">
        <f>ROUND(I459*H459,2)</f>
        <v>0</v>
      </c>
      <c r="K459" s="264" t="s">
        <v>19</v>
      </c>
      <c r="L459" s="269"/>
      <c r="M459" s="270" t="s">
        <v>19</v>
      </c>
      <c r="N459" s="271" t="s">
        <v>43</v>
      </c>
      <c r="O459" s="85"/>
      <c r="P459" s="214">
        <f>O459*H459</f>
        <v>0</v>
      </c>
      <c r="Q459" s="214">
        <v>0.0048</v>
      </c>
      <c r="R459" s="214">
        <f>Q459*H459</f>
        <v>0.12720959999999998</v>
      </c>
      <c r="S459" s="214">
        <v>0</v>
      </c>
      <c r="T459" s="215">
        <f>S459*H459</f>
        <v>0</v>
      </c>
      <c r="U459" s="39"/>
      <c r="V459" s="39"/>
      <c r="W459" s="39"/>
      <c r="X459" s="39"/>
      <c r="Y459" s="39"/>
      <c r="Z459" s="39"/>
      <c r="AA459" s="39"/>
      <c r="AB459" s="39"/>
      <c r="AC459" s="39"/>
      <c r="AD459" s="39"/>
      <c r="AE459" s="39"/>
      <c r="AR459" s="216" t="s">
        <v>383</v>
      </c>
      <c r="AT459" s="216" t="s">
        <v>700</v>
      </c>
      <c r="AU459" s="216" t="s">
        <v>82</v>
      </c>
      <c r="AY459" s="18" t="s">
        <v>148</v>
      </c>
      <c r="BE459" s="217">
        <f>IF(N459="základní",J459,0)</f>
        <v>0</v>
      </c>
      <c r="BF459" s="217">
        <f>IF(N459="snížená",J459,0)</f>
        <v>0</v>
      </c>
      <c r="BG459" s="217">
        <f>IF(N459="zákl. přenesená",J459,0)</f>
        <v>0</v>
      </c>
      <c r="BH459" s="217">
        <f>IF(N459="sníž. přenesená",J459,0)</f>
        <v>0</v>
      </c>
      <c r="BI459" s="217">
        <f>IF(N459="nulová",J459,0)</f>
        <v>0</v>
      </c>
      <c r="BJ459" s="18" t="s">
        <v>80</v>
      </c>
      <c r="BK459" s="217">
        <f>ROUND(I459*H459,2)</f>
        <v>0</v>
      </c>
      <c r="BL459" s="18" t="s">
        <v>261</v>
      </c>
      <c r="BM459" s="216" t="s">
        <v>1126</v>
      </c>
    </row>
    <row r="460" spans="1:47" s="2" customFormat="1" ht="12">
      <c r="A460" s="39"/>
      <c r="B460" s="40"/>
      <c r="C460" s="41"/>
      <c r="D460" s="218" t="s">
        <v>157</v>
      </c>
      <c r="E460" s="41"/>
      <c r="F460" s="219" t="s">
        <v>1125</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157</v>
      </c>
      <c r="AU460" s="18" t="s">
        <v>82</v>
      </c>
    </row>
    <row r="461" spans="1:51" s="13" customFormat="1" ht="12">
      <c r="A461" s="13"/>
      <c r="B461" s="225"/>
      <c r="C461" s="226"/>
      <c r="D461" s="218" t="s">
        <v>161</v>
      </c>
      <c r="E461" s="226"/>
      <c r="F461" s="228" t="s">
        <v>1127</v>
      </c>
      <c r="G461" s="226"/>
      <c r="H461" s="229">
        <v>26.502</v>
      </c>
      <c r="I461" s="230"/>
      <c r="J461" s="226"/>
      <c r="K461" s="226"/>
      <c r="L461" s="231"/>
      <c r="M461" s="232"/>
      <c r="N461" s="233"/>
      <c r="O461" s="233"/>
      <c r="P461" s="233"/>
      <c r="Q461" s="233"/>
      <c r="R461" s="233"/>
      <c r="S461" s="233"/>
      <c r="T461" s="234"/>
      <c r="U461" s="13"/>
      <c r="V461" s="13"/>
      <c r="W461" s="13"/>
      <c r="X461" s="13"/>
      <c r="Y461" s="13"/>
      <c r="Z461" s="13"/>
      <c r="AA461" s="13"/>
      <c r="AB461" s="13"/>
      <c r="AC461" s="13"/>
      <c r="AD461" s="13"/>
      <c r="AE461" s="13"/>
      <c r="AT461" s="235" t="s">
        <v>161</v>
      </c>
      <c r="AU461" s="235" t="s">
        <v>82</v>
      </c>
      <c r="AV461" s="13" t="s">
        <v>82</v>
      </c>
      <c r="AW461" s="13" t="s">
        <v>4</v>
      </c>
      <c r="AX461" s="13" t="s">
        <v>80</v>
      </c>
      <c r="AY461" s="235" t="s">
        <v>148</v>
      </c>
    </row>
    <row r="462" spans="1:65" s="2" customFormat="1" ht="24.15" customHeight="1">
      <c r="A462" s="39"/>
      <c r="B462" s="40"/>
      <c r="C462" s="205" t="s">
        <v>1128</v>
      </c>
      <c r="D462" s="205" t="s">
        <v>150</v>
      </c>
      <c r="E462" s="206" t="s">
        <v>1129</v>
      </c>
      <c r="F462" s="207" t="s">
        <v>1130</v>
      </c>
      <c r="G462" s="208" t="s">
        <v>174</v>
      </c>
      <c r="H462" s="209">
        <v>518.46</v>
      </c>
      <c r="I462" s="210"/>
      <c r="J462" s="211">
        <f>ROUND(I462*H462,2)</f>
        <v>0</v>
      </c>
      <c r="K462" s="207" t="s">
        <v>662</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261</v>
      </c>
      <c r="AT462" s="216" t="s">
        <v>150</v>
      </c>
      <c r="AU462" s="216" t="s">
        <v>82</v>
      </c>
      <c r="AY462" s="18" t="s">
        <v>148</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261</v>
      </c>
      <c r="BM462" s="216" t="s">
        <v>1131</v>
      </c>
    </row>
    <row r="463" spans="1:47" s="2" customFormat="1" ht="12">
      <c r="A463" s="39"/>
      <c r="B463" s="40"/>
      <c r="C463" s="41"/>
      <c r="D463" s="218" t="s">
        <v>157</v>
      </c>
      <c r="E463" s="41"/>
      <c r="F463" s="219" t="s">
        <v>1132</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157</v>
      </c>
      <c r="AU463" s="18" t="s">
        <v>82</v>
      </c>
    </row>
    <row r="464" spans="1:47" s="2" customFormat="1" ht="12">
      <c r="A464" s="39"/>
      <c r="B464" s="40"/>
      <c r="C464" s="41"/>
      <c r="D464" s="223" t="s">
        <v>159</v>
      </c>
      <c r="E464" s="41"/>
      <c r="F464" s="224" t="s">
        <v>1133</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159</v>
      </c>
      <c r="AU464" s="18" t="s">
        <v>82</v>
      </c>
    </row>
    <row r="465" spans="1:51" s="13" customFormat="1" ht="12">
      <c r="A465" s="13"/>
      <c r="B465" s="225"/>
      <c r="C465" s="226"/>
      <c r="D465" s="218" t="s">
        <v>161</v>
      </c>
      <c r="E465" s="227" t="s">
        <v>19</v>
      </c>
      <c r="F465" s="228" t="s">
        <v>1134</v>
      </c>
      <c r="G465" s="226"/>
      <c r="H465" s="229">
        <v>292.86</v>
      </c>
      <c r="I465" s="230"/>
      <c r="J465" s="226"/>
      <c r="K465" s="226"/>
      <c r="L465" s="231"/>
      <c r="M465" s="232"/>
      <c r="N465" s="233"/>
      <c r="O465" s="233"/>
      <c r="P465" s="233"/>
      <c r="Q465" s="233"/>
      <c r="R465" s="233"/>
      <c r="S465" s="233"/>
      <c r="T465" s="234"/>
      <c r="U465" s="13"/>
      <c r="V465" s="13"/>
      <c r="W465" s="13"/>
      <c r="X465" s="13"/>
      <c r="Y465" s="13"/>
      <c r="Z465" s="13"/>
      <c r="AA465" s="13"/>
      <c r="AB465" s="13"/>
      <c r="AC465" s="13"/>
      <c r="AD465" s="13"/>
      <c r="AE465" s="13"/>
      <c r="AT465" s="235" t="s">
        <v>161</v>
      </c>
      <c r="AU465" s="235" t="s">
        <v>82</v>
      </c>
      <c r="AV465" s="13" t="s">
        <v>82</v>
      </c>
      <c r="AW465" s="13" t="s">
        <v>33</v>
      </c>
      <c r="AX465" s="13" t="s">
        <v>72</v>
      </c>
      <c r="AY465" s="235" t="s">
        <v>148</v>
      </c>
    </row>
    <row r="466" spans="1:51" s="13" customFormat="1" ht="12">
      <c r="A466" s="13"/>
      <c r="B466" s="225"/>
      <c r="C466" s="226"/>
      <c r="D466" s="218" t="s">
        <v>161</v>
      </c>
      <c r="E466" s="227" t="s">
        <v>19</v>
      </c>
      <c r="F466" s="228" t="s">
        <v>955</v>
      </c>
      <c r="G466" s="226"/>
      <c r="H466" s="229">
        <v>154.8</v>
      </c>
      <c r="I466" s="230"/>
      <c r="J466" s="226"/>
      <c r="K466" s="226"/>
      <c r="L466" s="231"/>
      <c r="M466" s="232"/>
      <c r="N466" s="233"/>
      <c r="O466" s="233"/>
      <c r="P466" s="233"/>
      <c r="Q466" s="233"/>
      <c r="R466" s="233"/>
      <c r="S466" s="233"/>
      <c r="T466" s="234"/>
      <c r="U466" s="13"/>
      <c r="V466" s="13"/>
      <c r="W466" s="13"/>
      <c r="X466" s="13"/>
      <c r="Y466" s="13"/>
      <c r="Z466" s="13"/>
      <c r="AA466" s="13"/>
      <c r="AB466" s="13"/>
      <c r="AC466" s="13"/>
      <c r="AD466" s="13"/>
      <c r="AE466" s="13"/>
      <c r="AT466" s="235" t="s">
        <v>161</v>
      </c>
      <c r="AU466" s="235" t="s">
        <v>82</v>
      </c>
      <c r="AV466" s="13" t="s">
        <v>82</v>
      </c>
      <c r="AW466" s="13" t="s">
        <v>33</v>
      </c>
      <c r="AX466" s="13" t="s">
        <v>72</v>
      </c>
      <c r="AY466" s="235" t="s">
        <v>148</v>
      </c>
    </row>
    <row r="467" spans="1:51" s="13" customFormat="1" ht="12">
      <c r="A467" s="13"/>
      <c r="B467" s="225"/>
      <c r="C467" s="226"/>
      <c r="D467" s="218" t="s">
        <v>161</v>
      </c>
      <c r="E467" s="227" t="s">
        <v>19</v>
      </c>
      <c r="F467" s="228" t="s">
        <v>1135</v>
      </c>
      <c r="G467" s="226"/>
      <c r="H467" s="229">
        <v>70.8</v>
      </c>
      <c r="I467" s="230"/>
      <c r="J467" s="226"/>
      <c r="K467" s="226"/>
      <c r="L467" s="231"/>
      <c r="M467" s="232"/>
      <c r="N467" s="233"/>
      <c r="O467" s="233"/>
      <c r="P467" s="233"/>
      <c r="Q467" s="233"/>
      <c r="R467" s="233"/>
      <c r="S467" s="233"/>
      <c r="T467" s="234"/>
      <c r="U467" s="13"/>
      <c r="V467" s="13"/>
      <c r="W467" s="13"/>
      <c r="X467" s="13"/>
      <c r="Y467" s="13"/>
      <c r="Z467" s="13"/>
      <c r="AA467" s="13"/>
      <c r="AB467" s="13"/>
      <c r="AC467" s="13"/>
      <c r="AD467" s="13"/>
      <c r="AE467" s="13"/>
      <c r="AT467" s="235" t="s">
        <v>161</v>
      </c>
      <c r="AU467" s="235" t="s">
        <v>82</v>
      </c>
      <c r="AV467" s="13" t="s">
        <v>82</v>
      </c>
      <c r="AW467" s="13" t="s">
        <v>33</v>
      </c>
      <c r="AX467" s="13" t="s">
        <v>72</v>
      </c>
      <c r="AY467" s="235" t="s">
        <v>148</v>
      </c>
    </row>
    <row r="468" spans="1:51" s="14" customFormat="1" ht="12">
      <c r="A468" s="14"/>
      <c r="B468" s="236"/>
      <c r="C468" s="237"/>
      <c r="D468" s="218" t="s">
        <v>161</v>
      </c>
      <c r="E468" s="238" t="s">
        <v>19</v>
      </c>
      <c r="F468" s="239" t="s">
        <v>254</v>
      </c>
      <c r="G468" s="237"/>
      <c r="H468" s="240">
        <v>518.46</v>
      </c>
      <c r="I468" s="241"/>
      <c r="J468" s="237"/>
      <c r="K468" s="237"/>
      <c r="L468" s="242"/>
      <c r="M468" s="243"/>
      <c r="N468" s="244"/>
      <c r="O468" s="244"/>
      <c r="P468" s="244"/>
      <c r="Q468" s="244"/>
      <c r="R468" s="244"/>
      <c r="S468" s="244"/>
      <c r="T468" s="245"/>
      <c r="U468" s="14"/>
      <c r="V468" s="14"/>
      <c r="W468" s="14"/>
      <c r="X468" s="14"/>
      <c r="Y468" s="14"/>
      <c r="Z468" s="14"/>
      <c r="AA468" s="14"/>
      <c r="AB468" s="14"/>
      <c r="AC468" s="14"/>
      <c r="AD468" s="14"/>
      <c r="AE468" s="14"/>
      <c r="AT468" s="246" t="s">
        <v>161</v>
      </c>
      <c r="AU468" s="246" t="s">
        <v>82</v>
      </c>
      <c r="AV468" s="14" t="s">
        <v>155</v>
      </c>
      <c r="AW468" s="14" t="s">
        <v>33</v>
      </c>
      <c r="AX468" s="14" t="s">
        <v>80</v>
      </c>
      <c r="AY468" s="246" t="s">
        <v>148</v>
      </c>
    </row>
    <row r="469" spans="1:65" s="2" customFormat="1" ht="24.15" customHeight="1">
      <c r="A469" s="39"/>
      <c r="B469" s="40"/>
      <c r="C469" s="262" t="s">
        <v>1136</v>
      </c>
      <c r="D469" s="262" t="s">
        <v>700</v>
      </c>
      <c r="E469" s="263" t="s">
        <v>1137</v>
      </c>
      <c r="F469" s="264" t="s">
        <v>1138</v>
      </c>
      <c r="G469" s="265" t="s">
        <v>153</v>
      </c>
      <c r="H469" s="266">
        <v>42.512</v>
      </c>
      <c r="I469" s="267"/>
      <c r="J469" s="268">
        <f>ROUND(I469*H469,2)</f>
        <v>0</v>
      </c>
      <c r="K469" s="264" t="s">
        <v>662</v>
      </c>
      <c r="L469" s="269"/>
      <c r="M469" s="270" t="s">
        <v>19</v>
      </c>
      <c r="N469" s="271" t="s">
        <v>43</v>
      </c>
      <c r="O469" s="85"/>
      <c r="P469" s="214">
        <f>O469*H469</f>
        <v>0</v>
      </c>
      <c r="Q469" s="214">
        <v>0.02</v>
      </c>
      <c r="R469" s="214">
        <f>Q469*H469</f>
        <v>0.85024</v>
      </c>
      <c r="S469" s="214">
        <v>0</v>
      </c>
      <c r="T469" s="215">
        <f>S469*H469</f>
        <v>0</v>
      </c>
      <c r="U469" s="39"/>
      <c r="V469" s="39"/>
      <c r="W469" s="39"/>
      <c r="X469" s="39"/>
      <c r="Y469" s="39"/>
      <c r="Z469" s="39"/>
      <c r="AA469" s="39"/>
      <c r="AB469" s="39"/>
      <c r="AC469" s="39"/>
      <c r="AD469" s="39"/>
      <c r="AE469" s="39"/>
      <c r="AR469" s="216" t="s">
        <v>383</v>
      </c>
      <c r="AT469" s="216" t="s">
        <v>700</v>
      </c>
      <c r="AU469" s="216" t="s">
        <v>82</v>
      </c>
      <c r="AY469" s="18" t="s">
        <v>148</v>
      </c>
      <c r="BE469" s="217">
        <f>IF(N469="základní",J469,0)</f>
        <v>0</v>
      </c>
      <c r="BF469" s="217">
        <f>IF(N469="snížená",J469,0)</f>
        <v>0</v>
      </c>
      <c r="BG469" s="217">
        <f>IF(N469="zákl. přenesená",J469,0)</f>
        <v>0</v>
      </c>
      <c r="BH469" s="217">
        <f>IF(N469="sníž. přenesená",J469,0)</f>
        <v>0</v>
      </c>
      <c r="BI469" s="217">
        <f>IF(N469="nulová",J469,0)</f>
        <v>0</v>
      </c>
      <c r="BJ469" s="18" t="s">
        <v>80</v>
      </c>
      <c r="BK469" s="217">
        <f>ROUND(I469*H469,2)</f>
        <v>0</v>
      </c>
      <c r="BL469" s="18" t="s">
        <v>261</v>
      </c>
      <c r="BM469" s="216" t="s">
        <v>1139</v>
      </c>
    </row>
    <row r="470" spans="1:47" s="2" customFormat="1" ht="12">
      <c r="A470" s="39"/>
      <c r="B470" s="40"/>
      <c r="C470" s="41"/>
      <c r="D470" s="218" t="s">
        <v>157</v>
      </c>
      <c r="E470" s="41"/>
      <c r="F470" s="219" t="s">
        <v>1138</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157</v>
      </c>
      <c r="AU470" s="18" t="s">
        <v>82</v>
      </c>
    </row>
    <row r="471" spans="1:47" s="2" customFormat="1" ht="12">
      <c r="A471" s="39"/>
      <c r="B471" s="40"/>
      <c r="C471" s="41"/>
      <c r="D471" s="223" t="s">
        <v>159</v>
      </c>
      <c r="E471" s="41"/>
      <c r="F471" s="224" t="s">
        <v>1140</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159</v>
      </c>
      <c r="AU471" s="18" t="s">
        <v>82</v>
      </c>
    </row>
    <row r="472" spans="1:51" s="13" customFormat="1" ht="12">
      <c r="A472" s="13"/>
      <c r="B472" s="225"/>
      <c r="C472" s="226"/>
      <c r="D472" s="218" t="s">
        <v>161</v>
      </c>
      <c r="E472" s="227" t="s">
        <v>19</v>
      </c>
      <c r="F472" s="228" t="s">
        <v>1141</v>
      </c>
      <c r="G472" s="226"/>
      <c r="H472" s="229">
        <v>25.943</v>
      </c>
      <c r="I472" s="230"/>
      <c r="J472" s="226"/>
      <c r="K472" s="226"/>
      <c r="L472" s="231"/>
      <c r="M472" s="232"/>
      <c r="N472" s="233"/>
      <c r="O472" s="233"/>
      <c r="P472" s="233"/>
      <c r="Q472" s="233"/>
      <c r="R472" s="233"/>
      <c r="S472" s="233"/>
      <c r="T472" s="234"/>
      <c r="U472" s="13"/>
      <c r="V472" s="13"/>
      <c r="W472" s="13"/>
      <c r="X472" s="13"/>
      <c r="Y472" s="13"/>
      <c r="Z472" s="13"/>
      <c r="AA472" s="13"/>
      <c r="AB472" s="13"/>
      <c r="AC472" s="13"/>
      <c r="AD472" s="13"/>
      <c r="AE472" s="13"/>
      <c r="AT472" s="235" t="s">
        <v>161</v>
      </c>
      <c r="AU472" s="235" t="s">
        <v>82</v>
      </c>
      <c r="AV472" s="13" t="s">
        <v>82</v>
      </c>
      <c r="AW472" s="13" t="s">
        <v>33</v>
      </c>
      <c r="AX472" s="13" t="s">
        <v>72</v>
      </c>
      <c r="AY472" s="235" t="s">
        <v>148</v>
      </c>
    </row>
    <row r="473" spans="1:51" s="13" customFormat="1" ht="12">
      <c r="A473" s="13"/>
      <c r="B473" s="225"/>
      <c r="C473" s="226"/>
      <c r="D473" s="218" t="s">
        <v>161</v>
      </c>
      <c r="E473" s="227" t="s">
        <v>19</v>
      </c>
      <c r="F473" s="228" t="s">
        <v>1142</v>
      </c>
      <c r="G473" s="226"/>
      <c r="H473" s="229">
        <v>6.531</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161</v>
      </c>
      <c r="AU473" s="235" t="s">
        <v>82</v>
      </c>
      <c r="AV473" s="13" t="s">
        <v>82</v>
      </c>
      <c r="AW473" s="13" t="s">
        <v>33</v>
      </c>
      <c r="AX473" s="13" t="s">
        <v>72</v>
      </c>
      <c r="AY473" s="235" t="s">
        <v>148</v>
      </c>
    </row>
    <row r="474" spans="1:51" s="13" customFormat="1" ht="12">
      <c r="A474" s="13"/>
      <c r="B474" s="225"/>
      <c r="C474" s="226"/>
      <c r="D474" s="218" t="s">
        <v>161</v>
      </c>
      <c r="E474" s="227" t="s">
        <v>19</v>
      </c>
      <c r="F474" s="228" t="s">
        <v>1143</v>
      </c>
      <c r="G474" s="226"/>
      <c r="H474" s="229">
        <v>9.204</v>
      </c>
      <c r="I474" s="230"/>
      <c r="J474" s="226"/>
      <c r="K474" s="226"/>
      <c r="L474" s="231"/>
      <c r="M474" s="232"/>
      <c r="N474" s="233"/>
      <c r="O474" s="233"/>
      <c r="P474" s="233"/>
      <c r="Q474" s="233"/>
      <c r="R474" s="233"/>
      <c r="S474" s="233"/>
      <c r="T474" s="234"/>
      <c r="U474" s="13"/>
      <c r="V474" s="13"/>
      <c r="W474" s="13"/>
      <c r="X474" s="13"/>
      <c r="Y474" s="13"/>
      <c r="Z474" s="13"/>
      <c r="AA474" s="13"/>
      <c r="AB474" s="13"/>
      <c r="AC474" s="13"/>
      <c r="AD474" s="13"/>
      <c r="AE474" s="13"/>
      <c r="AT474" s="235" t="s">
        <v>161</v>
      </c>
      <c r="AU474" s="235" t="s">
        <v>82</v>
      </c>
      <c r="AV474" s="13" t="s">
        <v>82</v>
      </c>
      <c r="AW474" s="13" t="s">
        <v>33</v>
      </c>
      <c r="AX474" s="13" t="s">
        <v>72</v>
      </c>
      <c r="AY474" s="235" t="s">
        <v>148</v>
      </c>
    </row>
    <row r="475" spans="1:51" s="14" customFormat="1" ht="12">
      <c r="A475" s="14"/>
      <c r="B475" s="236"/>
      <c r="C475" s="237"/>
      <c r="D475" s="218" t="s">
        <v>161</v>
      </c>
      <c r="E475" s="238" t="s">
        <v>19</v>
      </c>
      <c r="F475" s="239" t="s">
        <v>254</v>
      </c>
      <c r="G475" s="237"/>
      <c r="H475" s="240">
        <v>41.678000000000004</v>
      </c>
      <c r="I475" s="241"/>
      <c r="J475" s="237"/>
      <c r="K475" s="237"/>
      <c r="L475" s="242"/>
      <c r="M475" s="243"/>
      <c r="N475" s="244"/>
      <c r="O475" s="244"/>
      <c r="P475" s="244"/>
      <c r="Q475" s="244"/>
      <c r="R475" s="244"/>
      <c r="S475" s="244"/>
      <c r="T475" s="245"/>
      <c r="U475" s="14"/>
      <c r="V475" s="14"/>
      <c r="W475" s="14"/>
      <c r="X475" s="14"/>
      <c r="Y475" s="14"/>
      <c r="Z475" s="14"/>
      <c r="AA475" s="14"/>
      <c r="AB475" s="14"/>
      <c r="AC475" s="14"/>
      <c r="AD475" s="14"/>
      <c r="AE475" s="14"/>
      <c r="AT475" s="246" t="s">
        <v>161</v>
      </c>
      <c r="AU475" s="246" t="s">
        <v>82</v>
      </c>
      <c r="AV475" s="14" t="s">
        <v>155</v>
      </c>
      <c r="AW475" s="14" t="s">
        <v>33</v>
      </c>
      <c r="AX475" s="14" t="s">
        <v>80</v>
      </c>
      <c r="AY475" s="246" t="s">
        <v>148</v>
      </c>
    </row>
    <row r="476" spans="1:51" s="13" customFormat="1" ht="12">
      <c r="A476" s="13"/>
      <c r="B476" s="225"/>
      <c r="C476" s="226"/>
      <c r="D476" s="218" t="s">
        <v>161</v>
      </c>
      <c r="E476" s="226"/>
      <c r="F476" s="228" t="s">
        <v>1144</v>
      </c>
      <c r="G476" s="226"/>
      <c r="H476" s="229">
        <v>42.512</v>
      </c>
      <c r="I476" s="230"/>
      <c r="J476" s="226"/>
      <c r="K476" s="226"/>
      <c r="L476" s="231"/>
      <c r="M476" s="232"/>
      <c r="N476" s="233"/>
      <c r="O476" s="233"/>
      <c r="P476" s="233"/>
      <c r="Q476" s="233"/>
      <c r="R476" s="233"/>
      <c r="S476" s="233"/>
      <c r="T476" s="234"/>
      <c r="U476" s="13"/>
      <c r="V476" s="13"/>
      <c r="W476" s="13"/>
      <c r="X476" s="13"/>
      <c r="Y476" s="13"/>
      <c r="Z476" s="13"/>
      <c r="AA476" s="13"/>
      <c r="AB476" s="13"/>
      <c r="AC476" s="13"/>
      <c r="AD476" s="13"/>
      <c r="AE476" s="13"/>
      <c r="AT476" s="235" t="s">
        <v>161</v>
      </c>
      <c r="AU476" s="235" t="s">
        <v>82</v>
      </c>
      <c r="AV476" s="13" t="s">
        <v>82</v>
      </c>
      <c r="AW476" s="13" t="s">
        <v>4</v>
      </c>
      <c r="AX476" s="13" t="s">
        <v>80</v>
      </c>
      <c r="AY476" s="235" t="s">
        <v>148</v>
      </c>
    </row>
    <row r="477" spans="1:65" s="2" customFormat="1" ht="24.15" customHeight="1">
      <c r="A477" s="39"/>
      <c r="B477" s="40"/>
      <c r="C477" s="262" t="s">
        <v>1145</v>
      </c>
      <c r="D477" s="262" t="s">
        <v>700</v>
      </c>
      <c r="E477" s="263" t="s">
        <v>1146</v>
      </c>
      <c r="F477" s="264" t="s">
        <v>1147</v>
      </c>
      <c r="G477" s="265" t="s">
        <v>174</v>
      </c>
      <c r="H477" s="266">
        <v>203.551</v>
      </c>
      <c r="I477" s="267"/>
      <c r="J477" s="268">
        <f>ROUND(I477*H477,2)</f>
        <v>0</v>
      </c>
      <c r="K477" s="264" t="s">
        <v>662</v>
      </c>
      <c r="L477" s="269"/>
      <c r="M477" s="270" t="s">
        <v>19</v>
      </c>
      <c r="N477" s="271" t="s">
        <v>43</v>
      </c>
      <c r="O477" s="85"/>
      <c r="P477" s="214">
        <f>O477*H477</f>
        <v>0</v>
      </c>
      <c r="Q477" s="214">
        <v>0.0035</v>
      </c>
      <c r="R477" s="214">
        <f>Q477*H477</f>
        <v>0.7124285</v>
      </c>
      <c r="S477" s="214">
        <v>0</v>
      </c>
      <c r="T477" s="215">
        <f>S477*H477</f>
        <v>0</v>
      </c>
      <c r="U477" s="39"/>
      <c r="V477" s="39"/>
      <c r="W477" s="39"/>
      <c r="X477" s="39"/>
      <c r="Y477" s="39"/>
      <c r="Z477" s="39"/>
      <c r="AA477" s="39"/>
      <c r="AB477" s="39"/>
      <c r="AC477" s="39"/>
      <c r="AD477" s="39"/>
      <c r="AE477" s="39"/>
      <c r="AR477" s="216" t="s">
        <v>383</v>
      </c>
      <c r="AT477" s="216" t="s">
        <v>700</v>
      </c>
      <c r="AU477" s="216" t="s">
        <v>82</v>
      </c>
      <c r="AY477" s="18" t="s">
        <v>148</v>
      </c>
      <c r="BE477" s="217">
        <f>IF(N477="základní",J477,0)</f>
        <v>0</v>
      </c>
      <c r="BF477" s="217">
        <f>IF(N477="snížená",J477,0)</f>
        <v>0</v>
      </c>
      <c r="BG477" s="217">
        <f>IF(N477="zákl. přenesená",J477,0)</f>
        <v>0</v>
      </c>
      <c r="BH477" s="217">
        <f>IF(N477="sníž. přenesená",J477,0)</f>
        <v>0</v>
      </c>
      <c r="BI477" s="217">
        <f>IF(N477="nulová",J477,0)</f>
        <v>0</v>
      </c>
      <c r="BJ477" s="18" t="s">
        <v>80</v>
      </c>
      <c r="BK477" s="217">
        <f>ROUND(I477*H477,2)</f>
        <v>0</v>
      </c>
      <c r="BL477" s="18" t="s">
        <v>261</v>
      </c>
      <c r="BM477" s="216" t="s">
        <v>1148</v>
      </c>
    </row>
    <row r="478" spans="1:47" s="2" customFormat="1" ht="12">
      <c r="A478" s="39"/>
      <c r="B478" s="40"/>
      <c r="C478" s="41"/>
      <c r="D478" s="218" t="s">
        <v>157</v>
      </c>
      <c r="E478" s="41"/>
      <c r="F478" s="219" t="s">
        <v>1147</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157</v>
      </c>
      <c r="AU478" s="18" t="s">
        <v>82</v>
      </c>
    </row>
    <row r="479" spans="1:47" s="2" customFormat="1" ht="12">
      <c r="A479" s="39"/>
      <c r="B479" s="40"/>
      <c r="C479" s="41"/>
      <c r="D479" s="223" t="s">
        <v>159</v>
      </c>
      <c r="E479" s="41"/>
      <c r="F479" s="224" t="s">
        <v>1149</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159</v>
      </c>
      <c r="AU479" s="18" t="s">
        <v>82</v>
      </c>
    </row>
    <row r="480" spans="1:51" s="13" customFormat="1" ht="12">
      <c r="A480" s="13"/>
      <c r="B480" s="225"/>
      <c r="C480" s="226"/>
      <c r="D480" s="218" t="s">
        <v>161</v>
      </c>
      <c r="E480" s="227" t="s">
        <v>19</v>
      </c>
      <c r="F480" s="228" t="s">
        <v>1150</v>
      </c>
      <c r="G480" s="226"/>
      <c r="H480" s="229">
        <v>199.56</v>
      </c>
      <c r="I480" s="230"/>
      <c r="J480" s="226"/>
      <c r="K480" s="226"/>
      <c r="L480" s="231"/>
      <c r="M480" s="232"/>
      <c r="N480" s="233"/>
      <c r="O480" s="233"/>
      <c r="P480" s="233"/>
      <c r="Q480" s="233"/>
      <c r="R480" s="233"/>
      <c r="S480" s="233"/>
      <c r="T480" s="234"/>
      <c r="U480" s="13"/>
      <c r="V480" s="13"/>
      <c r="W480" s="13"/>
      <c r="X480" s="13"/>
      <c r="Y480" s="13"/>
      <c r="Z480" s="13"/>
      <c r="AA480" s="13"/>
      <c r="AB480" s="13"/>
      <c r="AC480" s="13"/>
      <c r="AD480" s="13"/>
      <c r="AE480" s="13"/>
      <c r="AT480" s="235" t="s">
        <v>161</v>
      </c>
      <c r="AU480" s="235" t="s">
        <v>82</v>
      </c>
      <c r="AV480" s="13" t="s">
        <v>82</v>
      </c>
      <c r="AW480" s="13" t="s">
        <v>33</v>
      </c>
      <c r="AX480" s="13" t="s">
        <v>80</v>
      </c>
      <c r="AY480" s="235" t="s">
        <v>148</v>
      </c>
    </row>
    <row r="481" spans="1:51" s="13" customFormat="1" ht="12">
      <c r="A481" s="13"/>
      <c r="B481" s="225"/>
      <c r="C481" s="226"/>
      <c r="D481" s="218" t="s">
        <v>161</v>
      </c>
      <c r="E481" s="226"/>
      <c r="F481" s="228" t="s">
        <v>1151</v>
      </c>
      <c r="G481" s="226"/>
      <c r="H481" s="229">
        <v>203.551</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161</v>
      </c>
      <c r="AU481" s="235" t="s">
        <v>82</v>
      </c>
      <c r="AV481" s="13" t="s">
        <v>82</v>
      </c>
      <c r="AW481" s="13" t="s">
        <v>4</v>
      </c>
      <c r="AX481" s="13" t="s">
        <v>80</v>
      </c>
      <c r="AY481" s="235" t="s">
        <v>148</v>
      </c>
    </row>
    <row r="482" spans="1:65" s="2" customFormat="1" ht="24.15" customHeight="1">
      <c r="A482" s="39"/>
      <c r="B482" s="40"/>
      <c r="C482" s="262" t="s">
        <v>1152</v>
      </c>
      <c r="D482" s="262" t="s">
        <v>700</v>
      </c>
      <c r="E482" s="263" t="s">
        <v>1153</v>
      </c>
      <c r="F482" s="264" t="s">
        <v>1154</v>
      </c>
      <c r="G482" s="265" t="s">
        <v>174</v>
      </c>
      <c r="H482" s="266">
        <v>72.216</v>
      </c>
      <c r="I482" s="267"/>
      <c r="J482" s="268">
        <f>ROUND(I482*H482,2)</f>
        <v>0</v>
      </c>
      <c r="K482" s="264" t="s">
        <v>662</v>
      </c>
      <c r="L482" s="269"/>
      <c r="M482" s="270" t="s">
        <v>19</v>
      </c>
      <c r="N482" s="271" t="s">
        <v>43</v>
      </c>
      <c r="O482" s="85"/>
      <c r="P482" s="214">
        <f>O482*H482</f>
        <v>0</v>
      </c>
      <c r="Q482" s="214">
        <v>0.004</v>
      </c>
      <c r="R482" s="214">
        <f>Q482*H482</f>
        <v>0.288864</v>
      </c>
      <c r="S482" s="214">
        <v>0</v>
      </c>
      <c r="T482" s="215">
        <f>S482*H482</f>
        <v>0</v>
      </c>
      <c r="U482" s="39"/>
      <c r="V482" s="39"/>
      <c r="W482" s="39"/>
      <c r="X482" s="39"/>
      <c r="Y482" s="39"/>
      <c r="Z482" s="39"/>
      <c r="AA482" s="39"/>
      <c r="AB482" s="39"/>
      <c r="AC482" s="39"/>
      <c r="AD482" s="39"/>
      <c r="AE482" s="39"/>
      <c r="AR482" s="216" t="s">
        <v>383</v>
      </c>
      <c r="AT482" s="216" t="s">
        <v>700</v>
      </c>
      <c r="AU482" s="216" t="s">
        <v>82</v>
      </c>
      <c r="AY482" s="18" t="s">
        <v>148</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261</v>
      </c>
      <c r="BM482" s="216" t="s">
        <v>1155</v>
      </c>
    </row>
    <row r="483" spans="1:47" s="2" customFormat="1" ht="12">
      <c r="A483" s="39"/>
      <c r="B483" s="40"/>
      <c r="C483" s="41"/>
      <c r="D483" s="218" t="s">
        <v>157</v>
      </c>
      <c r="E483" s="41"/>
      <c r="F483" s="219" t="s">
        <v>1154</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157</v>
      </c>
      <c r="AU483" s="18" t="s">
        <v>82</v>
      </c>
    </row>
    <row r="484" spans="1:47" s="2" customFormat="1" ht="12">
      <c r="A484" s="39"/>
      <c r="B484" s="40"/>
      <c r="C484" s="41"/>
      <c r="D484" s="223" t="s">
        <v>159</v>
      </c>
      <c r="E484" s="41"/>
      <c r="F484" s="224" t="s">
        <v>1156</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159</v>
      </c>
      <c r="AU484" s="18" t="s">
        <v>82</v>
      </c>
    </row>
    <row r="485" spans="1:51" s="13" customFormat="1" ht="12">
      <c r="A485" s="13"/>
      <c r="B485" s="225"/>
      <c r="C485" s="226"/>
      <c r="D485" s="218" t="s">
        <v>161</v>
      </c>
      <c r="E485" s="227" t="s">
        <v>19</v>
      </c>
      <c r="F485" s="228" t="s">
        <v>1135</v>
      </c>
      <c r="G485" s="226"/>
      <c r="H485" s="229">
        <v>70.8</v>
      </c>
      <c r="I485" s="230"/>
      <c r="J485" s="226"/>
      <c r="K485" s="226"/>
      <c r="L485" s="231"/>
      <c r="M485" s="232"/>
      <c r="N485" s="233"/>
      <c r="O485" s="233"/>
      <c r="P485" s="233"/>
      <c r="Q485" s="233"/>
      <c r="R485" s="233"/>
      <c r="S485" s="233"/>
      <c r="T485" s="234"/>
      <c r="U485" s="13"/>
      <c r="V485" s="13"/>
      <c r="W485" s="13"/>
      <c r="X485" s="13"/>
      <c r="Y485" s="13"/>
      <c r="Z485" s="13"/>
      <c r="AA485" s="13"/>
      <c r="AB485" s="13"/>
      <c r="AC485" s="13"/>
      <c r="AD485" s="13"/>
      <c r="AE485" s="13"/>
      <c r="AT485" s="235" t="s">
        <v>161</v>
      </c>
      <c r="AU485" s="235" t="s">
        <v>82</v>
      </c>
      <c r="AV485" s="13" t="s">
        <v>82</v>
      </c>
      <c r="AW485" s="13" t="s">
        <v>33</v>
      </c>
      <c r="AX485" s="13" t="s">
        <v>80</v>
      </c>
      <c r="AY485" s="235" t="s">
        <v>148</v>
      </c>
    </row>
    <row r="486" spans="1:51" s="13" customFormat="1" ht="12">
      <c r="A486" s="13"/>
      <c r="B486" s="225"/>
      <c r="C486" s="226"/>
      <c r="D486" s="218" t="s">
        <v>161</v>
      </c>
      <c r="E486" s="226"/>
      <c r="F486" s="228" t="s">
        <v>1157</v>
      </c>
      <c r="G486" s="226"/>
      <c r="H486" s="229">
        <v>72.216</v>
      </c>
      <c r="I486" s="230"/>
      <c r="J486" s="226"/>
      <c r="K486" s="226"/>
      <c r="L486" s="231"/>
      <c r="M486" s="232"/>
      <c r="N486" s="233"/>
      <c r="O486" s="233"/>
      <c r="P486" s="233"/>
      <c r="Q486" s="233"/>
      <c r="R486" s="233"/>
      <c r="S486" s="233"/>
      <c r="T486" s="234"/>
      <c r="U486" s="13"/>
      <c r="V486" s="13"/>
      <c r="W486" s="13"/>
      <c r="X486" s="13"/>
      <c r="Y486" s="13"/>
      <c r="Z486" s="13"/>
      <c r="AA486" s="13"/>
      <c r="AB486" s="13"/>
      <c r="AC486" s="13"/>
      <c r="AD486" s="13"/>
      <c r="AE486" s="13"/>
      <c r="AT486" s="235" t="s">
        <v>161</v>
      </c>
      <c r="AU486" s="235" t="s">
        <v>82</v>
      </c>
      <c r="AV486" s="13" t="s">
        <v>82</v>
      </c>
      <c r="AW486" s="13" t="s">
        <v>4</v>
      </c>
      <c r="AX486" s="13" t="s">
        <v>80</v>
      </c>
      <c r="AY486" s="235" t="s">
        <v>148</v>
      </c>
    </row>
    <row r="487" spans="1:65" s="2" customFormat="1" ht="24.15" customHeight="1">
      <c r="A487" s="39"/>
      <c r="B487" s="40"/>
      <c r="C487" s="262" t="s">
        <v>1158</v>
      </c>
      <c r="D487" s="262" t="s">
        <v>700</v>
      </c>
      <c r="E487" s="263" t="s">
        <v>1159</v>
      </c>
      <c r="F487" s="264" t="s">
        <v>1160</v>
      </c>
      <c r="G487" s="265" t="s">
        <v>174</v>
      </c>
      <c r="H487" s="266">
        <v>315.792</v>
      </c>
      <c r="I487" s="267"/>
      <c r="J487" s="268">
        <f>ROUND(I487*H487,2)</f>
        <v>0</v>
      </c>
      <c r="K487" s="264" t="s">
        <v>19</v>
      </c>
      <c r="L487" s="269"/>
      <c r="M487" s="270" t="s">
        <v>19</v>
      </c>
      <c r="N487" s="271" t="s">
        <v>43</v>
      </c>
      <c r="O487" s="85"/>
      <c r="P487" s="214">
        <f>O487*H487</f>
        <v>0</v>
      </c>
      <c r="Q487" s="214">
        <v>0.006</v>
      </c>
      <c r="R487" s="214">
        <f>Q487*H487</f>
        <v>1.8947519999999998</v>
      </c>
      <c r="S487" s="214">
        <v>0</v>
      </c>
      <c r="T487" s="215">
        <f>S487*H487</f>
        <v>0</v>
      </c>
      <c r="U487" s="39"/>
      <c r="V487" s="39"/>
      <c r="W487" s="39"/>
      <c r="X487" s="39"/>
      <c r="Y487" s="39"/>
      <c r="Z487" s="39"/>
      <c r="AA487" s="39"/>
      <c r="AB487" s="39"/>
      <c r="AC487" s="39"/>
      <c r="AD487" s="39"/>
      <c r="AE487" s="39"/>
      <c r="AR487" s="216" t="s">
        <v>383</v>
      </c>
      <c r="AT487" s="216" t="s">
        <v>700</v>
      </c>
      <c r="AU487" s="216" t="s">
        <v>82</v>
      </c>
      <c r="AY487" s="18" t="s">
        <v>148</v>
      </c>
      <c r="BE487" s="217">
        <f>IF(N487="základní",J487,0)</f>
        <v>0</v>
      </c>
      <c r="BF487" s="217">
        <f>IF(N487="snížená",J487,0)</f>
        <v>0</v>
      </c>
      <c r="BG487" s="217">
        <f>IF(N487="zákl. přenesená",J487,0)</f>
        <v>0</v>
      </c>
      <c r="BH487" s="217">
        <f>IF(N487="sníž. přenesená",J487,0)</f>
        <v>0</v>
      </c>
      <c r="BI487" s="217">
        <f>IF(N487="nulová",J487,0)</f>
        <v>0</v>
      </c>
      <c r="BJ487" s="18" t="s">
        <v>80</v>
      </c>
      <c r="BK487" s="217">
        <f>ROUND(I487*H487,2)</f>
        <v>0</v>
      </c>
      <c r="BL487" s="18" t="s">
        <v>261</v>
      </c>
      <c r="BM487" s="216" t="s">
        <v>1161</v>
      </c>
    </row>
    <row r="488" spans="1:47" s="2" customFormat="1" ht="12">
      <c r="A488" s="39"/>
      <c r="B488" s="40"/>
      <c r="C488" s="41"/>
      <c r="D488" s="218" t="s">
        <v>157</v>
      </c>
      <c r="E488" s="41"/>
      <c r="F488" s="219" t="s">
        <v>1162</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157</v>
      </c>
      <c r="AU488" s="18" t="s">
        <v>82</v>
      </c>
    </row>
    <row r="489" spans="1:51" s="13" customFormat="1" ht="12">
      <c r="A489" s="13"/>
      <c r="B489" s="225"/>
      <c r="C489" s="226"/>
      <c r="D489" s="218" t="s">
        <v>161</v>
      </c>
      <c r="E489" s="226"/>
      <c r="F489" s="228" t="s">
        <v>1163</v>
      </c>
      <c r="G489" s="226"/>
      <c r="H489" s="229">
        <v>315.792</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161</v>
      </c>
      <c r="AU489" s="235" t="s">
        <v>82</v>
      </c>
      <c r="AV489" s="13" t="s">
        <v>82</v>
      </c>
      <c r="AW489" s="13" t="s">
        <v>4</v>
      </c>
      <c r="AX489" s="13" t="s">
        <v>80</v>
      </c>
      <c r="AY489" s="235" t="s">
        <v>148</v>
      </c>
    </row>
    <row r="490" spans="1:65" s="2" customFormat="1" ht="33" customHeight="1">
      <c r="A490" s="39"/>
      <c r="B490" s="40"/>
      <c r="C490" s="262" t="s">
        <v>1164</v>
      </c>
      <c r="D490" s="262" t="s">
        <v>700</v>
      </c>
      <c r="E490" s="263" t="s">
        <v>1165</v>
      </c>
      <c r="F490" s="264" t="s">
        <v>1166</v>
      </c>
      <c r="G490" s="265" t="s">
        <v>174</v>
      </c>
      <c r="H490" s="266">
        <v>95.166</v>
      </c>
      <c r="I490" s="267"/>
      <c r="J490" s="268">
        <f>ROUND(I490*H490,2)</f>
        <v>0</v>
      </c>
      <c r="K490" s="264" t="s">
        <v>662</v>
      </c>
      <c r="L490" s="269"/>
      <c r="M490" s="270" t="s">
        <v>19</v>
      </c>
      <c r="N490" s="271" t="s">
        <v>43</v>
      </c>
      <c r="O490" s="85"/>
      <c r="P490" s="214">
        <f>O490*H490</f>
        <v>0</v>
      </c>
      <c r="Q490" s="214">
        <v>0.0036</v>
      </c>
      <c r="R490" s="214">
        <f>Q490*H490</f>
        <v>0.3425976</v>
      </c>
      <c r="S490" s="214">
        <v>0</v>
      </c>
      <c r="T490" s="215">
        <f>S490*H490</f>
        <v>0</v>
      </c>
      <c r="U490" s="39"/>
      <c r="V490" s="39"/>
      <c r="W490" s="39"/>
      <c r="X490" s="39"/>
      <c r="Y490" s="39"/>
      <c r="Z490" s="39"/>
      <c r="AA490" s="39"/>
      <c r="AB490" s="39"/>
      <c r="AC490" s="39"/>
      <c r="AD490" s="39"/>
      <c r="AE490" s="39"/>
      <c r="AR490" s="216" t="s">
        <v>383</v>
      </c>
      <c r="AT490" s="216" t="s">
        <v>700</v>
      </c>
      <c r="AU490" s="216" t="s">
        <v>82</v>
      </c>
      <c r="AY490" s="18" t="s">
        <v>148</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261</v>
      </c>
      <c r="BM490" s="216" t="s">
        <v>1167</v>
      </c>
    </row>
    <row r="491" spans="1:47" s="2" customFormat="1" ht="12">
      <c r="A491" s="39"/>
      <c r="B491" s="40"/>
      <c r="C491" s="41"/>
      <c r="D491" s="218" t="s">
        <v>157</v>
      </c>
      <c r="E491" s="41"/>
      <c r="F491" s="219" t="s">
        <v>1166</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157</v>
      </c>
      <c r="AU491" s="18" t="s">
        <v>82</v>
      </c>
    </row>
    <row r="492" spans="1:47" s="2" customFormat="1" ht="12">
      <c r="A492" s="39"/>
      <c r="B492" s="40"/>
      <c r="C492" s="41"/>
      <c r="D492" s="223" t="s">
        <v>159</v>
      </c>
      <c r="E492" s="41"/>
      <c r="F492" s="224" t="s">
        <v>1168</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159</v>
      </c>
      <c r="AU492" s="18" t="s">
        <v>82</v>
      </c>
    </row>
    <row r="493" spans="1:51" s="13" customFormat="1" ht="12">
      <c r="A493" s="13"/>
      <c r="B493" s="225"/>
      <c r="C493" s="226"/>
      <c r="D493" s="218" t="s">
        <v>161</v>
      </c>
      <c r="E493" s="226"/>
      <c r="F493" s="228" t="s">
        <v>1169</v>
      </c>
      <c r="G493" s="226"/>
      <c r="H493" s="229">
        <v>95.166</v>
      </c>
      <c r="I493" s="230"/>
      <c r="J493" s="226"/>
      <c r="K493" s="226"/>
      <c r="L493" s="231"/>
      <c r="M493" s="232"/>
      <c r="N493" s="233"/>
      <c r="O493" s="233"/>
      <c r="P493" s="233"/>
      <c r="Q493" s="233"/>
      <c r="R493" s="233"/>
      <c r="S493" s="233"/>
      <c r="T493" s="234"/>
      <c r="U493" s="13"/>
      <c r="V493" s="13"/>
      <c r="W493" s="13"/>
      <c r="X493" s="13"/>
      <c r="Y493" s="13"/>
      <c r="Z493" s="13"/>
      <c r="AA493" s="13"/>
      <c r="AB493" s="13"/>
      <c r="AC493" s="13"/>
      <c r="AD493" s="13"/>
      <c r="AE493" s="13"/>
      <c r="AT493" s="235" t="s">
        <v>161</v>
      </c>
      <c r="AU493" s="235" t="s">
        <v>82</v>
      </c>
      <c r="AV493" s="13" t="s">
        <v>82</v>
      </c>
      <c r="AW493" s="13" t="s">
        <v>4</v>
      </c>
      <c r="AX493" s="13" t="s">
        <v>80</v>
      </c>
      <c r="AY493" s="235" t="s">
        <v>148</v>
      </c>
    </row>
    <row r="494" spans="1:65" s="2" customFormat="1" ht="33" customHeight="1">
      <c r="A494" s="39"/>
      <c r="B494" s="40"/>
      <c r="C494" s="205" t="s">
        <v>1170</v>
      </c>
      <c r="D494" s="205" t="s">
        <v>150</v>
      </c>
      <c r="E494" s="206" t="s">
        <v>1171</v>
      </c>
      <c r="F494" s="207" t="s">
        <v>1172</v>
      </c>
      <c r="G494" s="208" t="s">
        <v>174</v>
      </c>
      <c r="H494" s="209">
        <v>71.943</v>
      </c>
      <c r="I494" s="210"/>
      <c r="J494" s="211">
        <f>ROUND(I494*H494,2)</f>
        <v>0</v>
      </c>
      <c r="K494" s="207" t="s">
        <v>662</v>
      </c>
      <c r="L494" s="45"/>
      <c r="M494" s="212" t="s">
        <v>19</v>
      </c>
      <c r="N494" s="213" t="s">
        <v>43</v>
      </c>
      <c r="O494" s="85"/>
      <c r="P494" s="214">
        <f>O494*H494</f>
        <v>0</v>
      </c>
      <c r="Q494" s="214">
        <v>0.00019</v>
      </c>
      <c r="R494" s="214">
        <f>Q494*H494</f>
        <v>0.01366917</v>
      </c>
      <c r="S494" s="214">
        <v>0</v>
      </c>
      <c r="T494" s="215">
        <f>S494*H494</f>
        <v>0</v>
      </c>
      <c r="U494" s="39"/>
      <c r="V494" s="39"/>
      <c r="W494" s="39"/>
      <c r="X494" s="39"/>
      <c r="Y494" s="39"/>
      <c r="Z494" s="39"/>
      <c r="AA494" s="39"/>
      <c r="AB494" s="39"/>
      <c r="AC494" s="39"/>
      <c r="AD494" s="39"/>
      <c r="AE494" s="39"/>
      <c r="AR494" s="216" t="s">
        <v>261</v>
      </c>
      <c r="AT494" s="216" t="s">
        <v>150</v>
      </c>
      <c r="AU494" s="216" t="s">
        <v>82</v>
      </c>
      <c r="AY494" s="18" t="s">
        <v>148</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261</v>
      </c>
      <c r="BM494" s="216" t="s">
        <v>1173</v>
      </c>
    </row>
    <row r="495" spans="1:47" s="2" customFormat="1" ht="12">
      <c r="A495" s="39"/>
      <c r="B495" s="40"/>
      <c r="C495" s="41"/>
      <c r="D495" s="218" t="s">
        <v>157</v>
      </c>
      <c r="E495" s="41"/>
      <c r="F495" s="219" t="s">
        <v>1174</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157</v>
      </c>
      <c r="AU495" s="18" t="s">
        <v>82</v>
      </c>
    </row>
    <row r="496" spans="1:47" s="2" customFormat="1" ht="12">
      <c r="A496" s="39"/>
      <c r="B496" s="40"/>
      <c r="C496" s="41"/>
      <c r="D496" s="223" t="s">
        <v>159</v>
      </c>
      <c r="E496" s="41"/>
      <c r="F496" s="224" t="s">
        <v>1175</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159</v>
      </c>
      <c r="AU496" s="18" t="s">
        <v>82</v>
      </c>
    </row>
    <row r="497" spans="1:51" s="13" customFormat="1" ht="12">
      <c r="A497" s="13"/>
      <c r="B497" s="225"/>
      <c r="C497" s="226"/>
      <c r="D497" s="218" t="s">
        <v>161</v>
      </c>
      <c r="E497" s="227" t="s">
        <v>19</v>
      </c>
      <c r="F497" s="228" t="s">
        <v>1176</v>
      </c>
      <c r="G497" s="226"/>
      <c r="H497" s="229">
        <v>53.28</v>
      </c>
      <c r="I497" s="230"/>
      <c r="J497" s="226"/>
      <c r="K497" s="226"/>
      <c r="L497" s="231"/>
      <c r="M497" s="232"/>
      <c r="N497" s="233"/>
      <c r="O497" s="233"/>
      <c r="P497" s="233"/>
      <c r="Q497" s="233"/>
      <c r="R497" s="233"/>
      <c r="S497" s="233"/>
      <c r="T497" s="234"/>
      <c r="U497" s="13"/>
      <c r="V497" s="13"/>
      <c r="W497" s="13"/>
      <c r="X497" s="13"/>
      <c r="Y497" s="13"/>
      <c r="Z497" s="13"/>
      <c r="AA497" s="13"/>
      <c r="AB497" s="13"/>
      <c r="AC497" s="13"/>
      <c r="AD497" s="13"/>
      <c r="AE497" s="13"/>
      <c r="AT497" s="235" t="s">
        <v>161</v>
      </c>
      <c r="AU497" s="235" t="s">
        <v>82</v>
      </c>
      <c r="AV497" s="13" t="s">
        <v>82</v>
      </c>
      <c r="AW497" s="13" t="s">
        <v>33</v>
      </c>
      <c r="AX497" s="13" t="s">
        <v>72</v>
      </c>
      <c r="AY497" s="235" t="s">
        <v>148</v>
      </c>
    </row>
    <row r="498" spans="1:51" s="13" customFormat="1" ht="12">
      <c r="A498" s="13"/>
      <c r="B498" s="225"/>
      <c r="C498" s="226"/>
      <c r="D498" s="218" t="s">
        <v>161</v>
      </c>
      <c r="E498" s="227" t="s">
        <v>19</v>
      </c>
      <c r="F498" s="228" t="s">
        <v>1177</v>
      </c>
      <c r="G498" s="226"/>
      <c r="H498" s="229">
        <v>9.188</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161</v>
      </c>
      <c r="AU498" s="235" t="s">
        <v>82</v>
      </c>
      <c r="AV498" s="13" t="s">
        <v>82</v>
      </c>
      <c r="AW498" s="13" t="s">
        <v>33</v>
      </c>
      <c r="AX498" s="13" t="s">
        <v>72</v>
      </c>
      <c r="AY498" s="235" t="s">
        <v>148</v>
      </c>
    </row>
    <row r="499" spans="1:51" s="13" customFormat="1" ht="12">
      <c r="A499" s="13"/>
      <c r="B499" s="225"/>
      <c r="C499" s="226"/>
      <c r="D499" s="218" t="s">
        <v>161</v>
      </c>
      <c r="E499" s="227" t="s">
        <v>19</v>
      </c>
      <c r="F499" s="228" t="s">
        <v>1178</v>
      </c>
      <c r="G499" s="226"/>
      <c r="H499" s="229">
        <v>0.7</v>
      </c>
      <c r="I499" s="230"/>
      <c r="J499" s="226"/>
      <c r="K499" s="226"/>
      <c r="L499" s="231"/>
      <c r="M499" s="232"/>
      <c r="N499" s="233"/>
      <c r="O499" s="233"/>
      <c r="P499" s="233"/>
      <c r="Q499" s="233"/>
      <c r="R499" s="233"/>
      <c r="S499" s="233"/>
      <c r="T499" s="234"/>
      <c r="U499" s="13"/>
      <c r="V499" s="13"/>
      <c r="W499" s="13"/>
      <c r="X499" s="13"/>
      <c r="Y499" s="13"/>
      <c r="Z499" s="13"/>
      <c r="AA499" s="13"/>
      <c r="AB499" s="13"/>
      <c r="AC499" s="13"/>
      <c r="AD499" s="13"/>
      <c r="AE499" s="13"/>
      <c r="AT499" s="235" t="s">
        <v>161</v>
      </c>
      <c r="AU499" s="235" t="s">
        <v>82</v>
      </c>
      <c r="AV499" s="13" t="s">
        <v>82</v>
      </c>
      <c r="AW499" s="13" t="s">
        <v>33</v>
      </c>
      <c r="AX499" s="13" t="s">
        <v>72</v>
      </c>
      <c r="AY499" s="235" t="s">
        <v>148</v>
      </c>
    </row>
    <row r="500" spans="1:51" s="13" customFormat="1" ht="12">
      <c r="A500" s="13"/>
      <c r="B500" s="225"/>
      <c r="C500" s="226"/>
      <c r="D500" s="218" t="s">
        <v>161</v>
      </c>
      <c r="E500" s="227" t="s">
        <v>19</v>
      </c>
      <c r="F500" s="228" t="s">
        <v>1179</v>
      </c>
      <c r="G500" s="226"/>
      <c r="H500" s="229">
        <v>8.775</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161</v>
      </c>
      <c r="AU500" s="235" t="s">
        <v>82</v>
      </c>
      <c r="AV500" s="13" t="s">
        <v>82</v>
      </c>
      <c r="AW500" s="13" t="s">
        <v>33</v>
      </c>
      <c r="AX500" s="13" t="s">
        <v>72</v>
      </c>
      <c r="AY500" s="235" t="s">
        <v>148</v>
      </c>
    </row>
    <row r="501" spans="1:51" s="14" customFormat="1" ht="12">
      <c r="A501" s="14"/>
      <c r="B501" s="236"/>
      <c r="C501" s="237"/>
      <c r="D501" s="218" t="s">
        <v>161</v>
      </c>
      <c r="E501" s="238" t="s">
        <v>19</v>
      </c>
      <c r="F501" s="239" t="s">
        <v>254</v>
      </c>
      <c r="G501" s="237"/>
      <c r="H501" s="240">
        <v>71.94300000000001</v>
      </c>
      <c r="I501" s="241"/>
      <c r="J501" s="237"/>
      <c r="K501" s="237"/>
      <c r="L501" s="242"/>
      <c r="M501" s="243"/>
      <c r="N501" s="244"/>
      <c r="O501" s="244"/>
      <c r="P501" s="244"/>
      <c r="Q501" s="244"/>
      <c r="R501" s="244"/>
      <c r="S501" s="244"/>
      <c r="T501" s="245"/>
      <c r="U501" s="14"/>
      <c r="V501" s="14"/>
      <c r="W501" s="14"/>
      <c r="X501" s="14"/>
      <c r="Y501" s="14"/>
      <c r="Z501" s="14"/>
      <c r="AA501" s="14"/>
      <c r="AB501" s="14"/>
      <c r="AC501" s="14"/>
      <c r="AD501" s="14"/>
      <c r="AE501" s="14"/>
      <c r="AT501" s="246" t="s">
        <v>161</v>
      </c>
      <c r="AU501" s="246" t="s">
        <v>82</v>
      </c>
      <c r="AV501" s="14" t="s">
        <v>155</v>
      </c>
      <c r="AW501" s="14" t="s">
        <v>33</v>
      </c>
      <c r="AX501" s="14" t="s">
        <v>80</v>
      </c>
      <c r="AY501" s="246" t="s">
        <v>148</v>
      </c>
    </row>
    <row r="502" spans="1:65" s="2" customFormat="1" ht="24.15" customHeight="1">
      <c r="A502" s="39"/>
      <c r="B502" s="40"/>
      <c r="C502" s="262" t="s">
        <v>1180</v>
      </c>
      <c r="D502" s="262" t="s">
        <v>700</v>
      </c>
      <c r="E502" s="263" t="s">
        <v>1181</v>
      </c>
      <c r="F502" s="264" t="s">
        <v>1182</v>
      </c>
      <c r="G502" s="265" t="s">
        <v>174</v>
      </c>
      <c r="H502" s="266">
        <v>12.077</v>
      </c>
      <c r="I502" s="267"/>
      <c r="J502" s="268">
        <f>ROUND(I502*H502,2)</f>
        <v>0</v>
      </c>
      <c r="K502" s="264" t="s">
        <v>662</v>
      </c>
      <c r="L502" s="269"/>
      <c r="M502" s="270" t="s">
        <v>19</v>
      </c>
      <c r="N502" s="271" t="s">
        <v>43</v>
      </c>
      <c r="O502" s="85"/>
      <c r="P502" s="214">
        <f>O502*H502</f>
        <v>0</v>
      </c>
      <c r="Q502" s="214">
        <v>0.0018</v>
      </c>
      <c r="R502" s="214">
        <f>Q502*H502</f>
        <v>0.0217386</v>
      </c>
      <c r="S502" s="214">
        <v>0</v>
      </c>
      <c r="T502" s="215">
        <f>S502*H502</f>
        <v>0</v>
      </c>
      <c r="U502" s="39"/>
      <c r="V502" s="39"/>
      <c r="W502" s="39"/>
      <c r="X502" s="39"/>
      <c r="Y502" s="39"/>
      <c r="Z502" s="39"/>
      <c r="AA502" s="39"/>
      <c r="AB502" s="39"/>
      <c r="AC502" s="39"/>
      <c r="AD502" s="39"/>
      <c r="AE502" s="39"/>
      <c r="AR502" s="216" t="s">
        <v>383</v>
      </c>
      <c r="AT502" s="216" t="s">
        <v>700</v>
      </c>
      <c r="AU502" s="216" t="s">
        <v>82</v>
      </c>
      <c r="AY502" s="18" t="s">
        <v>148</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261</v>
      </c>
      <c r="BM502" s="216" t="s">
        <v>1183</v>
      </c>
    </row>
    <row r="503" spans="1:47" s="2" customFormat="1" ht="12">
      <c r="A503" s="39"/>
      <c r="B503" s="40"/>
      <c r="C503" s="41"/>
      <c r="D503" s="218" t="s">
        <v>157</v>
      </c>
      <c r="E503" s="41"/>
      <c r="F503" s="219" t="s">
        <v>1182</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157</v>
      </c>
      <c r="AU503" s="18" t="s">
        <v>82</v>
      </c>
    </row>
    <row r="504" spans="1:47" s="2" customFormat="1" ht="12">
      <c r="A504" s="39"/>
      <c r="B504" s="40"/>
      <c r="C504" s="41"/>
      <c r="D504" s="223" t="s">
        <v>159</v>
      </c>
      <c r="E504" s="41"/>
      <c r="F504" s="224" t="s">
        <v>1184</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159</v>
      </c>
      <c r="AU504" s="18" t="s">
        <v>82</v>
      </c>
    </row>
    <row r="505" spans="1:51" s="13" customFormat="1" ht="12">
      <c r="A505" s="13"/>
      <c r="B505" s="225"/>
      <c r="C505" s="226"/>
      <c r="D505" s="218" t="s">
        <v>161</v>
      </c>
      <c r="E505" s="227" t="s">
        <v>19</v>
      </c>
      <c r="F505" s="228" t="s">
        <v>860</v>
      </c>
      <c r="G505" s="226"/>
      <c r="H505" s="229">
        <v>11.84</v>
      </c>
      <c r="I505" s="230"/>
      <c r="J505" s="226"/>
      <c r="K505" s="226"/>
      <c r="L505" s="231"/>
      <c r="M505" s="232"/>
      <c r="N505" s="233"/>
      <c r="O505" s="233"/>
      <c r="P505" s="233"/>
      <c r="Q505" s="233"/>
      <c r="R505" s="233"/>
      <c r="S505" s="233"/>
      <c r="T505" s="234"/>
      <c r="U505" s="13"/>
      <c r="V505" s="13"/>
      <c r="W505" s="13"/>
      <c r="X505" s="13"/>
      <c r="Y505" s="13"/>
      <c r="Z505" s="13"/>
      <c r="AA505" s="13"/>
      <c r="AB505" s="13"/>
      <c r="AC505" s="13"/>
      <c r="AD505" s="13"/>
      <c r="AE505" s="13"/>
      <c r="AT505" s="235" t="s">
        <v>161</v>
      </c>
      <c r="AU505" s="235" t="s">
        <v>82</v>
      </c>
      <c r="AV505" s="13" t="s">
        <v>82</v>
      </c>
      <c r="AW505" s="13" t="s">
        <v>33</v>
      </c>
      <c r="AX505" s="13" t="s">
        <v>80</v>
      </c>
      <c r="AY505" s="235" t="s">
        <v>148</v>
      </c>
    </row>
    <row r="506" spans="1:51" s="13" customFormat="1" ht="12">
      <c r="A506" s="13"/>
      <c r="B506" s="225"/>
      <c r="C506" s="226"/>
      <c r="D506" s="218" t="s">
        <v>161</v>
      </c>
      <c r="E506" s="226"/>
      <c r="F506" s="228" t="s">
        <v>1185</v>
      </c>
      <c r="G506" s="226"/>
      <c r="H506" s="229">
        <v>12.077</v>
      </c>
      <c r="I506" s="230"/>
      <c r="J506" s="226"/>
      <c r="K506" s="226"/>
      <c r="L506" s="231"/>
      <c r="M506" s="232"/>
      <c r="N506" s="233"/>
      <c r="O506" s="233"/>
      <c r="P506" s="233"/>
      <c r="Q506" s="233"/>
      <c r="R506" s="233"/>
      <c r="S506" s="233"/>
      <c r="T506" s="234"/>
      <c r="U506" s="13"/>
      <c r="V506" s="13"/>
      <c r="W506" s="13"/>
      <c r="X506" s="13"/>
      <c r="Y506" s="13"/>
      <c r="Z506" s="13"/>
      <c r="AA506" s="13"/>
      <c r="AB506" s="13"/>
      <c r="AC506" s="13"/>
      <c r="AD506" s="13"/>
      <c r="AE506" s="13"/>
      <c r="AT506" s="235" t="s">
        <v>161</v>
      </c>
      <c r="AU506" s="235" t="s">
        <v>82</v>
      </c>
      <c r="AV506" s="13" t="s">
        <v>82</v>
      </c>
      <c r="AW506" s="13" t="s">
        <v>4</v>
      </c>
      <c r="AX506" s="13" t="s">
        <v>80</v>
      </c>
      <c r="AY506" s="235" t="s">
        <v>148</v>
      </c>
    </row>
    <row r="507" spans="1:65" s="2" customFormat="1" ht="24.15" customHeight="1">
      <c r="A507" s="39"/>
      <c r="B507" s="40"/>
      <c r="C507" s="262" t="s">
        <v>1186</v>
      </c>
      <c r="D507" s="262" t="s">
        <v>700</v>
      </c>
      <c r="E507" s="263" t="s">
        <v>1104</v>
      </c>
      <c r="F507" s="264" t="s">
        <v>1105</v>
      </c>
      <c r="G507" s="265" t="s">
        <v>174</v>
      </c>
      <c r="H507" s="266">
        <v>45.602</v>
      </c>
      <c r="I507" s="267"/>
      <c r="J507" s="268">
        <f>ROUND(I507*H507,2)</f>
        <v>0</v>
      </c>
      <c r="K507" s="264" t="s">
        <v>662</v>
      </c>
      <c r="L507" s="269"/>
      <c r="M507" s="270" t="s">
        <v>19</v>
      </c>
      <c r="N507" s="271" t="s">
        <v>43</v>
      </c>
      <c r="O507" s="85"/>
      <c r="P507" s="214">
        <f>O507*H507</f>
        <v>0</v>
      </c>
      <c r="Q507" s="214">
        <v>0.0024</v>
      </c>
      <c r="R507" s="214">
        <f>Q507*H507</f>
        <v>0.10944479999999998</v>
      </c>
      <c r="S507" s="214">
        <v>0</v>
      </c>
      <c r="T507" s="215">
        <f>S507*H507</f>
        <v>0</v>
      </c>
      <c r="U507" s="39"/>
      <c r="V507" s="39"/>
      <c r="W507" s="39"/>
      <c r="X507" s="39"/>
      <c r="Y507" s="39"/>
      <c r="Z507" s="39"/>
      <c r="AA507" s="39"/>
      <c r="AB507" s="39"/>
      <c r="AC507" s="39"/>
      <c r="AD507" s="39"/>
      <c r="AE507" s="39"/>
      <c r="AR507" s="216" t="s">
        <v>383</v>
      </c>
      <c r="AT507" s="216" t="s">
        <v>700</v>
      </c>
      <c r="AU507" s="216" t="s">
        <v>82</v>
      </c>
      <c r="AY507" s="18" t="s">
        <v>148</v>
      </c>
      <c r="BE507" s="217">
        <f>IF(N507="základní",J507,0)</f>
        <v>0</v>
      </c>
      <c r="BF507" s="217">
        <f>IF(N507="snížená",J507,0)</f>
        <v>0</v>
      </c>
      <c r="BG507" s="217">
        <f>IF(N507="zákl. přenesená",J507,0)</f>
        <v>0</v>
      </c>
      <c r="BH507" s="217">
        <f>IF(N507="sníž. přenesená",J507,0)</f>
        <v>0</v>
      </c>
      <c r="BI507" s="217">
        <f>IF(N507="nulová",J507,0)</f>
        <v>0</v>
      </c>
      <c r="BJ507" s="18" t="s">
        <v>80</v>
      </c>
      <c r="BK507" s="217">
        <f>ROUND(I507*H507,2)</f>
        <v>0</v>
      </c>
      <c r="BL507" s="18" t="s">
        <v>261</v>
      </c>
      <c r="BM507" s="216" t="s">
        <v>1187</v>
      </c>
    </row>
    <row r="508" spans="1:47" s="2" customFormat="1" ht="12">
      <c r="A508" s="39"/>
      <c r="B508" s="40"/>
      <c r="C508" s="41"/>
      <c r="D508" s="218" t="s">
        <v>157</v>
      </c>
      <c r="E508" s="41"/>
      <c r="F508" s="219" t="s">
        <v>1105</v>
      </c>
      <c r="G508" s="41"/>
      <c r="H508" s="41"/>
      <c r="I508" s="220"/>
      <c r="J508" s="41"/>
      <c r="K508" s="41"/>
      <c r="L508" s="45"/>
      <c r="M508" s="221"/>
      <c r="N508" s="222"/>
      <c r="O508" s="85"/>
      <c r="P508" s="85"/>
      <c r="Q508" s="85"/>
      <c r="R508" s="85"/>
      <c r="S508" s="85"/>
      <c r="T508" s="86"/>
      <c r="U508" s="39"/>
      <c r="V508" s="39"/>
      <c r="W508" s="39"/>
      <c r="X508" s="39"/>
      <c r="Y508" s="39"/>
      <c r="Z508" s="39"/>
      <c r="AA508" s="39"/>
      <c r="AB508" s="39"/>
      <c r="AC508" s="39"/>
      <c r="AD508" s="39"/>
      <c r="AE508" s="39"/>
      <c r="AT508" s="18" t="s">
        <v>157</v>
      </c>
      <c r="AU508" s="18" t="s">
        <v>82</v>
      </c>
    </row>
    <row r="509" spans="1:47" s="2" customFormat="1" ht="12">
      <c r="A509" s="39"/>
      <c r="B509" s="40"/>
      <c r="C509" s="41"/>
      <c r="D509" s="223" t="s">
        <v>159</v>
      </c>
      <c r="E509" s="41"/>
      <c r="F509" s="224" t="s">
        <v>1107</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159</v>
      </c>
      <c r="AU509" s="18" t="s">
        <v>82</v>
      </c>
    </row>
    <row r="510" spans="1:47" s="2" customFormat="1" ht="12">
      <c r="A510" s="39"/>
      <c r="B510" s="40"/>
      <c r="C510" s="41"/>
      <c r="D510" s="218" t="s">
        <v>300</v>
      </c>
      <c r="E510" s="41"/>
      <c r="F510" s="247" t="s">
        <v>1188</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300</v>
      </c>
      <c r="AU510" s="18" t="s">
        <v>82</v>
      </c>
    </row>
    <row r="511" spans="1:51" s="13" customFormat="1" ht="12">
      <c r="A511" s="13"/>
      <c r="B511" s="225"/>
      <c r="C511" s="226"/>
      <c r="D511" s="218" t="s">
        <v>161</v>
      </c>
      <c r="E511" s="227" t="s">
        <v>19</v>
      </c>
      <c r="F511" s="228" t="s">
        <v>1189</v>
      </c>
      <c r="G511" s="226"/>
      <c r="H511" s="229">
        <v>35.52</v>
      </c>
      <c r="I511" s="230"/>
      <c r="J511" s="226"/>
      <c r="K511" s="226"/>
      <c r="L511" s="231"/>
      <c r="M511" s="232"/>
      <c r="N511" s="233"/>
      <c r="O511" s="233"/>
      <c r="P511" s="233"/>
      <c r="Q511" s="233"/>
      <c r="R511" s="233"/>
      <c r="S511" s="233"/>
      <c r="T511" s="234"/>
      <c r="U511" s="13"/>
      <c r="V511" s="13"/>
      <c r="W511" s="13"/>
      <c r="X511" s="13"/>
      <c r="Y511" s="13"/>
      <c r="Z511" s="13"/>
      <c r="AA511" s="13"/>
      <c r="AB511" s="13"/>
      <c r="AC511" s="13"/>
      <c r="AD511" s="13"/>
      <c r="AE511" s="13"/>
      <c r="AT511" s="235" t="s">
        <v>161</v>
      </c>
      <c r="AU511" s="235" t="s">
        <v>82</v>
      </c>
      <c r="AV511" s="13" t="s">
        <v>82</v>
      </c>
      <c r="AW511" s="13" t="s">
        <v>33</v>
      </c>
      <c r="AX511" s="13" t="s">
        <v>72</v>
      </c>
      <c r="AY511" s="235" t="s">
        <v>148</v>
      </c>
    </row>
    <row r="512" spans="1:51" s="13" customFormat="1" ht="12">
      <c r="A512" s="13"/>
      <c r="B512" s="225"/>
      <c r="C512" s="226"/>
      <c r="D512" s="218" t="s">
        <v>161</v>
      </c>
      <c r="E512" s="227" t="s">
        <v>19</v>
      </c>
      <c r="F512" s="228" t="s">
        <v>1177</v>
      </c>
      <c r="G512" s="226"/>
      <c r="H512" s="229">
        <v>9.188</v>
      </c>
      <c r="I512" s="230"/>
      <c r="J512" s="226"/>
      <c r="K512" s="226"/>
      <c r="L512" s="231"/>
      <c r="M512" s="232"/>
      <c r="N512" s="233"/>
      <c r="O512" s="233"/>
      <c r="P512" s="233"/>
      <c r="Q512" s="233"/>
      <c r="R512" s="233"/>
      <c r="S512" s="233"/>
      <c r="T512" s="234"/>
      <c r="U512" s="13"/>
      <c r="V512" s="13"/>
      <c r="W512" s="13"/>
      <c r="X512" s="13"/>
      <c r="Y512" s="13"/>
      <c r="Z512" s="13"/>
      <c r="AA512" s="13"/>
      <c r="AB512" s="13"/>
      <c r="AC512" s="13"/>
      <c r="AD512" s="13"/>
      <c r="AE512" s="13"/>
      <c r="AT512" s="235" t="s">
        <v>161</v>
      </c>
      <c r="AU512" s="235" t="s">
        <v>82</v>
      </c>
      <c r="AV512" s="13" t="s">
        <v>82</v>
      </c>
      <c r="AW512" s="13" t="s">
        <v>33</v>
      </c>
      <c r="AX512" s="13" t="s">
        <v>72</v>
      </c>
      <c r="AY512" s="235" t="s">
        <v>148</v>
      </c>
    </row>
    <row r="513" spans="1:51" s="14" customFormat="1" ht="12">
      <c r="A513" s="14"/>
      <c r="B513" s="236"/>
      <c r="C513" s="237"/>
      <c r="D513" s="218" t="s">
        <v>161</v>
      </c>
      <c r="E513" s="238" t="s">
        <v>19</v>
      </c>
      <c r="F513" s="239" t="s">
        <v>254</v>
      </c>
      <c r="G513" s="237"/>
      <c r="H513" s="240">
        <v>44.708000000000006</v>
      </c>
      <c r="I513" s="241"/>
      <c r="J513" s="237"/>
      <c r="K513" s="237"/>
      <c r="L513" s="242"/>
      <c r="M513" s="243"/>
      <c r="N513" s="244"/>
      <c r="O513" s="244"/>
      <c r="P513" s="244"/>
      <c r="Q513" s="244"/>
      <c r="R513" s="244"/>
      <c r="S513" s="244"/>
      <c r="T513" s="245"/>
      <c r="U513" s="14"/>
      <c r="V513" s="14"/>
      <c r="W513" s="14"/>
      <c r="X513" s="14"/>
      <c r="Y513" s="14"/>
      <c r="Z513" s="14"/>
      <c r="AA513" s="14"/>
      <c r="AB513" s="14"/>
      <c r="AC513" s="14"/>
      <c r="AD513" s="14"/>
      <c r="AE513" s="14"/>
      <c r="AT513" s="246" t="s">
        <v>161</v>
      </c>
      <c r="AU513" s="246" t="s">
        <v>82</v>
      </c>
      <c r="AV513" s="14" t="s">
        <v>155</v>
      </c>
      <c r="AW513" s="14" t="s">
        <v>33</v>
      </c>
      <c r="AX513" s="14" t="s">
        <v>80</v>
      </c>
      <c r="AY513" s="246" t="s">
        <v>148</v>
      </c>
    </row>
    <row r="514" spans="1:51" s="13" customFormat="1" ht="12">
      <c r="A514" s="13"/>
      <c r="B514" s="225"/>
      <c r="C514" s="226"/>
      <c r="D514" s="218" t="s">
        <v>161</v>
      </c>
      <c r="E514" s="226"/>
      <c r="F514" s="228" t="s">
        <v>1190</v>
      </c>
      <c r="G514" s="226"/>
      <c r="H514" s="229">
        <v>45.602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161</v>
      </c>
      <c r="AU514" s="235" t="s">
        <v>82</v>
      </c>
      <c r="AV514" s="13" t="s">
        <v>82</v>
      </c>
      <c r="AW514" s="13" t="s">
        <v>4</v>
      </c>
      <c r="AX514" s="13" t="s">
        <v>80</v>
      </c>
      <c r="AY514" s="235" t="s">
        <v>148</v>
      </c>
    </row>
    <row r="515" spans="1:65" s="2" customFormat="1" ht="24.15" customHeight="1">
      <c r="A515" s="39"/>
      <c r="B515" s="40"/>
      <c r="C515" s="262" t="s">
        <v>1191</v>
      </c>
      <c r="D515" s="262" t="s">
        <v>700</v>
      </c>
      <c r="E515" s="263" t="s">
        <v>1192</v>
      </c>
      <c r="F515" s="264" t="s">
        <v>1193</v>
      </c>
      <c r="G515" s="265" t="s">
        <v>174</v>
      </c>
      <c r="H515" s="266">
        <v>9.679</v>
      </c>
      <c r="I515" s="267"/>
      <c r="J515" s="268">
        <f>ROUND(I515*H515,2)</f>
        <v>0</v>
      </c>
      <c r="K515" s="264" t="s">
        <v>662</v>
      </c>
      <c r="L515" s="269"/>
      <c r="M515" s="270" t="s">
        <v>19</v>
      </c>
      <c r="N515" s="271" t="s">
        <v>43</v>
      </c>
      <c r="O515" s="85"/>
      <c r="P515" s="214">
        <f>O515*H515</f>
        <v>0</v>
      </c>
      <c r="Q515" s="214">
        <v>0.0036</v>
      </c>
      <c r="R515" s="214">
        <f>Q515*H515</f>
        <v>0.0348444</v>
      </c>
      <c r="S515" s="214">
        <v>0</v>
      </c>
      <c r="T515" s="215">
        <f>S515*H515</f>
        <v>0</v>
      </c>
      <c r="U515" s="39"/>
      <c r="V515" s="39"/>
      <c r="W515" s="39"/>
      <c r="X515" s="39"/>
      <c r="Y515" s="39"/>
      <c r="Z515" s="39"/>
      <c r="AA515" s="39"/>
      <c r="AB515" s="39"/>
      <c r="AC515" s="39"/>
      <c r="AD515" s="39"/>
      <c r="AE515" s="39"/>
      <c r="AR515" s="216" t="s">
        <v>383</v>
      </c>
      <c r="AT515" s="216" t="s">
        <v>700</v>
      </c>
      <c r="AU515" s="216" t="s">
        <v>82</v>
      </c>
      <c r="AY515" s="18" t="s">
        <v>148</v>
      </c>
      <c r="BE515" s="217">
        <f>IF(N515="základní",J515,0)</f>
        <v>0</v>
      </c>
      <c r="BF515" s="217">
        <f>IF(N515="snížená",J515,0)</f>
        <v>0</v>
      </c>
      <c r="BG515" s="217">
        <f>IF(N515="zákl. přenesená",J515,0)</f>
        <v>0</v>
      </c>
      <c r="BH515" s="217">
        <f>IF(N515="sníž. přenesená",J515,0)</f>
        <v>0</v>
      </c>
      <c r="BI515" s="217">
        <f>IF(N515="nulová",J515,0)</f>
        <v>0</v>
      </c>
      <c r="BJ515" s="18" t="s">
        <v>80</v>
      </c>
      <c r="BK515" s="217">
        <f>ROUND(I515*H515,2)</f>
        <v>0</v>
      </c>
      <c r="BL515" s="18" t="s">
        <v>261</v>
      </c>
      <c r="BM515" s="216" t="s">
        <v>1194</v>
      </c>
    </row>
    <row r="516" spans="1:47" s="2" customFormat="1" ht="12">
      <c r="A516" s="39"/>
      <c r="B516" s="40"/>
      <c r="C516" s="41"/>
      <c r="D516" s="218" t="s">
        <v>157</v>
      </c>
      <c r="E516" s="41"/>
      <c r="F516" s="219" t="s">
        <v>1193</v>
      </c>
      <c r="G516" s="41"/>
      <c r="H516" s="41"/>
      <c r="I516" s="220"/>
      <c r="J516" s="41"/>
      <c r="K516" s="41"/>
      <c r="L516" s="45"/>
      <c r="M516" s="221"/>
      <c r="N516" s="222"/>
      <c r="O516" s="85"/>
      <c r="P516" s="85"/>
      <c r="Q516" s="85"/>
      <c r="R516" s="85"/>
      <c r="S516" s="85"/>
      <c r="T516" s="86"/>
      <c r="U516" s="39"/>
      <c r="V516" s="39"/>
      <c r="W516" s="39"/>
      <c r="X516" s="39"/>
      <c r="Y516" s="39"/>
      <c r="Z516" s="39"/>
      <c r="AA516" s="39"/>
      <c r="AB516" s="39"/>
      <c r="AC516" s="39"/>
      <c r="AD516" s="39"/>
      <c r="AE516" s="39"/>
      <c r="AT516" s="18" t="s">
        <v>157</v>
      </c>
      <c r="AU516" s="18" t="s">
        <v>82</v>
      </c>
    </row>
    <row r="517" spans="1:47" s="2" customFormat="1" ht="12">
      <c r="A517" s="39"/>
      <c r="B517" s="40"/>
      <c r="C517" s="41"/>
      <c r="D517" s="223" t="s">
        <v>159</v>
      </c>
      <c r="E517" s="41"/>
      <c r="F517" s="224" t="s">
        <v>1195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159</v>
      </c>
      <c r="AU517" s="18" t="s">
        <v>82</v>
      </c>
    </row>
    <row r="518" spans="1:51" s="13" customFormat="1" ht="12">
      <c r="A518" s="13"/>
      <c r="B518" s="225"/>
      <c r="C518" s="226"/>
      <c r="D518" s="218" t="s">
        <v>161</v>
      </c>
      <c r="E518" s="227" t="s">
        <v>19</v>
      </c>
      <c r="F518" s="228" t="s">
        <v>1196</v>
      </c>
      <c r="G518" s="226"/>
      <c r="H518" s="229">
        <v>0.714</v>
      </c>
      <c r="I518" s="230"/>
      <c r="J518" s="226"/>
      <c r="K518" s="226"/>
      <c r="L518" s="231"/>
      <c r="M518" s="232"/>
      <c r="N518" s="233"/>
      <c r="O518" s="233"/>
      <c r="P518" s="233"/>
      <c r="Q518" s="233"/>
      <c r="R518" s="233"/>
      <c r="S518" s="233"/>
      <c r="T518" s="234"/>
      <c r="U518" s="13"/>
      <c r="V518" s="13"/>
      <c r="W518" s="13"/>
      <c r="X518" s="13"/>
      <c r="Y518" s="13"/>
      <c r="Z518" s="13"/>
      <c r="AA518" s="13"/>
      <c r="AB518" s="13"/>
      <c r="AC518" s="13"/>
      <c r="AD518" s="13"/>
      <c r="AE518" s="13"/>
      <c r="AT518" s="235" t="s">
        <v>161</v>
      </c>
      <c r="AU518" s="235" t="s">
        <v>82</v>
      </c>
      <c r="AV518" s="13" t="s">
        <v>82</v>
      </c>
      <c r="AW518" s="13" t="s">
        <v>33</v>
      </c>
      <c r="AX518" s="13" t="s">
        <v>72</v>
      </c>
      <c r="AY518" s="235" t="s">
        <v>148</v>
      </c>
    </row>
    <row r="519" spans="1:51" s="13" customFormat="1" ht="12">
      <c r="A519" s="13"/>
      <c r="B519" s="225"/>
      <c r="C519" s="226"/>
      <c r="D519" s="218" t="s">
        <v>161</v>
      </c>
      <c r="E519" s="227" t="s">
        <v>19</v>
      </c>
      <c r="F519" s="228" t="s">
        <v>1197</v>
      </c>
      <c r="G519" s="226"/>
      <c r="H519" s="229">
        <v>8.775</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161</v>
      </c>
      <c r="AU519" s="235" t="s">
        <v>82</v>
      </c>
      <c r="AV519" s="13" t="s">
        <v>82</v>
      </c>
      <c r="AW519" s="13" t="s">
        <v>33</v>
      </c>
      <c r="AX519" s="13" t="s">
        <v>72</v>
      </c>
      <c r="AY519" s="235" t="s">
        <v>148</v>
      </c>
    </row>
    <row r="520" spans="1:51" s="14" customFormat="1" ht="12">
      <c r="A520" s="14"/>
      <c r="B520" s="236"/>
      <c r="C520" s="237"/>
      <c r="D520" s="218" t="s">
        <v>161</v>
      </c>
      <c r="E520" s="238" t="s">
        <v>19</v>
      </c>
      <c r="F520" s="239" t="s">
        <v>254</v>
      </c>
      <c r="G520" s="237"/>
      <c r="H520" s="240">
        <v>9.489</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161</v>
      </c>
      <c r="AU520" s="246" t="s">
        <v>82</v>
      </c>
      <c r="AV520" s="14" t="s">
        <v>155</v>
      </c>
      <c r="AW520" s="14" t="s">
        <v>33</v>
      </c>
      <c r="AX520" s="14" t="s">
        <v>80</v>
      </c>
      <c r="AY520" s="246" t="s">
        <v>148</v>
      </c>
    </row>
    <row r="521" spans="1:51" s="13" customFormat="1" ht="12">
      <c r="A521" s="13"/>
      <c r="B521" s="225"/>
      <c r="C521" s="226"/>
      <c r="D521" s="218" t="s">
        <v>161</v>
      </c>
      <c r="E521" s="226"/>
      <c r="F521" s="228" t="s">
        <v>1198</v>
      </c>
      <c r="G521" s="226"/>
      <c r="H521" s="229">
        <v>9.679</v>
      </c>
      <c r="I521" s="230"/>
      <c r="J521" s="226"/>
      <c r="K521" s="226"/>
      <c r="L521" s="231"/>
      <c r="M521" s="232"/>
      <c r="N521" s="233"/>
      <c r="O521" s="233"/>
      <c r="P521" s="233"/>
      <c r="Q521" s="233"/>
      <c r="R521" s="233"/>
      <c r="S521" s="233"/>
      <c r="T521" s="234"/>
      <c r="U521" s="13"/>
      <c r="V521" s="13"/>
      <c r="W521" s="13"/>
      <c r="X521" s="13"/>
      <c r="Y521" s="13"/>
      <c r="Z521" s="13"/>
      <c r="AA521" s="13"/>
      <c r="AB521" s="13"/>
      <c r="AC521" s="13"/>
      <c r="AD521" s="13"/>
      <c r="AE521" s="13"/>
      <c r="AT521" s="235" t="s">
        <v>161</v>
      </c>
      <c r="AU521" s="235" t="s">
        <v>82</v>
      </c>
      <c r="AV521" s="13" t="s">
        <v>82</v>
      </c>
      <c r="AW521" s="13" t="s">
        <v>4</v>
      </c>
      <c r="AX521" s="13" t="s">
        <v>80</v>
      </c>
      <c r="AY521" s="235" t="s">
        <v>148</v>
      </c>
    </row>
    <row r="522" spans="1:65" s="2" customFormat="1" ht="24.15" customHeight="1">
      <c r="A522" s="39"/>
      <c r="B522" s="40"/>
      <c r="C522" s="205" t="s">
        <v>1199</v>
      </c>
      <c r="D522" s="205" t="s">
        <v>150</v>
      </c>
      <c r="E522" s="206" t="s">
        <v>1200</v>
      </c>
      <c r="F522" s="207" t="s">
        <v>1201</v>
      </c>
      <c r="G522" s="208" t="s">
        <v>174</v>
      </c>
      <c r="H522" s="209">
        <v>323.03</v>
      </c>
      <c r="I522" s="210"/>
      <c r="J522" s="211">
        <f>ROUND(I522*H522,2)</f>
        <v>0</v>
      </c>
      <c r="K522" s="207" t="s">
        <v>662</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261</v>
      </c>
      <c r="AT522" s="216" t="s">
        <v>150</v>
      </c>
      <c r="AU522" s="216" t="s">
        <v>82</v>
      </c>
      <c r="AY522" s="18" t="s">
        <v>148</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261</v>
      </c>
      <c r="BM522" s="216" t="s">
        <v>1202</v>
      </c>
    </row>
    <row r="523" spans="1:47" s="2" customFormat="1" ht="12">
      <c r="A523" s="39"/>
      <c r="B523" s="40"/>
      <c r="C523" s="41"/>
      <c r="D523" s="218" t="s">
        <v>157</v>
      </c>
      <c r="E523" s="41"/>
      <c r="F523" s="219" t="s">
        <v>1203</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157</v>
      </c>
      <c r="AU523" s="18" t="s">
        <v>82</v>
      </c>
    </row>
    <row r="524" spans="1:47" s="2" customFormat="1" ht="12">
      <c r="A524" s="39"/>
      <c r="B524" s="40"/>
      <c r="C524" s="41"/>
      <c r="D524" s="223" t="s">
        <v>159</v>
      </c>
      <c r="E524" s="41"/>
      <c r="F524" s="224" t="s">
        <v>1204</v>
      </c>
      <c r="G524" s="41"/>
      <c r="H524" s="41"/>
      <c r="I524" s="220"/>
      <c r="J524" s="41"/>
      <c r="K524" s="41"/>
      <c r="L524" s="45"/>
      <c r="M524" s="221"/>
      <c r="N524" s="222"/>
      <c r="O524" s="85"/>
      <c r="P524" s="85"/>
      <c r="Q524" s="85"/>
      <c r="R524" s="85"/>
      <c r="S524" s="85"/>
      <c r="T524" s="86"/>
      <c r="U524" s="39"/>
      <c r="V524" s="39"/>
      <c r="W524" s="39"/>
      <c r="X524" s="39"/>
      <c r="Y524" s="39"/>
      <c r="Z524" s="39"/>
      <c r="AA524" s="39"/>
      <c r="AB524" s="39"/>
      <c r="AC524" s="39"/>
      <c r="AD524" s="39"/>
      <c r="AE524" s="39"/>
      <c r="AT524" s="18" t="s">
        <v>159</v>
      </c>
      <c r="AU524" s="18" t="s">
        <v>82</v>
      </c>
    </row>
    <row r="525" spans="1:65" s="2" customFormat="1" ht="24.15" customHeight="1">
      <c r="A525" s="39"/>
      <c r="B525" s="40"/>
      <c r="C525" s="262" t="s">
        <v>1205</v>
      </c>
      <c r="D525" s="262" t="s">
        <v>700</v>
      </c>
      <c r="E525" s="263" t="s">
        <v>1206</v>
      </c>
      <c r="F525" s="264" t="s">
        <v>1207</v>
      </c>
      <c r="G525" s="265" t="s">
        <v>174</v>
      </c>
      <c r="H525" s="266">
        <v>376.491</v>
      </c>
      <c r="I525" s="267"/>
      <c r="J525" s="268">
        <f>ROUND(I525*H525,2)</f>
        <v>0</v>
      </c>
      <c r="K525" s="264" t="s">
        <v>662</v>
      </c>
      <c r="L525" s="269"/>
      <c r="M525" s="270" t="s">
        <v>19</v>
      </c>
      <c r="N525" s="271" t="s">
        <v>43</v>
      </c>
      <c r="O525" s="85"/>
      <c r="P525" s="214">
        <f>O525*H525</f>
        <v>0</v>
      </c>
      <c r="Q525" s="214">
        <v>0.0002</v>
      </c>
      <c r="R525" s="214">
        <f>Q525*H525</f>
        <v>0.0752982</v>
      </c>
      <c r="S525" s="214">
        <v>0</v>
      </c>
      <c r="T525" s="215">
        <f>S525*H525</f>
        <v>0</v>
      </c>
      <c r="U525" s="39"/>
      <c r="V525" s="39"/>
      <c r="W525" s="39"/>
      <c r="X525" s="39"/>
      <c r="Y525" s="39"/>
      <c r="Z525" s="39"/>
      <c r="AA525" s="39"/>
      <c r="AB525" s="39"/>
      <c r="AC525" s="39"/>
      <c r="AD525" s="39"/>
      <c r="AE525" s="39"/>
      <c r="AR525" s="216" t="s">
        <v>383</v>
      </c>
      <c r="AT525" s="216" t="s">
        <v>700</v>
      </c>
      <c r="AU525" s="216" t="s">
        <v>82</v>
      </c>
      <c r="AY525" s="18" t="s">
        <v>148</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261</v>
      </c>
      <c r="BM525" s="216" t="s">
        <v>1208</v>
      </c>
    </row>
    <row r="526" spans="1:47" s="2" customFormat="1" ht="12">
      <c r="A526" s="39"/>
      <c r="B526" s="40"/>
      <c r="C526" s="41"/>
      <c r="D526" s="218" t="s">
        <v>157</v>
      </c>
      <c r="E526" s="41"/>
      <c r="F526" s="219" t="s">
        <v>1207</v>
      </c>
      <c r="G526" s="41"/>
      <c r="H526" s="41"/>
      <c r="I526" s="220"/>
      <c r="J526" s="41"/>
      <c r="K526" s="41"/>
      <c r="L526" s="45"/>
      <c r="M526" s="221"/>
      <c r="N526" s="222"/>
      <c r="O526" s="85"/>
      <c r="P526" s="85"/>
      <c r="Q526" s="85"/>
      <c r="R526" s="85"/>
      <c r="S526" s="85"/>
      <c r="T526" s="86"/>
      <c r="U526" s="39"/>
      <c r="V526" s="39"/>
      <c r="W526" s="39"/>
      <c r="X526" s="39"/>
      <c r="Y526" s="39"/>
      <c r="Z526" s="39"/>
      <c r="AA526" s="39"/>
      <c r="AB526" s="39"/>
      <c r="AC526" s="39"/>
      <c r="AD526" s="39"/>
      <c r="AE526" s="39"/>
      <c r="AT526" s="18" t="s">
        <v>157</v>
      </c>
      <c r="AU526" s="18" t="s">
        <v>82</v>
      </c>
    </row>
    <row r="527" spans="1:47" s="2" customFormat="1" ht="12">
      <c r="A527" s="39"/>
      <c r="B527" s="40"/>
      <c r="C527" s="41"/>
      <c r="D527" s="223" t="s">
        <v>159</v>
      </c>
      <c r="E527" s="41"/>
      <c r="F527" s="224" t="s">
        <v>1209</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159</v>
      </c>
      <c r="AU527" s="18" t="s">
        <v>82</v>
      </c>
    </row>
    <row r="528" spans="1:51" s="13" customFormat="1" ht="12">
      <c r="A528" s="13"/>
      <c r="B528" s="225"/>
      <c r="C528" s="226"/>
      <c r="D528" s="218" t="s">
        <v>161</v>
      </c>
      <c r="E528" s="226"/>
      <c r="F528" s="228" t="s">
        <v>1210</v>
      </c>
      <c r="G528" s="226"/>
      <c r="H528" s="229">
        <v>376.491</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161</v>
      </c>
      <c r="AU528" s="235" t="s">
        <v>82</v>
      </c>
      <c r="AV528" s="13" t="s">
        <v>82</v>
      </c>
      <c r="AW528" s="13" t="s">
        <v>4</v>
      </c>
      <c r="AX528" s="13" t="s">
        <v>80</v>
      </c>
      <c r="AY528" s="235" t="s">
        <v>148</v>
      </c>
    </row>
    <row r="529" spans="1:65" s="2" customFormat="1" ht="24.15" customHeight="1">
      <c r="A529" s="39"/>
      <c r="B529" s="40"/>
      <c r="C529" s="205" t="s">
        <v>1211</v>
      </c>
      <c r="D529" s="205" t="s">
        <v>150</v>
      </c>
      <c r="E529" s="206" t="s">
        <v>1212</v>
      </c>
      <c r="F529" s="207" t="s">
        <v>1213</v>
      </c>
      <c r="G529" s="208" t="s">
        <v>174</v>
      </c>
      <c r="H529" s="209">
        <v>323.03</v>
      </c>
      <c r="I529" s="210"/>
      <c r="J529" s="211">
        <f>ROUND(I529*H529,2)</f>
        <v>0</v>
      </c>
      <c r="K529" s="207" t="s">
        <v>662</v>
      </c>
      <c r="L529" s="45"/>
      <c r="M529" s="212" t="s">
        <v>19</v>
      </c>
      <c r="N529" s="213" t="s">
        <v>43</v>
      </c>
      <c r="O529" s="85"/>
      <c r="P529" s="214">
        <f>O529*H529</f>
        <v>0</v>
      </c>
      <c r="Q529" s="214">
        <v>1E-05</v>
      </c>
      <c r="R529" s="214">
        <f>Q529*H529</f>
        <v>0.0032303</v>
      </c>
      <c r="S529" s="214">
        <v>0</v>
      </c>
      <c r="T529" s="215">
        <f>S529*H529</f>
        <v>0</v>
      </c>
      <c r="U529" s="39"/>
      <c r="V529" s="39"/>
      <c r="W529" s="39"/>
      <c r="X529" s="39"/>
      <c r="Y529" s="39"/>
      <c r="Z529" s="39"/>
      <c r="AA529" s="39"/>
      <c r="AB529" s="39"/>
      <c r="AC529" s="39"/>
      <c r="AD529" s="39"/>
      <c r="AE529" s="39"/>
      <c r="AR529" s="216" t="s">
        <v>261</v>
      </c>
      <c r="AT529" s="216" t="s">
        <v>150</v>
      </c>
      <c r="AU529" s="216" t="s">
        <v>82</v>
      </c>
      <c r="AY529" s="18" t="s">
        <v>148</v>
      </c>
      <c r="BE529" s="217">
        <f>IF(N529="základní",J529,0)</f>
        <v>0</v>
      </c>
      <c r="BF529" s="217">
        <f>IF(N529="snížená",J529,0)</f>
        <v>0</v>
      </c>
      <c r="BG529" s="217">
        <f>IF(N529="zákl. přenesená",J529,0)</f>
        <v>0</v>
      </c>
      <c r="BH529" s="217">
        <f>IF(N529="sníž. přenesená",J529,0)</f>
        <v>0</v>
      </c>
      <c r="BI529" s="217">
        <f>IF(N529="nulová",J529,0)</f>
        <v>0</v>
      </c>
      <c r="BJ529" s="18" t="s">
        <v>80</v>
      </c>
      <c r="BK529" s="217">
        <f>ROUND(I529*H529,2)</f>
        <v>0</v>
      </c>
      <c r="BL529" s="18" t="s">
        <v>261</v>
      </c>
      <c r="BM529" s="216" t="s">
        <v>1214</v>
      </c>
    </row>
    <row r="530" spans="1:47" s="2" customFormat="1" ht="12">
      <c r="A530" s="39"/>
      <c r="B530" s="40"/>
      <c r="C530" s="41"/>
      <c r="D530" s="218" t="s">
        <v>157</v>
      </c>
      <c r="E530" s="41"/>
      <c r="F530" s="219" t="s">
        <v>1215</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157</v>
      </c>
      <c r="AU530" s="18" t="s">
        <v>82</v>
      </c>
    </row>
    <row r="531" spans="1:47" s="2" customFormat="1" ht="12">
      <c r="A531" s="39"/>
      <c r="B531" s="40"/>
      <c r="C531" s="41"/>
      <c r="D531" s="223" t="s">
        <v>159</v>
      </c>
      <c r="E531" s="41"/>
      <c r="F531" s="224" t="s">
        <v>1216</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159</v>
      </c>
      <c r="AU531" s="18" t="s">
        <v>82</v>
      </c>
    </row>
    <row r="532" spans="1:65" s="2" customFormat="1" ht="24.15" customHeight="1">
      <c r="A532" s="39"/>
      <c r="B532" s="40"/>
      <c r="C532" s="262" t="s">
        <v>1217</v>
      </c>
      <c r="D532" s="262" t="s">
        <v>700</v>
      </c>
      <c r="E532" s="263" t="s">
        <v>1218</v>
      </c>
      <c r="F532" s="264" t="s">
        <v>1219</v>
      </c>
      <c r="G532" s="265" t="s">
        <v>174</v>
      </c>
      <c r="H532" s="266">
        <v>376.491</v>
      </c>
      <c r="I532" s="267"/>
      <c r="J532" s="268">
        <f>ROUND(I532*H532,2)</f>
        <v>0</v>
      </c>
      <c r="K532" s="264" t="s">
        <v>662</v>
      </c>
      <c r="L532" s="269"/>
      <c r="M532" s="270" t="s">
        <v>19</v>
      </c>
      <c r="N532" s="271" t="s">
        <v>43</v>
      </c>
      <c r="O532" s="85"/>
      <c r="P532" s="214">
        <f>O532*H532</f>
        <v>0</v>
      </c>
      <c r="Q532" s="214">
        <v>0.00014</v>
      </c>
      <c r="R532" s="214">
        <f>Q532*H532</f>
        <v>0.05270873999999999</v>
      </c>
      <c r="S532" s="214">
        <v>0</v>
      </c>
      <c r="T532" s="215">
        <f>S532*H532</f>
        <v>0</v>
      </c>
      <c r="U532" s="39"/>
      <c r="V532" s="39"/>
      <c r="W532" s="39"/>
      <c r="X532" s="39"/>
      <c r="Y532" s="39"/>
      <c r="Z532" s="39"/>
      <c r="AA532" s="39"/>
      <c r="AB532" s="39"/>
      <c r="AC532" s="39"/>
      <c r="AD532" s="39"/>
      <c r="AE532" s="39"/>
      <c r="AR532" s="216" t="s">
        <v>383</v>
      </c>
      <c r="AT532" s="216" t="s">
        <v>700</v>
      </c>
      <c r="AU532" s="216" t="s">
        <v>82</v>
      </c>
      <c r="AY532" s="18" t="s">
        <v>148</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261</v>
      </c>
      <c r="BM532" s="216" t="s">
        <v>1220</v>
      </c>
    </row>
    <row r="533" spans="1:47" s="2" customFormat="1" ht="12">
      <c r="A533" s="39"/>
      <c r="B533" s="40"/>
      <c r="C533" s="41"/>
      <c r="D533" s="218" t="s">
        <v>157</v>
      </c>
      <c r="E533" s="41"/>
      <c r="F533" s="219" t="s">
        <v>1219</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157</v>
      </c>
      <c r="AU533" s="18" t="s">
        <v>82</v>
      </c>
    </row>
    <row r="534" spans="1:47" s="2" customFormat="1" ht="12">
      <c r="A534" s="39"/>
      <c r="B534" s="40"/>
      <c r="C534" s="41"/>
      <c r="D534" s="223" t="s">
        <v>159</v>
      </c>
      <c r="E534" s="41"/>
      <c r="F534" s="224" t="s">
        <v>1221</v>
      </c>
      <c r="G534" s="41"/>
      <c r="H534" s="41"/>
      <c r="I534" s="220"/>
      <c r="J534" s="41"/>
      <c r="K534" s="41"/>
      <c r="L534" s="45"/>
      <c r="M534" s="221"/>
      <c r="N534" s="222"/>
      <c r="O534" s="85"/>
      <c r="P534" s="85"/>
      <c r="Q534" s="85"/>
      <c r="R534" s="85"/>
      <c r="S534" s="85"/>
      <c r="T534" s="86"/>
      <c r="U534" s="39"/>
      <c r="V534" s="39"/>
      <c r="W534" s="39"/>
      <c r="X534" s="39"/>
      <c r="Y534" s="39"/>
      <c r="Z534" s="39"/>
      <c r="AA534" s="39"/>
      <c r="AB534" s="39"/>
      <c r="AC534" s="39"/>
      <c r="AD534" s="39"/>
      <c r="AE534" s="39"/>
      <c r="AT534" s="18" t="s">
        <v>159</v>
      </c>
      <c r="AU534" s="18" t="s">
        <v>82</v>
      </c>
    </row>
    <row r="535" spans="1:51" s="13" customFormat="1" ht="12">
      <c r="A535" s="13"/>
      <c r="B535" s="225"/>
      <c r="C535" s="226"/>
      <c r="D535" s="218" t="s">
        <v>161</v>
      </c>
      <c r="E535" s="226"/>
      <c r="F535" s="228" t="s">
        <v>1210</v>
      </c>
      <c r="G535" s="226"/>
      <c r="H535" s="229">
        <v>376.491</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161</v>
      </c>
      <c r="AU535" s="235" t="s">
        <v>82</v>
      </c>
      <c r="AV535" s="13" t="s">
        <v>82</v>
      </c>
      <c r="AW535" s="13" t="s">
        <v>4</v>
      </c>
      <c r="AX535" s="13" t="s">
        <v>80</v>
      </c>
      <c r="AY535" s="235" t="s">
        <v>148</v>
      </c>
    </row>
    <row r="536" spans="1:65" s="2" customFormat="1" ht="24.15" customHeight="1">
      <c r="A536" s="39"/>
      <c r="B536" s="40"/>
      <c r="C536" s="205" t="s">
        <v>1222</v>
      </c>
      <c r="D536" s="205" t="s">
        <v>150</v>
      </c>
      <c r="E536" s="206" t="s">
        <v>1223</v>
      </c>
      <c r="F536" s="207" t="s">
        <v>1224</v>
      </c>
      <c r="G536" s="208" t="s">
        <v>167</v>
      </c>
      <c r="H536" s="209">
        <v>14.071</v>
      </c>
      <c r="I536" s="210"/>
      <c r="J536" s="211">
        <f>ROUND(I536*H536,2)</f>
        <v>0</v>
      </c>
      <c r="K536" s="207" t="s">
        <v>662</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261</v>
      </c>
      <c r="AT536" s="216" t="s">
        <v>150</v>
      </c>
      <c r="AU536" s="216" t="s">
        <v>82</v>
      </c>
      <c r="AY536" s="18" t="s">
        <v>148</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261</v>
      </c>
      <c r="BM536" s="216" t="s">
        <v>1225</v>
      </c>
    </row>
    <row r="537" spans="1:47" s="2" customFormat="1" ht="12">
      <c r="A537" s="39"/>
      <c r="B537" s="40"/>
      <c r="C537" s="41"/>
      <c r="D537" s="218" t="s">
        <v>157</v>
      </c>
      <c r="E537" s="41"/>
      <c r="F537" s="219" t="s">
        <v>1226</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157</v>
      </c>
      <c r="AU537" s="18" t="s">
        <v>82</v>
      </c>
    </row>
    <row r="538" spans="1:47" s="2" customFormat="1" ht="12">
      <c r="A538" s="39"/>
      <c r="B538" s="40"/>
      <c r="C538" s="41"/>
      <c r="D538" s="223" t="s">
        <v>159</v>
      </c>
      <c r="E538" s="41"/>
      <c r="F538" s="224" t="s">
        <v>1227</v>
      </c>
      <c r="G538" s="41"/>
      <c r="H538" s="41"/>
      <c r="I538" s="220"/>
      <c r="J538" s="41"/>
      <c r="K538" s="41"/>
      <c r="L538" s="45"/>
      <c r="M538" s="221"/>
      <c r="N538" s="222"/>
      <c r="O538" s="85"/>
      <c r="P538" s="85"/>
      <c r="Q538" s="85"/>
      <c r="R538" s="85"/>
      <c r="S538" s="85"/>
      <c r="T538" s="86"/>
      <c r="U538" s="39"/>
      <c r="V538" s="39"/>
      <c r="W538" s="39"/>
      <c r="X538" s="39"/>
      <c r="Y538" s="39"/>
      <c r="Z538" s="39"/>
      <c r="AA538" s="39"/>
      <c r="AB538" s="39"/>
      <c r="AC538" s="39"/>
      <c r="AD538" s="39"/>
      <c r="AE538" s="39"/>
      <c r="AT538" s="18" t="s">
        <v>159</v>
      </c>
      <c r="AU538" s="18" t="s">
        <v>82</v>
      </c>
    </row>
    <row r="539" spans="1:63" s="12" customFormat="1" ht="22.8" customHeight="1">
      <c r="A539" s="12"/>
      <c r="B539" s="189"/>
      <c r="C539" s="190"/>
      <c r="D539" s="191" t="s">
        <v>71</v>
      </c>
      <c r="E539" s="203" t="s">
        <v>1228</v>
      </c>
      <c r="F539" s="203" t="s">
        <v>1229</v>
      </c>
      <c r="G539" s="190"/>
      <c r="H539" s="190"/>
      <c r="I539" s="193"/>
      <c r="J539" s="204">
        <f>BK539</f>
        <v>0</v>
      </c>
      <c r="K539" s="190"/>
      <c r="L539" s="195"/>
      <c r="M539" s="196"/>
      <c r="N539" s="197"/>
      <c r="O539" s="197"/>
      <c r="P539" s="198">
        <f>SUM(P540:P549)</f>
        <v>0</v>
      </c>
      <c r="Q539" s="197"/>
      <c r="R539" s="198">
        <f>SUM(R540:R549)</f>
        <v>0.01869</v>
      </c>
      <c r="S539" s="197"/>
      <c r="T539" s="199">
        <f>SUM(T540:T549)</f>
        <v>0</v>
      </c>
      <c r="U539" s="12"/>
      <c r="V539" s="12"/>
      <c r="W539" s="12"/>
      <c r="X539" s="12"/>
      <c r="Y539" s="12"/>
      <c r="Z539" s="12"/>
      <c r="AA539" s="12"/>
      <c r="AB539" s="12"/>
      <c r="AC539" s="12"/>
      <c r="AD539" s="12"/>
      <c r="AE539" s="12"/>
      <c r="AR539" s="200" t="s">
        <v>82</v>
      </c>
      <c r="AT539" s="201" t="s">
        <v>71</v>
      </c>
      <c r="AU539" s="201" t="s">
        <v>80</v>
      </c>
      <c r="AY539" s="200" t="s">
        <v>148</v>
      </c>
      <c r="BK539" s="202">
        <f>SUM(BK540:BK549)</f>
        <v>0</v>
      </c>
    </row>
    <row r="540" spans="1:65" s="2" customFormat="1" ht="24.15" customHeight="1">
      <c r="A540" s="39"/>
      <c r="B540" s="40"/>
      <c r="C540" s="205" t="s">
        <v>1230</v>
      </c>
      <c r="D540" s="205" t="s">
        <v>150</v>
      </c>
      <c r="E540" s="206" t="s">
        <v>1231</v>
      </c>
      <c r="F540" s="207" t="s">
        <v>1232</v>
      </c>
      <c r="G540" s="208" t="s">
        <v>377</v>
      </c>
      <c r="H540" s="209">
        <v>7</v>
      </c>
      <c r="I540" s="210"/>
      <c r="J540" s="211">
        <f>ROUND(I540*H540,2)</f>
        <v>0</v>
      </c>
      <c r="K540" s="207" t="s">
        <v>662</v>
      </c>
      <c r="L540" s="45"/>
      <c r="M540" s="212" t="s">
        <v>19</v>
      </c>
      <c r="N540" s="213" t="s">
        <v>43</v>
      </c>
      <c r="O540" s="85"/>
      <c r="P540" s="214">
        <f>O540*H540</f>
        <v>0</v>
      </c>
      <c r="Q540" s="214">
        <v>0.00115</v>
      </c>
      <c r="R540" s="214">
        <f>Q540*H540</f>
        <v>0.00805</v>
      </c>
      <c r="S540" s="214">
        <v>0</v>
      </c>
      <c r="T540" s="215">
        <f>S540*H540</f>
        <v>0</v>
      </c>
      <c r="U540" s="39"/>
      <c r="V540" s="39"/>
      <c r="W540" s="39"/>
      <c r="X540" s="39"/>
      <c r="Y540" s="39"/>
      <c r="Z540" s="39"/>
      <c r="AA540" s="39"/>
      <c r="AB540" s="39"/>
      <c r="AC540" s="39"/>
      <c r="AD540" s="39"/>
      <c r="AE540" s="39"/>
      <c r="AR540" s="216" t="s">
        <v>261</v>
      </c>
      <c r="AT540" s="216" t="s">
        <v>150</v>
      </c>
      <c r="AU540" s="216" t="s">
        <v>82</v>
      </c>
      <c r="AY540" s="18" t="s">
        <v>148</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261</v>
      </c>
      <c r="BM540" s="216" t="s">
        <v>1233</v>
      </c>
    </row>
    <row r="541" spans="1:47" s="2" customFormat="1" ht="12">
      <c r="A541" s="39"/>
      <c r="B541" s="40"/>
      <c r="C541" s="41"/>
      <c r="D541" s="218" t="s">
        <v>157</v>
      </c>
      <c r="E541" s="41"/>
      <c r="F541" s="219" t="s">
        <v>1234</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157</v>
      </c>
      <c r="AU541" s="18" t="s">
        <v>82</v>
      </c>
    </row>
    <row r="542" spans="1:47" s="2" customFormat="1" ht="12">
      <c r="A542" s="39"/>
      <c r="B542" s="40"/>
      <c r="C542" s="41"/>
      <c r="D542" s="223" t="s">
        <v>159</v>
      </c>
      <c r="E542" s="41"/>
      <c r="F542" s="224" t="s">
        <v>1235</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159</v>
      </c>
      <c r="AU542" s="18" t="s">
        <v>82</v>
      </c>
    </row>
    <row r="543" spans="1:65" s="2" customFormat="1" ht="24.15" customHeight="1">
      <c r="A543" s="39"/>
      <c r="B543" s="40"/>
      <c r="C543" s="262" t="s">
        <v>1236</v>
      </c>
      <c r="D543" s="262" t="s">
        <v>700</v>
      </c>
      <c r="E543" s="263" t="s">
        <v>1237</v>
      </c>
      <c r="F543" s="264" t="s">
        <v>1238</v>
      </c>
      <c r="G543" s="265" t="s">
        <v>377</v>
      </c>
      <c r="H543" s="266">
        <v>7</v>
      </c>
      <c r="I543" s="267"/>
      <c r="J543" s="268">
        <f>ROUND(I543*H543,2)</f>
        <v>0</v>
      </c>
      <c r="K543" s="264" t="s">
        <v>662</v>
      </c>
      <c r="L543" s="269"/>
      <c r="M543" s="270" t="s">
        <v>19</v>
      </c>
      <c r="N543" s="271" t="s">
        <v>43</v>
      </c>
      <c r="O543" s="85"/>
      <c r="P543" s="214">
        <f>O543*H543</f>
        <v>0</v>
      </c>
      <c r="Q543" s="214">
        <v>0.00152</v>
      </c>
      <c r="R543" s="214">
        <f>Q543*H543</f>
        <v>0.01064</v>
      </c>
      <c r="S543" s="214">
        <v>0</v>
      </c>
      <c r="T543" s="215">
        <f>S543*H543</f>
        <v>0</v>
      </c>
      <c r="U543" s="39"/>
      <c r="V543" s="39"/>
      <c r="W543" s="39"/>
      <c r="X543" s="39"/>
      <c r="Y543" s="39"/>
      <c r="Z543" s="39"/>
      <c r="AA543" s="39"/>
      <c r="AB543" s="39"/>
      <c r="AC543" s="39"/>
      <c r="AD543" s="39"/>
      <c r="AE543" s="39"/>
      <c r="AR543" s="216" t="s">
        <v>383</v>
      </c>
      <c r="AT543" s="216" t="s">
        <v>700</v>
      </c>
      <c r="AU543" s="216" t="s">
        <v>82</v>
      </c>
      <c r="AY543" s="18" t="s">
        <v>148</v>
      </c>
      <c r="BE543" s="217">
        <f>IF(N543="základní",J543,0)</f>
        <v>0</v>
      </c>
      <c r="BF543" s="217">
        <f>IF(N543="snížená",J543,0)</f>
        <v>0</v>
      </c>
      <c r="BG543" s="217">
        <f>IF(N543="zákl. přenesená",J543,0)</f>
        <v>0</v>
      </c>
      <c r="BH543" s="217">
        <f>IF(N543="sníž. přenesená",J543,0)</f>
        <v>0</v>
      </c>
      <c r="BI543" s="217">
        <f>IF(N543="nulová",J543,0)</f>
        <v>0</v>
      </c>
      <c r="BJ543" s="18" t="s">
        <v>80</v>
      </c>
      <c r="BK543" s="217">
        <f>ROUND(I543*H543,2)</f>
        <v>0</v>
      </c>
      <c r="BL543" s="18" t="s">
        <v>261</v>
      </c>
      <c r="BM543" s="216" t="s">
        <v>1239</v>
      </c>
    </row>
    <row r="544" spans="1:47" s="2" customFormat="1" ht="12">
      <c r="A544" s="39"/>
      <c r="B544" s="40"/>
      <c r="C544" s="41"/>
      <c r="D544" s="218" t="s">
        <v>157</v>
      </c>
      <c r="E544" s="41"/>
      <c r="F544" s="219" t="s">
        <v>1238</v>
      </c>
      <c r="G544" s="41"/>
      <c r="H544" s="41"/>
      <c r="I544" s="220"/>
      <c r="J544" s="41"/>
      <c r="K544" s="41"/>
      <c r="L544" s="45"/>
      <c r="M544" s="221"/>
      <c r="N544" s="222"/>
      <c r="O544" s="85"/>
      <c r="P544" s="85"/>
      <c r="Q544" s="85"/>
      <c r="R544" s="85"/>
      <c r="S544" s="85"/>
      <c r="T544" s="86"/>
      <c r="U544" s="39"/>
      <c r="V544" s="39"/>
      <c r="W544" s="39"/>
      <c r="X544" s="39"/>
      <c r="Y544" s="39"/>
      <c r="Z544" s="39"/>
      <c r="AA544" s="39"/>
      <c r="AB544" s="39"/>
      <c r="AC544" s="39"/>
      <c r="AD544" s="39"/>
      <c r="AE544" s="39"/>
      <c r="AT544" s="18" t="s">
        <v>157</v>
      </c>
      <c r="AU544" s="18" t="s">
        <v>82</v>
      </c>
    </row>
    <row r="545" spans="1:47" s="2" customFormat="1" ht="12">
      <c r="A545" s="39"/>
      <c r="B545" s="40"/>
      <c r="C545" s="41"/>
      <c r="D545" s="223" t="s">
        <v>159</v>
      </c>
      <c r="E545" s="41"/>
      <c r="F545" s="224" t="s">
        <v>1240</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159</v>
      </c>
      <c r="AU545" s="18" t="s">
        <v>82</v>
      </c>
    </row>
    <row r="546" spans="1:47" s="2" customFormat="1" ht="12">
      <c r="A546" s="39"/>
      <c r="B546" s="40"/>
      <c r="C546" s="41"/>
      <c r="D546" s="218" t="s">
        <v>300</v>
      </c>
      <c r="E546" s="41"/>
      <c r="F546" s="247" t="s">
        <v>1241</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300</v>
      </c>
      <c r="AU546" s="18" t="s">
        <v>82</v>
      </c>
    </row>
    <row r="547" spans="1:65" s="2" customFormat="1" ht="24.15" customHeight="1">
      <c r="A547" s="39"/>
      <c r="B547" s="40"/>
      <c r="C547" s="205" t="s">
        <v>1242</v>
      </c>
      <c r="D547" s="205" t="s">
        <v>150</v>
      </c>
      <c r="E547" s="206" t="s">
        <v>1243</v>
      </c>
      <c r="F547" s="207" t="s">
        <v>1244</v>
      </c>
      <c r="G547" s="208" t="s">
        <v>167</v>
      </c>
      <c r="H547" s="209">
        <v>0.019</v>
      </c>
      <c r="I547" s="210"/>
      <c r="J547" s="211">
        <f>ROUND(I547*H547,2)</f>
        <v>0</v>
      </c>
      <c r="K547" s="207" t="s">
        <v>662</v>
      </c>
      <c r="L547" s="45"/>
      <c r="M547" s="212" t="s">
        <v>19</v>
      </c>
      <c r="N547" s="213" t="s">
        <v>43</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261</v>
      </c>
      <c r="AT547" s="216" t="s">
        <v>150</v>
      </c>
      <c r="AU547" s="216" t="s">
        <v>82</v>
      </c>
      <c r="AY547" s="18" t="s">
        <v>148</v>
      </c>
      <c r="BE547" s="217">
        <f>IF(N547="základní",J547,0)</f>
        <v>0</v>
      </c>
      <c r="BF547" s="217">
        <f>IF(N547="snížená",J547,0)</f>
        <v>0</v>
      </c>
      <c r="BG547" s="217">
        <f>IF(N547="zákl. přenesená",J547,0)</f>
        <v>0</v>
      </c>
      <c r="BH547" s="217">
        <f>IF(N547="sníž. přenesená",J547,0)</f>
        <v>0</v>
      </c>
      <c r="BI547" s="217">
        <f>IF(N547="nulová",J547,0)</f>
        <v>0</v>
      </c>
      <c r="BJ547" s="18" t="s">
        <v>80</v>
      </c>
      <c r="BK547" s="217">
        <f>ROUND(I547*H547,2)</f>
        <v>0</v>
      </c>
      <c r="BL547" s="18" t="s">
        <v>261</v>
      </c>
      <c r="BM547" s="216" t="s">
        <v>1245</v>
      </c>
    </row>
    <row r="548" spans="1:47" s="2" customFormat="1" ht="12">
      <c r="A548" s="39"/>
      <c r="B548" s="40"/>
      <c r="C548" s="41"/>
      <c r="D548" s="218" t="s">
        <v>157</v>
      </c>
      <c r="E548" s="41"/>
      <c r="F548" s="219" t="s">
        <v>1246</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157</v>
      </c>
      <c r="AU548" s="18" t="s">
        <v>82</v>
      </c>
    </row>
    <row r="549" spans="1:47" s="2" customFormat="1" ht="12">
      <c r="A549" s="39"/>
      <c r="B549" s="40"/>
      <c r="C549" s="41"/>
      <c r="D549" s="223" t="s">
        <v>159</v>
      </c>
      <c r="E549" s="41"/>
      <c r="F549" s="224" t="s">
        <v>1247</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159</v>
      </c>
      <c r="AU549" s="18" t="s">
        <v>82</v>
      </c>
    </row>
    <row r="550" spans="1:63" s="12" customFormat="1" ht="22.8" customHeight="1">
      <c r="A550" s="12"/>
      <c r="B550" s="189"/>
      <c r="C550" s="190"/>
      <c r="D550" s="191" t="s">
        <v>71</v>
      </c>
      <c r="E550" s="203" t="s">
        <v>444</v>
      </c>
      <c r="F550" s="203" t="s">
        <v>445</v>
      </c>
      <c r="G550" s="190"/>
      <c r="H550" s="190"/>
      <c r="I550" s="193"/>
      <c r="J550" s="204">
        <f>BK550</f>
        <v>0</v>
      </c>
      <c r="K550" s="190"/>
      <c r="L550" s="195"/>
      <c r="M550" s="196"/>
      <c r="N550" s="197"/>
      <c r="O550" s="197"/>
      <c r="P550" s="198">
        <f>SUM(P551:P611)</f>
        <v>0</v>
      </c>
      <c r="Q550" s="197"/>
      <c r="R550" s="198">
        <f>SUM(R551:R611)</f>
        <v>18.47799386</v>
      </c>
      <c r="S550" s="197"/>
      <c r="T550" s="199">
        <f>SUM(T551:T611)</f>
        <v>0</v>
      </c>
      <c r="U550" s="12"/>
      <c r="V550" s="12"/>
      <c r="W550" s="12"/>
      <c r="X550" s="12"/>
      <c r="Y550" s="12"/>
      <c r="Z550" s="12"/>
      <c r="AA550" s="12"/>
      <c r="AB550" s="12"/>
      <c r="AC550" s="12"/>
      <c r="AD550" s="12"/>
      <c r="AE550" s="12"/>
      <c r="AR550" s="200" t="s">
        <v>82</v>
      </c>
      <c r="AT550" s="201" t="s">
        <v>71</v>
      </c>
      <c r="AU550" s="201" t="s">
        <v>80</v>
      </c>
      <c r="AY550" s="200" t="s">
        <v>148</v>
      </c>
      <c r="BK550" s="202">
        <f>SUM(BK551:BK611)</f>
        <v>0</v>
      </c>
    </row>
    <row r="551" spans="1:65" s="2" customFormat="1" ht="24.15" customHeight="1">
      <c r="A551" s="39"/>
      <c r="B551" s="40"/>
      <c r="C551" s="205" t="s">
        <v>1248</v>
      </c>
      <c r="D551" s="205" t="s">
        <v>150</v>
      </c>
      <c r="E551" s="206" t="s">
        <v>1249</v>
      </c>
      <c r="F551" s="207" t="s">
        <v>1250</v>
      </c>
      <c r="G551" s="208" t="s">
        <v>220</v>
      </c>
      <c r="H551" s="209">
        <v>837.01</v>
      </c>
      <c r="I551" s="210"/>
      <c r="J551" s="211">
        <f>ROUND(I551*H551,2)</f>
        <v>0</v>
      </c>
      <c r="K551" s="207" t="s">
        <v>662</v>
      </c>
      <c r="L551" s="45"/>
      <c r="M551" s="212" t="s">
        <v>19</v>
      </c>
      <c r="N551" s="213" t="s">
        <v>43</v>
      </c>
      <c r="O551" s="85"/>
      <c r="P551" s="214">
        <f>O551*H551</f>
        <v>0</v>
      </c>
      <c r="Q551" s="214">
        <v>0</v>
      </c>
      <c r="R551" s="214">
        <f>Q551*H551</f>
        <v>0</v>
      </c>
      <c r="S551" s="214">
        <v>0</v>
      </c>
      <c r="T551" s="215">
        <f>S551*H551</f>
        <v>0</v>
      </c>
      <c r="U551" s="39"/>
      <c r="V551" s="39"/>
      <c r="W551" s="39"/>
      <c r="X551" s="39"/>
      <c r="Y551" s="39"/>
      <c r="Z551" s="39"/>
      <c r="AA551" s="39"/>
      <c r="AB551" s="39"/>
      <c r="AC551" s="39"/>
      <c r="AD551" s="39"/>
      <c r="AE551" s="39"/>
      <c r="AR551" s="216" t="s">
        <v>261</v>
      </c>
      <c r="AT551" s="216" t="s">
        <v>150</v>
      </c>
      <c r="AU551" s="216" t="s">
        <v>82</v>
      </c>
      <c r="AY551" s="18" t="s">
        <v>148</v>
      </c>
      <c r="BE551" s="217">
        <f>IF(N551="základní",J551,0)</f>
        <v>0</v>
      </c>
      <c r="BF551" s="217">
        <f>IF(N551="snížená",J551,0)</f>
        <v>0</v>
      </c>
      <c r="BG551" s="217">
        <f>IF(N551="zákl. přenesená",J551,0)</f>
        <v>0</v>
      </c>
      <c r="BH551" s="217">
        <f>IF(N551="sníž. přenesená",J551,0)</f>
        <v>0</v>
      </c>
      <c r="BI551" s="217">
        <f>IF(N551="nulová",J551,0)</f>
        <v>0</v>
      </c>
      <c r="BJ551" s="18" t="s">
        <v>80</v>
      </c>
      <c r="BK551" s="217">
        <f>ROUND(I551*H551,2)</f>
        <v>0</v>
      </c>
      <c r="BL551" s="18" t="s">
        <v>261</v>
      </c>
      <c r="BM551" s="216" t="s">
        <v>1251</v>
      </c>
    </row>
    <row r="552" spans="1:47" s="2" customFormat="1" ht="12">
      <c r="A552" s="39"/>
      <c r="B552" s="40"/>
      <c r="C552" s="41"/>
      <c r="D552" s="218" t="s">
        <v>157</v>
      </c>
      <c r="E552" s="41"/>
      <c r="F552" s="219" t="s">
        <v>1252</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157</v>
      </c>
      <c r="AU552" s="18" t="s">
        <v>82</v>
      </c>
    </row>
    <row r="553" spans="1:47" s="2" customFormat="1" ht="12">
      <c r="A553" s="39"/>
      <c r="B553" s="40"/>
      <c r="C553" s="41"/>
      <c r="D553" s="223" t="s">
        <v>159</v>
      </c>
      <c r="E553" s="41"/>
      <c r="F553" s="224" t="s">
        <v>1253</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159</v>
      </c>
      <c r="AU553" s="18" t="s">
        <v>82</v>
      </c>
    </row>
    <row r="554" spans="1:51" s="13" customFormat="1" ht="12">
      <c r="A554" s="13"/>
      <c r="B554" s="225"/>
      <c r="C554" s="226"/>
      <c r="D554" s="218" t="s">
        <v>161</v>
      </c>
      <c r="E554" s="227" t="s">
        <v>19</v>
      </c>
      <c r="F554" s="228" t="s">
        <v>1254</v>
      </c>
      <c r="G554" s="226"/>
      <c r="H554" s="229">
        <v>443.06</v>
      </c>
      <c r="I554" s="230"/>
      <c r="J554" s="226"/>
      <c r="K554" s="226"/>
      <c r="L554" s="231"/>
      <c r="M554" s="232"/>
      <c r="N554" s="233"/>
      <c r="O554" s="233"/>
      <c r="P554" s="233"/>
      <c r="Q554" s="233"/>
      <c r="R554" s="233"/>
      <c r="S554" s="233"/>
      <c r="T554" s="234"/>
      <c r="U554" s="13"/>
      <c r="V554" s="13"/>
      <c r="W554" s="13"/>
      <c r="X554" s="13"/>
      <c r="Y554" s="13"/>
      <c r="Z554" s="13"/>
      <c r="AA554" s="13"/>
      <c r="AB554" s="13"/>
      <c r="AC554" s="13"/>
      <c r="AD554" s="13"/>
      <c r="AE554" s="13"/>
      <c r="AT554" s="235" t="s">
        <v>161</v>
      </c>
      <c r="AU554" s="235" t="s">
        <v>82</v>
      </c>
      <c r="AV554" s="13" t="s">
        <v>82</v>
      </c>
      <c r="AW554" s="13" t="s">
        <v>33</v>
      </c>
      <c r="AX554" s="13" t="s">
        <v>72</v>
      </c>
      <c r="AY554" s="235" t="s">
        <v>148</v>
      </c>
    </row>
    <row r="555" spans="1:51" s="13" customFormat="1" ht="12">
      <c r="A555" s="13"/>
      <c r="B555" s="225"/>
      <c r="C555" s="226"/>
      <c r="D555" s="218" t="s">
        <v>161</v>
      </c>
      <c r="E555" s="227" t="s">
        <v>19</v>
      </c>
      <c r="F555" s="228" t="s">
        <v>1255</v>
      </c>
      <c r="G555" s="226"/>
      <c r="H555" s="229">
        <v>157.5</v>
      </c>
      <c r="I555" s="230"/>
      <c r="J555" s="226"/>
      <c r="K555" s="226"/>
      <c r="L555" s="231"/>
      <c r="M555" s="232"/>
      <c r="N555" s="233"/>
      <c r="O555" s="233"/>
      <c r="P555" s="233"/>
      <c r="Q555" s="233"/>
      <c r="R555" s="233"/>
      <c r="S555" s="233"/>
      <c r="T555" s="234"/>
      <c r="U555" s="13"/>
      <c r="V555" s="13"/>
      <c r="W555" s="13"/>
      <c r="X555" s="13"/>
      <c r="Y555" s="13"/>
      <c r="Z555" s="13"/>
      <c r="AA555" s="13"/>
      <c r="AB555" s="13"/>
      <c r="AC555" s="13"/>
      <c r="AD555" s="13"/>
      <c r="AE555" s="13"/>
      <c r="AT555" s="235" t="s">
        <v>161</v>
      </c>
      <c r="AU555" s="235" t="s">
        <v>82</v>
      </c>
      <c r="AV555" s="13" t="s">
        <v>82</v>
      </c>
      <c r="AW555" s="13" t="s">
        <v>33</v>
      </c>
      <c r="AX555" s="13" t="s">
        <v>72</v>
      </c>
      <c r="AY555" s="235" t="s">
        <v>148</v>
      </c>
    </row>
    <row r="556" spans="1:51" s="13" customFormat="1" ht="12">
      <c r="A556" s="13"/>
      <c r="B556" s="225"/>
      <c r="C556" s="226"/>
      <c r="D556" s="218" t="s">
        <v>161</v>
      </c>
      <c r="E556" s="227" t="s">
        <v>19</v>
      </c>
      <c r="F556" s="228" t="s">
        <v>1256</v>
      </c>
      <c r="G556" s="226"/>
      <c r="H556" s="229">
        <v>71.4</v>
      </c>
      <c r="I556" s="230"/>
      <c r="J556" s="226"/>
      <c r="K556" s="226"/>
      <c r="L556" s="231"/>
      <c r="M556" s="232"/>
      <c r="N556" s="233"/>
      <c r="O556" s="233"/>
      <c r="P556" s="233"/>
      <c r="Q556" s="233"/>
      <c r="R556" s="233"/>
      <c r="S556" s="233"/>
      <c r="T556" s="234"/>
      <c r="U556" s="13"/>
      <c r="V556" s="13"/>
      <c r="W556" s="13"/>
      <c r="X556" s="13"/>
      <c r="Y556" s="13"/>
      <c r="Z556" s="13"/>
      <c r="AA556" s="13"/>
      <c r="AB556" s="13"/>
      <c r="AC556" s="13"/>
      <c r="AD556" s="13"/>
      <c r="AE556" s="13"/>
      <c r="AT556" s="235" t="s">
        <v>161</v>
      </c>
      <c r="AU556" s="235" t="s">
        <v>82</v>
      </c>
      <c r="AV556" s="13" t="s">
        <v>82</v>
      </c>
      <c r="AW556" s="13" t="s">
        <v>33</v>
      </c>
      <c r="AX556" s="13" t="s">
        <v>72</v>
      </c>
      <c r="AY556" s="235" t="s">
        <v>148</v>
      </c>
    </row>
    <row r="557" spans="1:51" s="13" customFormat="1" ht="12">
      <c r="A557" s="13"/>
      <c r="B557" s="225"/>
      <c r="C557" s="226"/>
      <c r="D557" s="218" t="s">
        <v>161</v>
      </c>
      <c r="E557" s="227" t="s">
        <v>19</v>
      </c>
      <c r="F557" s="228" t="s">
        <v>1257</v>
      </c>
      <c r="G557" s="226"/>
      <c r="H557" s="229">
        <v>30.8</v>
      </c>
      <c r="I557" s="230"/>
      <c r="J557" s="226"/>
      <c r="K557" s="226"/>
      <c r="L557" s="231"/>
      <c r="M557" s="232"/>
      <c r="N557" s="233"/>
      <c r="O557" s="233"/>
      <c r="P557" s="233"/>
      <c r="Q557" s="233"/>
      <c r="R557" s="233"/>
      <c r="S557" s="233"/>
      <c r="T557" s="234"/>
      <c r="U557" s="13"/>
      <c r="V557" s="13"/>
      <c r="W557" s="13"/>
      <c r="X557" s="13"/>
      <c r="Y557" s="13"/>
      <c r="Z557" s="13"/>
      <c r="AA557" s="13"/>
      <c r="AB557" s="13"/>
      <c r="AC557" s="13"/>
      <c r="AD557" s="13"/>
      <c r="AE557" s="13"/>
      <c r="AT557" s="235" t="s">
        <v>161</v>
      </c>
      <c r="AU557" s="235" t="s">
        <v>82</v>
      </c>
      <c r="AV557" s="13" t="s">
        <v>82</v>
      </c>
      <c r="AW557" s="13" t="s">
        <v>33</v>
      </c>
      <c r="AX557" s="13" t="s">
        <v>72</v>
      </c>
      <c r="AY557" s="235" t="s">
        <v>148</v>
      </c>
    </row>
    <row r="558" spans="1:51" s="13" customFormat="1" ht="12">
      <c r="A558" s="13"/>
      <c r="B558" s="225"/>
      <c r="C558" s="226"/>
      <c r="D558" s="218" t="s">
        <v>161</v>
      </c>
      <c r="E558" s="227" t="s">
        <v>19</v>
      </c>
      <c r="F558" s="228" t="s">
        <v>1258</v>
      </c>
      <c r="G558" s="226"/>
      <c r="H558" s="229">
        <v>49.95</v>
      </c>
      <c r="I558" s="230"/>
      <c r="J558" s="226"/>
      <c r="K558" s="226"/>
      <c r="L558" s="231"/>
      <c r="M558" s="232"/>
      <c r="N558" s="233"/>
      <c r="O558" s="233"/>
      <c r="P558" s="233"/>
      <c r="Q558" s="233"/>
      <c r="R558" s="233"/>
      <c r="S558" s="233"/>
      <c r="T558" s="234"/>
      <c r="U558" s="13"/>
      <c r="V558" s="13"/>
      <c r="W558" s="13"/>
      <c r="X558" s="13"/>
      <c r="Y558" s="13"/>
      <c r="Z558" s="13"/>
      <c r="AA558" s="13"/>
      <c r="AB558" s="13"/>
      <c r="AC558" s="13"/>
      <c r="AD558" s="13"/>
      <c r="AE558" s="13"/>
      <c r="AT558" s="235" t="s">
        <v>161</v>
      </c>
      <c r="AU558" s="235" t="s">
        <v>82</v>
      </c>
      <c r="AV558" s="13" t="s">
        <v>82</v>
      </c>
      <c r="AW558" s="13" t="s">
        <v>33</v>
      </c>
      <c r="AX558" s="13" t="s">
        <v>72</v>
      </c>
      <c r="AY558" s="235" t="s">
        <v>148</v>
      </c>
    </row>
    <row r="559" spans="1:51" s="13" customFormat="1" ht="12">
      <c r="A559" s="13"/>
      <c r="B559" s="225"/>
      <c r="C559" s="226"/>
      <c r="D559" s="218" t="s">
        <v>161</v>
      </c>
      <c r="E559" s="227" t="s">
        <v>19</v>
      </c>
      <c r="F559" s="228" t="s">
        <v>1259</v>
      </c>
      <c r="G559" s="226"/>
      <c r="H559" s="229">
        <v>45.95</v>
      </c>
      <c r="I559" s="230"/>
      <c r="J559" s="226"/>
      <c r="K559" s="226"/>
      <c r="L559" s="231"/>
      <c r="M559" s="232"/>
      <c r="N559" s="233"/>
      <c r="O559" s="233"/>
      <c r="P559" s="233"/>
      <c r="Q559" s="233"/>
      <c r="R559" s="233"/>
      <c r="S559" s="233"/>
      <c r="T559" s="234"/>
      <c r="U559" s="13"/>
      <c r="V559" s="13"/>
      <c r="W559" s="13"/>
      <c r="X559" s="13"/>
      <c r="Y559" s="13"/>
      <c r="Z559" s="13"/>
      <c r="AA559" s="13"/>
      <c r="AB559" s="13"/>
      <c r="AC559" s="13"/>
      <c r="AD559" s="13"/>
      <c r="AE559" s="13"/>
      <c r="AT559" s="235" t="s">
        <v>161</v>
      </c>
      <c r="AU559" s="235" t="s">
        <v>82</v>
      </c>
      <c r="AV559" s="13" t="s">
        <v>82</v>
      </c>
      <c r="AW559" s="13" t="s">
        <v>33</v>
      </c>
      <c r="AX559" s="13" t="s">
        <v>72</v>
      </c>
      <c r="AY559" s="235" t="s">
        <v>148</v>
      </c>
    </row>
    <row r="560" spans="1:51" s="13" customFormat="1" ht="12">
      <c r="A560" s="13"/>
      <c r="B560" s="225"/>
      <c r="C560" s="226"/>
      <c r="D560" s="218" t="s">
        <v>161</v>
      </c>
      <c r="E560" s="227" t="s">
        <v>19</v>
      </c>
      <c r="F560" s="228" t="s">
        <v>1260</v>
      </c>
      <c r="G560" s="226"/>
      <c r="H560" s="229">
        <v>38.35</v>
      </c>
      <c r="I560" s="230"/>
      <c r="J560" s="226"/>
      <c r="K560" s="226"/>
      <c r="L560" s="231"/>
      <c r="M560" s="232"/>
      <c r="N560" s="233"/>
      <c r="O560" s="233"/>
      <c r="P560" s="233"/>
      <c r="Q560" s="233"/>
      <c r="R560" s="233"/>
      <c r="S560" s="233"/>
      <c r="T560" s="234"/>
      <c r="U560" s="13"/>
      <c r="V560" s="13"/>
      <c r="W560" s="13"/>
      <c r="X560" s="13"/>
      <c r="Y560" s="13"/>
      <c r="Z560" s="13"/>
      <c r="AA560" s="13"/>
      <c r="AB560" s="13"/>
      <c r="AC560" s="13"/>
      <c r="AD560" s="13"/>
      <c r="AE560" s="13"/>
      <c r="AT560" s="235" t="s">
        <v>161</v>
      </c>
      <c r="AU560" s="235" t="s">
        <v>82</v>
      </c>
      <c r="AV560" s="13" t="s">
        <v>82</v>
      </c>
      <c r="AW560" s="13" t="s">
        <v>33</v>
      </c>
      <c r="AX560" s="13" t="s">
        <v>72</v>
      </c>
      <c r="AY560" s="235" t="s">
        <v>148</v>
      </c>
    </row>
    <row r="561" spans="1:51" s="14" customFormat="1" ht="12">
      <c r="A561" s="14"/>
      <c r="B561" s="236"/>
      <c r="C561" s="237"/>
      <c r="D561" s="218" t="s">
        <v>161</v>
      </c>
      <c r="E561" s="238" t="s">
        <v>19</v>
      </c>
      <c r="F561" s="239" t="s">
        <v>254</v>
      </c>
      <c r="G561" s="237"/>
      <c r="H561" s="240">
        <v>837.01</v>
      </c>
      <c r="I561" s="241"/>
      <c r="J561" s="237"/>
      <c r="K561" s="237"/>
      <c r="L561" s="242"/>
      <c r="M561" s="243"/>
      <c r="N561" s="244"/>
      <c r="O561" s="244"/>
      <c r="P561" s="244"/>
      <c r="Q561" s="244"/>
      <c r="R561" s="244"/>
      <c r="S561" s="244"/>
      <c r="T561" s="245"/>
      <c r="U561" s="14"/>
      <c r="V561" s="14"/>
      <c r="W561" s="14"/>
      <c r="X561" s="14"/>
      <c r="Y561" s="14"/>
      <c r="Z561" s="14"/>
      <c r="AA561" s="14"/>
      <c r="AB561" s="14"/>
      <c r="AC561" s="14"/>
      <c r="AD561" s="14"/>
      <c r="AE561" s="14"/>
      <c r="AT561" s="246" t="s">
        <v>161</v>
      </c>
      <c r="AU561" s="246" t="s">
        <v>82</v>
      </c>
      <c r="AV561" s="14" t="s">
        <v>155</v>
      </c>
      <c r="AW561" s="14" t="s">
        <v>33</v>
      </c>
      <c r="AX561" s="14" t="s">
        <v>80</v>
      </c>
      <c r="AY561" s="246" t="s">
        <v>148</v>
      </c>
    </row>
    <row r="562" spans="1:65" s="2" customFormat="1" ht="21.75" customHeight="1">
      <c r="A562" s="39"/>
      <c r="B562" s="40"/>
      <c r="C562" s="262" t="s">
        <v>1261</v>
      </c>
      <c r="D562" s="262" t="s">
        <v>700</v>
      </c>
      <c r="E562" s="263" t="s">
        <v>1262</v>
      </c>
      <c r="F562" s="264" t="s">
        <v>1263</v>
      </c>
      <c r="G562" s="265" t="s">
        <v>153</v>
      </c>
      <c r="H562" s="266">
        <v>6.367</v>
      </c>
      <c r="I562" s="267"/>
      <c r="J562" s="268">
        <f>ROUND(I562*H562,2)</f>
        <v>0</v>
      </c>
      <c r="K562" s="264" t="s">
        <v>662</v>
      </c>
      <c r="L562" s="269"/>
      <c r="M562" s="270" t="s">
        <v>19</v>
      </c>
      <c r="N562" s="271" t="s">
        <v>43</v>
      </c>
      <c r="O562" s="85"/>
      <c r="P562" s="214">
        <f>O562*H562</f>
        <v>0</v>
      </c>
      <c r="Q562" s="214">
        <v>0.55</v>
      </c>
      <c r="R562" s="214">
        <f>Q562*H562</f>
        <v>3.50185</v>
      </c>
      <c r="S562" s="214">
        <v>0</v>
      </c>
      <c r="T562" s="215">
        <f>S562*H562</f>
        <v>0</v>
      </c>
      <c r="U562" s="39"/>
      <c r="V562" s="39"/>
      <c r="W562" s="39"/>
      <c r="X562" s="39"/>
      <c r="Y562" s="39"/>
      <c r="Z562" s="39"/>
      <c r="AA562" s="39"/>
      <c r="AB562" s="39"/>
      <c r="AC562" s="39"/>
      <c r="AD562" s="39"/>
      <c r="AE562" s="39"/>
      <c r="AR562" s="216" t="s">
        <v>383</v>
      </c>
      <c r="AT562" s="216" t="s">
        <v>700</v>
      </c>
      <c r="AU562" s="216" t="s">
        <v>82</v>
      </c>
      <c r="AY562" s="18" t="s">
        <v>148</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261</v>
      </c>
      <c r="BM562" s="216" t="s">
        <v>1264</v>
      </c>
    </row>
    <row r="563" spans="1:47" s="2" customFormat="1" ht="12">
      <c r="A563" s="39"/>
      <c r="B563" s="40"/>
      <c r="C563" s="41"/>
      <c r="D563" s="218" t="s">
        <v>157</v>
      </c>
      <c r="E563" s="41"/>
      <c r="F563" s="219" t="s">
        <v>1263</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157</v>
      </c>
      <c r="AU563" s="18" t="s">
        <v>82</v>
      </c>
    </row>
    <row r="564" spans="1:47" s="2" customFormat="1" ht="12">
      <c r="A564" s="39"/>
      <c r="B564" s="40"/>
      <c r="C564" s="41"/>
      <c r="D564" s="223" t="s">
        <v>159</v>
      </c>
      <c r="E564" s="41"/>
      <c r="F564" s="224" t="s">
        <v>1265</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159</v>
      </c>
      <c r="AU564" s="18" t="s">
        <v>82</v>
      </c>
    </row>
    <row r="565" spans="1:51" s="13" customFormat="1" ht="12">
      <c r="A565" s="13"/>
      <c r="B565" s="225"/>
      <c r="C565" s="226"/>
      <c r="D565" s="218" t="s">
        <v>161</v>
      </c>
      <c r="E565" s="227" t="s">
        <v>19</v>
      </c>
      <c r="F565" s="228" t="s">
        <v>1266</v>
      </c>
      <c r="G565" s="226"/>
      <c r="H565" s="229">
        <v>3.19</v>
      </c>
      <c r="I565" s="230"/>
      <c r="J565" s="226"/>
      <c r="K565" s="226"/>
      <c r="L565" s="231"/>
      <c r="M565" s="232"/>
      <c r="N565" s="233"/>
      <c r="O565" s="233"/>
      <c r="P565" s="233"/>
      <c r="Q565" s="233"/>
      <c r="R565" s="233"/>
      <c r="S565" s="233"/>
      <c r="T565" s="234"/>
      <c r="U565" s="13"/>
      <c r="V565" s="13"/>
      <c r="W565" s="13"/>
      <c r="X565" s="13"/>
      <c r="Y565" s="13"/>
      <c r="Z565" s="13"/>
      <c r="AA565" s="13"/>
      <c r="AB565" s="13"/>
      <c r="AC565" s="13"/>
      <c r="AD565" s="13"/>
      <c r="AE565" s="13"/>
      <c r="AT565" s="235" t="s">
        <v>161</v>
      </c>
      <c r="AU565" s="235" t="s">
        <v>82</v>
      </c>
      <c r="AV565" s="13" t="s">
        <v>82</v>
      </c>
      <c r="AW565" s="13" t="s">
        <v>33</v>
      </c>
      <c r="AX565" s="13" t="s">
        <v>72</v>
      </c>
      <c r="AY565" s="235" t="s">
        <v>148</v>
      </c>
    </row>
    <row r="566" spans="1:51" s="13" customFormat="1" ht="12">
      <c r="A566" s="13"/>
      <c r="B566" s="225"/>
      <c r="C566" s="226"/>
      <c r="D566" s="218" t="s">
        <v>161</v>
      </c>
      <c r="E566" s="227" t="s">
        <v>19</v>
      </c>
      <c r="F566" s="228" t="s">
        <v>1267</v>
      </c>
      <c r="G566" s="226"/>
      <c r="H566" s="229">
        <v>1.134</v>
      </c>
      <c r="I566" s="230"/>
      <c r="J566" s="226"/>
      <c r="K566" s="226"/>
      <c r="L566" s="231"/>
      <c r="M566" s="232"/>
      <c r="N566" s="233"/>
      <c r="O566" s="233"/>
      <c r="P566" s="233"/>
      <c r="Q566" s="233"/>
      <c r="R566" s="233"/>
      <c r="S566" s="233"/>
      <c r="T566" s="234"/>
      <c r="U566" s="13"/>
      <c r="V566" s="13"/>
      <c r="W566" s="13"/>
      <c r="X566" s="13"/>
      <c r="Y566" s="13"/>
      <c r="Z566" s="13"/>
      <c r="AA566" s="13"/>
      <c r="AB566" s="13"/>
      <c r="AC566" s="13"/>
      <c r="AD566" s="13"/>
      <c r="AE566" s="13"/>
      <c r="AT566" s="235" t="s">
        <v>161</v>
      </c>
      <c r="AU566" s="235" t="s">
        <v>82</v>
      </c>
      <c r="AV566" s="13" t="s">
        <v>82</v>
      </c>
      <c r="AW566" s="13" t="s">
        <v>33</v>
      </c>
      <c r="AX566" s="13" t="s">
        <v>72</v>
      </c>
      <c r="AY566" s="235" t="s">
        <v>148</v>
      </c>
    </row>
    <row r="567" spans="1:51" s="13" customFormat="1" ht="12">
      <c r="A567" s="13"/>
      <c r="B567" s="225"/>
      <c r="C567" s="226"/>
      <c r="D567" s="218" t="s">
        <v>161</v>
      </c>
      <c r="E567" s="227" t="s">
        <v>19</v>
      </c>
      <c r="F567" s="228" t="s">
        <v>1268</v>
      </c>
      <c r="G567" s="226"/>
      <c r="H567" s="229">
        <v>0.514</v>
      </c>
      <c r="I567" s="230"/>
      <c r="J567" s="226"/>
      <c r="K567" s="226"/>
      <c r="L567" s="231"/>
      <c r="M567" s="232"/>
      <c r="N567" s="233"/>
      <c r="O567" s="233"/>
      <c r="P567" s="233"/>
      <c r="Q567" s="233"/>
      <c r="R567" s="233"/>
      <c r="S567" s="233"/>
      <c r="T567" s="234"/>
      <c r="U567" s="13"/>
      <c r="V567" s="13"/>
      <c r="W567" s="13"/>
      <c r="X567" s="13"/>
      <c r="Y567" s="13"/>
      <c r="Z567" s="13"/>
      <c r="AA567" s="13"/>
      <c r="AB567" s="13"/>
      <c r="AC567" s="13"/>
      <c r="AD567" s="13"/>
      <c r="AE567" s="13"/>
      <c r="AT567" s="235" t="s">
        <v>161</v>
      </c>
      <c r="AU567" s="235" t="s">
        <v>82</v>
      </c>
      <c r="AV567" s="13" t="s">
        <v>82</v>
      </c>
      <c r="AW567" s="13" t="s">
        <v>33</v>
      </c>
      <c r="AX567" s="13" t="s">
        <v>72</v>
      </c>
      <c r="AY567" s="235" t="s">
        <v>148</v>
      </c>
    </row>
    <row r="568" spans="1:51" s="13" customFormat="1" ht="12">
      <c r="A568" s="13"/>
      <c r="B568" s="225"/>
      <c r="C568" s="226"/>
      <c r="D568" s="218" t="s">
        <v>161</v>
      </c>
      <c r="E568" s="227" t="s">
        <v>19</v>
      </c>
      <c r="F568" s="228" t="s">
        <v>1269</v>
      </c>
      <c r="G568" s="226"/>
      <c r="H568" s="229">
        <v>0.222</v>
      </c>
      <c r="I568" s="230"/>
      <c r="J568" s="226"/>
      <c r="K568" s="226"/>
      <c r="L568" s="231"/>
      <c r="M568" s="232"/>
      <c r="N568" s="233"/>
      <c r="O568" s="233"/>
      <c r="P568" s="233"/>
      <c r="Q568" s="233"/>
      <c r="R568" s="233"/>
      <c r="S568" s="233"/>
      <c r="T568" s="234"/>
      <c r="U568" s="13"/>
      <c r="V568" s="13"/>
      <c r="W568" s="13"/>
      <c r="X568" s="13"/>
      <c r="Y568" s="13"/>
      <c r="Z568" s="13"/>
      <c r="AA568" s="13"/>
      <c r="AB568" s="13"/>
      <c r="AC568" s="13"/>
      <c r="AD568" s="13"/>
      <c r="AE568" s="13"/>
      <c r="AT568" s="235" t="s">
        <v>161</v>
      </c>
      <c r="AU568" s="235" t="s">
        <v>82</v>
      </c>
      <c r="AV568" s="13" t="s">
        <v>82</v>
      </c>
      <c r="AW568" s="13" t="s">
        <v>33</v>
      </c>
      <c r="AX568" s="13" t="s">
        <v>72</v>
      </c>
      <c r="AY568" s="235" t="s">
        <v>148</v>
      </c>
    </row>
    <row r="569" spans="1:51" s="13" customFormat="1" ht="12">
      <c r="A569" s="13"/>
      <c r="B569" s="225"/>
      <c r="C569" s="226"/>
      <c r="D569" s="218" t="s">
        <v>161</v>
      </c>
      <c r="E569" s="227" t="s">
        <v>19</v>
      </c>
      <c r="F569" s="228" t="s">
        <v>1270</v>
      </c>
      <c r="G569" s="226"/>
      <c r="H569" s="229">
        <v>0.36</v>
      </c>
      <c r="I569" s="230"/>
      <c r="J569" s="226"/>
      <c r="K569" s="226"/>
      <c r="L569" s="231"/>
      <c r="M569" s="232"/>
      <c r="N569" s="233"/>
      <c r="O569" s="233"/>
      <c r="P569" s="233"/>
      <c r="Q569" s="233"/>
      <c r="R569" s="233"/>
      <c r="S569" s="233"/>
      <c r="T569" s="234"/>
      <c r="U569" s="13"/>
      <c r="V569" s="13"/>
      <c r="W569" s="13"/>
      <c r="X569" s="13"/>
      <c r="Y569" s="13"/>
      <c r="Z569" s="13"/>
      <c r="AA569" s="13"/>
      <c r="AB569" s="13"/>
      <c r="AC569" s="13"/>
      <c r="AD569" s="13"/>
      <c r="AE569" s="13"/>
      <c r="AT569" s="235" t="s">
        <v>161</v>
      </c>
      <c r="AU569" s="235" t="s">
        <v>82</v>
      </c>
      <c r="AV569" s="13" t="s">
        <v>82</v>
      </c>
      <c r="AW569" s="13" t="s">
        <v>33</v>
      </c>
      <c r="AX569" s="13" t="s">
        <v>72</v>
      </c>
      <c r="AY569" s="235" t="s">
        <v>148</v>
      </c>
    </row>
    <row r="570" spans="1:51" s="13" customFormat="1" ht="12">
      <c r="A570" s="13"/>
      <c r="B570" s="225"/>
      <c r="C570" s="226"/>
      <c r="D570" s="218" t="s">
        <v>161</v>
      </c>
      <c r="E570" s="227" t="s">
        <v>19</v>
      </c>
      <c r="F570" s="228" t="s">
        <v>1271</v>
      </c>
      <c r="G570" s="226"/>
      <c r="H570" s="229">
        <v>0.276</v>
      </c>
      <c r="I570" s="230"/>
      <c r="J570" s="226"/>
      <c r="K570" s="226"/>
      <c r="L570" s="231"/>
      <c r="M570" s="232"/>
      <c r="N570" s="233"/>
      <c r="O570" s="233"/>
      <c r="P570" s="233"/>
      <c r="Q570" s="233"/>
      <c r="R570" s="233"/>
      <c r="S570" s="233"/>
      <c r="T570" s="234"/>
      <c r="U570" s="13"/>
      <c r="V570" s="13"/>
      <c r="W570" s="13"/>
      <c r="X570" s="13"/>
      <c r="Y570" s="13"/>
      <c r="Z570" s="13"/>
      <c r="AA570" s="13"/>
      <c r="AB570" s="13"/>
      <c r="AC570" s="13"/>
      <c r="AD570" s="13"/>
      <c r="AE570" s="13"/>
      <c r="AT570" s="235" t="s">
        <v>161</v>
      </c>
      <c r="AU570" s="235" t="s">
        <v>82</v>
      </c>
      <c r="AV570" s="13" t="s">
        <v>82</v>
      </c>
      <c r="AW570" s="13" t="s">
        <v>33</v>
      </c>
      <c r="AX570" s="13" t="s">
        <v>72</v>
      </c>
      <c r="AY570" s="235" t="s">
        <v>148</v>
      </c>
    </row>
    <row r="571" spans="1:51" s="13" customFormat="1" ht="12">
      <c r="A571" s="13"/>
      <c r="B571" s="225"/>
      <c r="C571" s="226"/>
      <c r="D571" s="218" t="s">
        <v>161</v>
      </c>
      <c r="E571" s="227" t="s">
        <v>19</v>
      </c>
      <c r="F571" s="228" t="s">
        <v>1272</v>
      </c>
      <c r="G571" s="226"/>
      <c r="H571" s="229">
        <v>0.092</v>
      </c>
      <c r="I571" s="230"/>
      <c r="J571" s="226"/>
      <c r="K571" s="226"/>
      <c r="L571" s="231"/>
      <c r="M571" s="232"/>
      <c r="N571" s="233"/>
      <c r="O571" s="233"/>
      <c r="P571" s="233"/>
      <c r="Q571" s="233"/>
      <c r="R571" s="233"/>
      <c r="S571" s="233"/>
      <c r="T571" s="234"/>
      <c r="U571" s="13"/>
      <c r="V571" s="13"/>
      <c r="W571" s="13"/>
      <c r="X571" s="13"/>
      <c r="Y571" s="13"/>
      <c r="Z571" s="13"/>
      <c r="AA571" s="13"/>
      <c r="AB571" s="13"/>
      <c r="AC571" s="13"/>
      <c r="AD571" s="13"/>
      <c r="AE571" s="13"/>
      <c r="AT571" s="235" t="s">
        <v>161</v>
      </c>
      <c r="AU571" s="235" t="s">
        <v>82</v>
      </c>
      <c r="AV571" s="13" t="s">
        <v>82</v>
      </c>
      <c r="AW571" s="13" t="s">
        <v>33</v>
      </c>
      <c r="AX571" s="13" t="s">
        <v>72</v>
      </c>
      <c r="AY571" s="235" t="s">
        <v>148</v>
      </c>
    </row>
    <row r="572" spans="1:51" s="14" customFormat="1" ht="12">
      <c r="A572" s="14"/>
      <c r="B572" s="236"/>
      <c r="C572" s="237"/>
      <c r="D572" s="218" t="s">
        <v>161</v>
      </c>
      <c r="E572" s="238" t="s">
        <v>19</v>
      </c>
      <c r="F572" s="239" t="s">
        <v>254</v>
      </c>
      <c r="G572" s="237"/>
      <c r="H572" s="240">
        <v>5.788</v>
      </c>
      <c r="I572" s="241"/>
      <c r="J572" s="237"/>
      <c r="K572" s="237"/>
      <c r="L572" s="242"/>
      <c r="M572" s="243"/>
      <c r="N572" s="244"/>
      <c r="O572" s="244"/>
      <c r="P572" s="244"/>
      <c r="Q572" s="244"/>
      <c r="R572" s="244"/>
      <c r="S572" s="244"/>
      <c r="T572" s="245"/>
      <c r="U572" s="14"/>
      <c r="V572" s="14"/>
      <c r="W572" s="14"/>
      <c r="X572" s="14"/>
      <c r="Y572" s="14"/>
      <c r="Z572" s="14"/>
      <c r="AA572" s="14"/>
      <c r="AB572" s="14"/>
      <c r="AC572" s="14"/>
      <c r="AD572" s="14"/>
      <c r="AE572" s="14"/>
      <c r="AT572" s="246" t="s">
        <v>161</v>
      </c>
      <c r="AU572" s="246" t="s">
        <v>82</v>
      </c>
      <c r="AV572" s="14" t="s">
        <v>155</v>
      </c>
      <c r="AW572" s="14" t="s">
        <v>33</v>
      </c>
      <c r="AX572" s="14" t="s">
        <v>80</v>
      </c>
      <c r="AY572" s="246" t="s">
        <v>148</v>
      </c>
    </row>
    <row r="573" spans="1:51" s="13" customFormat="1" ht="12">
      <c r="A573" s="13"/>
      <c r="B573" s="225"/>
      <c r="C573" s="226"/>
      <c r="D573" s="218" t="s">
        <v>161</v>
      </c>
      <c r="E573" s="226"/>
      <c r="F573" s="228" t="s">
        <v>1273</v>
      </c>
      <c r="G573" s="226"/>
      <c r="H573" s="229">
        <v>6.367</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161</v>
      </c>
      <c r="AU573" s="235" t="s">
        <v>82</v>
      </c>
      <c r="AV573" s="13" t="s">
        <v>82</v>
      </c>
      <c r="AW573" s="13" t="s">
        <v>4</v>
      </c>
      <c r="AX573" s="13" t="s">
        <v>80</v>
      </c>
      <c r="AY573" s="235" t="s">
        <v>148</v>
      </c>
    </row>
    <row r="574" spans="1:65" s="2" customFormat="1" ht="33" customHeight="1">
      <c r="A574" s="39"/>
      <c r="B574" s="40"/>
      <c r="C574" s="205" t="s">
        <v>1274</v>
      </c>
      <c r="D574" s="205" t="s">
        <v>150</v>
      </c>
      <c r="E574" s="206" t="s">
        <v>1275</v>
      </c>
      <c r="F574" s="207" t="s">
        <v>1276</v>
      </c>
      <c r="G574" s="208" t="s">
        <v>174</v>
      </c>
      <c r="H574" s="209">
        <v>648.83</v>
      </c>
      <c r="I574" s="210"/>
      <c r="J574" s="211">
        <f>ROUND(I574*H574,2)</f>
        <v>0</v>
      </c>
      <c r="K574" s="207" t="s">
        <v>662</v>
      </c>
      <c r="L574" s="45"/>
      <c r="M574" s="212" t="s">
        <v>19</v>
      </c>
      <c r="N574" s="213" t="s">
        <v>43</v>
      </c>
      <c r="O574" s="85"/>
      <c r="P574" s="214">
        <f>O574*H574</f>
        <v>0</v>
      </c>
      <c r="Q574" s="214">
        <v>0.01423</v>
      </c>
      <c r="R574" s="214">
        <f>Q574*H574</f>
        <v>9.2328509</v>
      </c>
      <c r="S574" s="214">
        <v>0</v>
      </c>
      <c r="T574" s="215">
        <f>S574*H574</f>
        <v>0</v>
      </c>
      <c r="U574" s="39"/>
      <c r="V574" s="39"/>
      <c r="W574" s="39"/>
      <c r="X574" s="39"/>
      <c r="Y574" s="39"/>
      <c r="Z574" s="39"/>
      <c r="AA574" s="39"/>
      <c r="AB574" s="39"/>
      <c r="AC574" s="39"/>
      <c r="AD574" s="39"/>
      <c r="AE574" s="39"/>
      <c r="AR574" s="216" t="s">
        <v>261</v>
      </c>
      <c r="AT574" s="216" t="s">
        <v>150</v>
      </c>
      <c r="AU574" s="216" t="s">
        <v>82</v>
      </c>
      <c r="AY574" s="18" t="s">
        <v>148</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261</v>
      </c>
      <c r="BM574" s="216" t="s">
        <v>1277</v>
      </c>
    </row>
    <row r="575" spans="1:47" s="2" customFormat="1" ht="12">
      <c r="A575" s="39"/>
      <c r="B575" s="40"/>
      <c r="C575" s="41"/>
      <c r="D575" s="218" t="s">
        <v>157</v>
      </c>
      <c r="E575" s="41"/>
      <c r="F575" s="219" t="s">
        <v>1278</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157</v>
      </c>
      <c r="AU575" s="18" t="s">
        <v>82</v>
      </c>
    </row>
    <row r="576" spans="1:47" s="2" customFormat="1" ht="12">
      <c r="A576" s="39"/>
      <c r="B576" s="40"/>
      <c r="C576" s="41"/>
      <c r="D576" s="223" t="s">
        <v>159</v>
      </c>
      <c r="E576" s="41"/>
      <c r="F576" s="224" t="s">
        <v>1279</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159</v>
      </c>
      <c r="AU576" s="18" t="s">
        <v>82</v>
      </c>
    </row>
    <row r="577" spans="1:51" s="13" customFormat="1" ht="12">
      <c r="A577" s="13"/>
      <c r="B577" s="225"/>
      <c r="C577" s="226"/>
      <c r="D577" s="218" t="s">
        <v>161</v>
      </c>
      <c r="E577" s="227" t="s">
        <v>19</v>
      </c>
      <c r="F577" s="228" t="s">
        <v>1280</v>
      </c>
      <c r="G577" s="226"/>
      <c r="H577" s="229">
        <v>271.8</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161</v>
      </c>
      <c r="AU577" s="235" t="s">
        <v>82</v>
      </c>
      <c r="AV577" s="13" t="s">
        <v>82</v>
      </c>
      <c r="AW577" s="13" t="s">
        <v>33</v>
      </c>
      <c r="AX577" s="13" t="s">
        <v>72</v>
      </c>
      <c r="AY577" s="235" t="s">
        <v>148</v>
      </c>
    </row>
    <row r="578" spans="1:51" s="13" customFormat="1" ht="12">
      <c r="A578" s="13"/>
      <c r="B578" s="225"/>
      <c r="C578" s="226"/>
      <c r="D578" s="218" t="s">
        <v>161</v>
      </c>
      <c r="E578" s="227" t="s">
        <v>19</v>
      </c>
      <c r="F578" s="228" t="s">
        <v>1281</v>
      </c>
      <c r="G578" s="226"/>
      <c r="H578" s="229">
        <v>377.03</v>
      </c>
      <c r="I578" s="230"/>
      <c r="J578" s="226"/>
      <c r="K578" s="226"/>
      <c r="L578" s="231"/>
      <c r="M578" s="232"/>
      <c r="N578" s="233"/>
      <c r="O578" s="233"/>
      <c r="P578" s="233"/>
      <c r="Q578" s="233"/>
      <c r="R578" s="233"/>
      <c r="S578" s="233"/>
      <c r="T578" s="234"/>
      <c r="U578" s="13"/>
      <c r="V578" s="13"/>
      <c r="W578" s="13"/>
      <c r="X578" s="13"/>
      <c r="Y578" s="13"/>
      <c r="Z578" s="13"/>
      <c r="AA578" s="13"/>
      <c r="AB578" s="13"/>
      <c r="AC578" s="13"/>
      <c r="AD578" s="13"/>
      <c r="AE578" s="13"/>
      <c r="AT578" s="235" t="s">
        <v>161</v>
      </c>
      <c r="AU578" s="235" t="s">
        <v>82</v>
      </c>
      <c r="AV578" s="13" t="s">
        <v>82</v>
      </c>
      <c r="AW578" s="13" t="s">
        <v>33</v>
      </c>
      <c r="AX578" s="13" t="s">
        <v>72</v>
      </c>
      <c r="AY578" s="235" t="s">
        <v>148</v>
      </c>
    </row>
    <row r="579" spans="1:51" s="14" customFormat="1" ht="12">
      <c r="A579" s="14"/>
      <c r="B579" s="236"/>
      <c r="C579" s="237"/>
      <c r="D579" s="218" t="s">
        <v>161</v>
      </c>
      <c r="E579" s="238" t="s">
        <v>19</v>
      </c>
      <c r="F579" s="239" t="s">
        <v>254</v>
      </c>
      <c r="G579" s="237"/>
      <c r="H579" s="240">
        <v>648.8299999999999</v>
      </c>
      <c r="I579" s="241"/>
      <c r="J579" s="237"/>
      <c r="K579" s="237"/>
      <c r="L579" s="242"/>
      <c r="M579" s="243"/>
      <c r="N579" s="244"/>
      <c r="O579" s="244"/>
      <c r="P579" s="244"/>
      <c r="Q579" s="244"/>
      <c r="R579" s="244"/>
      <c r="S579" s="244"/>
      <c r="T579" s="245"/>
      <c r="U579" s="14"/>
      <c r="V579" s="14"/>
      <c r="W579" s="14"/>
      <c r="X579" s="14"/>
      <c r="Y579" s="14"/>
      <c r="Z579" s="14"/>
      <c r="AA579" s="14"/>
      <c r="AB579" s="14"/>
      <c r="AC579" s="14"/>
      <c r="AD579" s="14"/>
      <c r="AE579" s="14"/>
      <c r="AT579" s="246" t="s">
        <v>161</v>
      </c>
      <c r="AU579" s="246" t="s">
        <v>82</v>
      </c>
      <c r="AV579" s="14" t="s">
        <v>155</v>
      </c>
      <c r="AW579" s="14" t="s">
        <v>33</v>
      </c>
      <c r="AX579" s="14" t="s">
        <v>80</v>
      </c>
      <c r="AY579" s="246" t="s">
        <v>148</v>
      </c>
    </row>
    <row r="580" spans="1:65" s="2" customFormat="1" ht="33" customHeight="1">
      <c r="A580" s="39"/>
      <c r="B580" s="40"/>
      <c r="C580" s="205" t="s">
        <v>1282</v>
      </c>
      <c r="D580" s="205" t="s">
        <v>150</v>
      </c>
      <c r="E580" s="206" t="s">
        <v>1283</v>
      </c>
      <c r="F580" s="207" t="s">
        <v>1284</v>
      </c>
      <c r="G580" s="208" t="s">
        <v>174</v>
      </c>
      <c r="H580" s="209">
        <v>16.85</v>
      </c>
      <c r="I580" s="210"/>
      <c r="J580" s="211">
        <f>ROUND(I580*H580,2)</f>
        <v>0</v>
      </c>
      <c r="K580" s="207" t="s">
        <v>662</v>
      </c>
      <c r="L580" s="45"/>
      <c r="M580" s="212" t="s">
        <v>19</v>
      </c>
      <c r="N580" s="213" t="s">
        <v>43</v>
      </c>
      <c r="O580" s="85"/>
      <c r="P580" s="214">
        <f>O580*H580</f>
        <v>0</v>
      </c>
      <c r="Q580" s="214">
        <v>0.0161</v>
      </c>
      <c r="R580" s="214">
        <f>Q580*H580</f>
        <v>0.271285</v>
      </c>
      <c r="S580" s="214">
        <v>0</v>
      </c>
      <c r="T580" s="215">
        <f>S580*H580</f>
        <v>0</v>
      </c>
      <c r="U580" s="39"/>
      <c r="V580" s="39"/>
      <c r="W580" s="39"/>
      <c r="X580" s="39"/>
      <c r="Y580" s="39"/>
      <c r="Z580" s="39"/>
      <c r="AA580" s="39"/>
      <c r="AB580" s="39"/>
      <c r="AC580" s="39"/>
      <c r="AD580" s="39"/>
      <c r="AE580" s="39"/>
      <c r="AR580" s="216" t="s">
        <v>261</v>
      </c>
      <c r="AT580" s="216" t="s">
        <v>150</v>
      </c>
      <c r="AU580" s="216" t="s">
        <v>82</v>
      </c>
      <c r="AY580" s="18" t="s">
        <v>148</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261</v>
      </c>
      <c r="BM580" s="216" t="s">
        <v>1285</v>
      </c>
    </row>
    <row r="581" spans="1:47" s="2" customFormat="1" ht="12">
      <c r="A581" s="39"/>
      <c r="B581" s="40"/>
      <c r="C581" s="41"/>
      <c r="D581" s="218" t="s">
        <v>157</v>
      </c>
      <c r="E581" s="41"/>
      <c r="F581" s="219" t="s">
        <v>1286</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157</v>
      </c>
      <c r="AU581" s="18" t="s">
        <v>82</v>
      </c>
    </row>
    <row r="582" spans="1:47" s="2" customFormat="1" ht="12">
      <c r="A582" s="39"/>
      <c r="B582" s="40"/>
      <c r="C582" s="41"/>
      <c r="D582" s="223" t="s">
        <v>159</v>
      </c>
      <c r="E582" s="41"/>
      <c r="F582" s="224" t="s">
        <v>1287</v>
      </c>
      <c r="G582" s="41"/>
      <c r="H582" s="41"/>
      <c r="I582" s="220"/>
      <c r="J582" s="41"/>
      <c r="K582" s="41"/>
      <c r="L582" s="45"/>
      <c r="M582" s="221"/>
      <c r="N582" s="222"/>
      <c r="O582" s="85"/>
      <c r="P582" s="85"/>
      <c r="Q582" s="85"/>
      <c r="R582" s="85"/>
      <c r="S582" s="85"/>
      <c r="T582" s="86"/>
      <c r="U582" s="39"/>
      <c r="V582" s="39"/>
      <c r="W582" s="39"/>
      <c r="X582" s="39"/>
      <c r="Y582" s="39"/>
      <c r="Z582" s="39"/>
      <c r="AA582" s="39"/>
      <c r="AB582" s="39"/>
      <c r="AC582" s="39"/>
      <c r="AD582" s="39"/>
      <c r="AE582" s="39"/>
      <c r="AT582" s="18" t="s">
        <v>159</v>
      </c>
      <c r="AU582" s="18" t="s">
        <v>82</v>
      </c>
    </row>
    <row r="583" spans="1:65" s="2" customFormat="1" ht="16.5" customHeight="1">
      <c r="A583" s="39"/>
      <c r="B583" s="40"/>
      <c r="C583" s="205" t="s">
        <v>1288</v>
      </c>
      <c r="D583" s="205" t="s">
        <v>150</v>
      </c>
      <c r="E583" s="206" t="s">
        <v>1289</v>
      </c>
      <c r="F583" s="207" t="s">
        <v>1290</v>
      </c>
      <c r="G583" s="208" t="s">
        <v>220</v>
      </c>
      <c r="H583" s="209">
        <v>19.5</v>
      </c>
      <c r="I583" s="210"/>
      <c r="J583" s="211">
        <f>ROUND(I583*H583,2)</f>
        <v>0</v>
      </c>
      <c r="K583" s="207" t="s">
        <v>662</v>
      </c>
      <c r="L583" s="45"/>
      <c r="M583" s="212" t="s">
        <v>19</v>
      </c>
      <c r="N583" s="213" t="s">
        <v>43</v>
      </c>
      <c r="O583" s="85"/>
      <c r="P583" s="214">
        <f>O583*H583</f>
        <v>0</v>
      </c>
      <c r="Q583" s="214">
        <v>0</v>
      </c>
      <c r="R583" s="214">
        <f>Q583*H583</f>
        <v>0</v>
      </c>
      <c r="S583" s="214">
        <v>0</v>
      </c>
      <c r="T583" s="215">
        <f>S583*H583</f>
        <v>0</v>
      </c>
      <c r="U583" s="39"/>
      <c r="V583" s="39"/>
      <c r="W583" s="39"/>
      <c r="X583" s="39"/>
      <c r="Y583" s="39"/>
      <c r="Z583" s="39"/>
      <c r="AA583" s="39"/>
      <c r="AB583" s="39"/>
      <c r="AC583" s="39"/>
      <c r="AD583" s="39"/>
      <c r="AE583" s="39"/>
      <c r="AR583" s="216" t="s">
        <v>261</v>
      </c>
      <c r="AT583" s="216" t="s">
        <v>150</v>
      </c>
      <c r="AU583" s="216" t="s">
        <v>82</v>
      </c>
      <c r="AY583" s="18" t="s">
        <v>148</v>
      </c>
      <c r="BE583" s="217">
        <f>IF(N583="základní",J583,0)</f>
        <v>0</v>
      </c>
      <c r="BF583" s="217">
        <f>IF(N583="snížená",J583,0)</f>
        <v>0</v>
      </c>
      <c r="BG583" s="217">
        <f>IF(N583="zákl. přenesená",J583,0)</f>
        <v>0</v>
      </c>
      <c r="BH583" s="217">
        <f>IF(N583="sníž. přenesená",J583,0)</f>
        <v>0</v>
      </c>
      <c r="BI583" s="217">
        <f>IF(N583="nulová",J583,0)</f>
        <v>0</v>
      </c>
      <c r="BJ583" s="18" t="s">
        <v>80</v>
      </c>
      <c r="BK583" s="217">
        <f>ROUND(I583*H583,2)</f>
        <v>0</v>
      </c>
      <c r="BL583" s="18" t="s">
        <v>261</v>
      </c>
      <c r="BM583" s="216" t="s">
        <v>1291</v>
      </c>
    </row>
    <row r="584" spans="1:47" s="2" customFormat="1" ht="12">
      <c r="A584" s="39"/>
      <c r="B584" s="40"/>
      <c r="C584" s="41"/>
      <c r="D584" s="218" t="s">
        <v>157</v>
      </c>
      <c r="E584" s="41"/>
      <c r="F584" s="219" t="s">
        <v>1292</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157</v>
      </c>
      <c r="AU584" s="18" t="s">
        <v>82</v>
      </c>
    </row>
    <row r="585" spans="1:47" s="2" customFormat="1" ht="12">
      <c r="A585" s="39"/>
      <c r="B585" s="40"/>
      <c r="C585" s="41"/>
      <c r="D585" s="223" t="s">
        <v>159</v>
      </c>
      <c r="E585" s="41"/>
      <c r="F585" s="224" t="s">
        <v>1293</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159</v>
      </c>
      <c r="AU585" s="18" t="s">
        <v>82</v>
      </c>
    </row>
    <row r="586" spans="1:51" s="13" customFormat="1" ht="12">
      <c r="A586" s="13"/>
      <c r="B586" s="225"/>
      <c r="C586" s="226"/>
      <c r="D586" s="218" t="s">
        <v>161</v>
      </c>
      <c r="E586" s="227" t="s">
        <v>19</v>
      </c>
      <c r="F586" s="228" t="s">
        <v>1294</v>
      </c>
      <c r="G586" s="226"/>
      <c r="H586" s="229">
        <v>19.5</v>
      </c>
      <c r="I586" s="230"/>
      <c r="J586" s="226"/>
      <c r="K586" s="226"/>
      <c r="L586" s="231"/>
      <c r="M586" s="232"/>
      <c r="N586" s="233"/>
      <c r="O586" s="233"/>
      <c r="P586" s="233"/>
      <c r="Q586" s="233"/>
      <c r="R586" s="233"/>
      <c r="S586" s="233"/>
      <c r="T586" s="234"/>
      <c r="U586" s="13"/>
      <c r="V586" s="13"/>
      <c r="W586" s="13"/>
      <c r="X586" s="13"/>
      <c r="Y586" s="13"/>
      <c r="Z586" s="13"/>
      <c r="AA586" s="13"/>
      <c r="AB586" s="13"/>
      <c r="AC586" s="13"/>
      <c r="AD586" s="13"/>
      <c r="AE586" s="13"/>
      <c r="AT586" s="235" t="s">
        <v>161</v>
      </c>
      <c r="AU586" s="235" t="s">
        <v>82</v>
      </c>
      <c r="AV586" s="13" t="s">
        <v>82</v>
      </c>
      <c r="AW586" s="13" t="s">
        <v>33</v>
      </c>
      <c r="AX586" s="13" t="s">
        <v>80</v>
      </c>
      <c r="AY586" s="235" t="s">
        <v>148</v>
      </c>
    </row>
    <row r="587" spans="1:65" s="2" customFormat="1" ht="16.5" customHeight="1">
      <c r="A587" s="39"/>
      <c r="B587" s="40"/>
      <c r="C587" s="262" t="s">
        <v>1295</v>
      </c>
      <c r="D587" s="262" t="s">
        <v>700</v>
      </c>
      <c r="E587" s="263" t="s">
        <v>1296</v>
      </c>
      <c r="F587" s="264" t="s">
        <v>1297</v>
      </c>
      <c r="G587" s="265" t="s">
        <v>153</v>
      </c>
      <c r="H587" s="266">
        <v>0.047</v>
      </c>
      <c r="I587" s="267"/>
      <c r="J587" s="268">
        <f>ROUND(I587*H587,2)</f>
        <v>0</v>
      </c>
      <c r="K587" s="264" t="s">
        <v>662</v>
      </c>
      <c r="L587" s="269"/>
      <c r="M587" s="270" t="s">
        <v>19</v>
      </c>
      <c r="N587" s="271" t="s">
        <v>43</v>
      </c>
      <c r="O587" s="85"/>
      <c r="P587" s="214">
        <f>O587*H587</f>
        <v>0</v>
      </c>
      <c r="Q587" s="214">
        <v>0.55</v>
      </c>
      <c r="R587" s="214">
        <f>Q587*H587</f>
        <v>0.02585</v>
      </c>
      <c r="S587" s="214">
        <v>0</v>
      </c>
      <c r="T587" s="215">
        <f>S587*H587</f>
        <v>0</v>
      </c>
      <c r="U587" s="39"/>
      <c r="V587" s="39"/>
      <c r="W587" s="39"/>
      <c r="X587" s="39"/>
      <c r="Y587" s="39"/>
      <c r="Z587" s="39"/>
      <c r="AA587" s="39"/>
      <c r="AB587" s="39"/>
      <c r="AC587" s="39"/>
      <c r="AD587" s="39"/>
      <c r="AE587" s="39"/>
      <c r="AR587" s="216" t="s">
        <v>383</v>
      </c>
      <c r="AT587" s="216" t="s">
        <v>700</v>
      </c>
      <c r="AU587" s="216" t="s">
        <v>82</v>
      </c>
      <c r="AY587" s="18" t="s">
        <v>148</v>
      </c>
      <c r="BE587" s="217">
        <f>IF(N587="základní",J587,0)</f>
        <v>0</v>
      </c>
      <c r="BF587" s="217">
        <f>IF(N587="snížená",J587,0)</f>
        <v>0</v>
      </c>
      <c r="BG587" s="217">
        <f>IF(N587="zákl. přenesená",J587,0)</f>
        <v>0</v>
      </c>
      <c r="BH587" s="217">
        <f>IF(N587="sníž. přenesená",J587,0)</f>
        <v>0</v>
      </c>
      <c r="BI587" s="217">
        <f>IF(N587="nulová",J587,0)</f>
        <v>0</v>
      </c>
      <c r="BJ587" s="18" t="s">
        <v>80</v>
      </c>
      <c r="BK587" s="217">
        <f>ROUND(I587*H587,2)</f>
        <v>0</v>
      </c>
      <c r="BL587" s="18" t="s">
        <v>261</v>
      </c>
      <c r="BM587" s="216" t="s">
        <v>1298</v>
      </c>
    </row>
    <row r="588" spans="1:47" s="2" customFormat="1" ht="12">
      <c r="A588" s="39"/>
      <c r="B588" s="40"/>
      <c r="C588" s="41"/>
      <c r="D588" s="218" t="s">
        <v>157</v>
      </c>
      <c r="E588" s="41"/>
      <c r="F588" s="219" t="s">
        <v>1297</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157</v>
      </c>
      <c r="AU588" s="18" t="s">
        <v>82</v>
      </c>
    </row>
    <row r="589" spans="1:47" s="2" customFormat="1" ht="12">
      <c r="A589" s="39"/>
      <c r="B589" s="40"/>
      <c r="C589" s="41"/>
      <c r="D589" s="223" t="s">
        <v>159</v>
      </c>
      <c r="E589" s="41"/>
      <c r="F589" s="224" t="s">
        <v>1299</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159</v>
      </c>
      <c r="AU589" s="18" t="s">
        <v>82</v>
      </c>
    </row>
    <row r="590" spans="1:51" s="13" customFormat="1" ht="12">
      <c r="A590" s="13"/>
      <c r="B590" s="225"/>
      <c r="C590" s="226"/>
      <c r="D590" s="218" t="s">
        <v>161</v>
      </c>
      <c r="E590" s="227" t="s">
        <v>19</v>
      </c>
      <c r="F590" s="228" t="s">
        <v>1300</v>
      </c>
      <c r="G590" s="226"/>
      <c r="H590" s="229">
        <v>0.047</v>
      </c>
      <c r="I590" s="230"/>
      <c r="J590" s="226"/>
      <c r="K590" s="226"/>
      <c r="L590" s="231"/>
      <c r="M590" s="232"/>
      <c r="N590" s="233"/>
      <c r="O590" s="233"/>
      <c r="P590" s="233"/>
      <c r="Q590" s="233"/>
      <c r="R590" s="233"/>
      <c r="S590" s="233"/>
      <c r="T590" s="234"/>
      <c r="U590" s="13"/>
      <c r="V590" s="13"/>
      <c r="W590" s="13"/>
      <c r="X590" s="13"/>
      <c r="Y590" s="13"/>
      <c r="Z590" s="13"/>
      <c r="AA590" s="13"/>
      <c r="AB590" s="13"/>
      <c r="AC590" s="13"/>
      <c r="AD590" s="13"/>
      <c r="AE590" s="13"/>
      <c r="AT590" s="235" t="s">
        <v>161</v>
      </c>
      <c r="AU590" s="235" t="s">
        <v>82</v>
      </c>
      <c r="AV590" s="13" t="s">
        <v>82</v>
      </c>
      <c r="AW590" s="13" t="s">
        <v>33</v>
      </c>
      <c r="AX590" s="13" t="s">
        <v>80</v>
      </c>
      <c r="AY590" s="235" t="s">
        <v>148</v>
      </c>
    </row>
    <row r="591" spans="1:65" s="2" customFormat="1" ht="33" customHeight="1">
      <c r="A591" s="39"/>
      <c r="B591" s="40"/>
      <c r="C591" s="205" t="s">
        <v>1301</v>
      </c>
      <c r="D591" s="205" t="s">
        <v>150</v>
      </c>
      <c r="E591" s="206" t="s">
        <v>1302</v>
      </c>
      <c r="F591" s="207" t="s">
        <v>1303</v>
      </c>
      <c r="G591" s="208" t="s">
        <v>174</v>
      </c>
      <c r="H591" s="209">
        <v>13.143</v>
      </c>
      <c r="I591" s="210"/>
      <c r="J591" s="211">
        <f>ROUND(I591*H591,2)</f>
        <v>0</v>
      </c>
      <c r="K591" s="207" t="s">
        <v>19</v>
      </c>
      <c r="L591" s="45"/>
      <c r="M591" s="212" t="s">
        <v>19</v>
      </c>
      <c r="N591" s="213" t="s">
        <v>43</v>
      </c>
      <c r="O591" s="85"/>
      <c r="P591" s="214">
        <f>O591*H591</f>
        <v>0</v>
      </c>
      <c r="Q591" s="214">
        <v>0</v>
      </c>
      <c r="R591" s="214">
        <f>Q591*H591</f>
        <v>0</v>
      </c>
      <c r="S591" s="214">
        <v>0</v>
      </c>
      <c r="T591" s="215">
        <f>S591*H591</f>
        <v>0</v>
      </c>
      <c r="U591" s="39"/>
      <c r="V591" s="39"/>
      <c r="W591" s="39"/>
      <c r="X591" s="39"/>
      <c r="Y591" s="39"/>
      <c r="Z591" s="39"/>
      <c r="AA591" s="39"/>
      <c r="AB591" s="39"/>
      <c r="AC591" s="39"/>
      <c r="AD591" s="39"/>
      <c r="AE591" s="39"/>
      <c r="AR591" s="216" t="s">
        <v>261</v>
      </c>
      <c r="AT591" s="216" t="s">
        <v>150</v>
      </c>
      <c r="AU591" s="216" t="s">
        <v>82</v>
      </c>
      <c r="AY591" s="18" t="s">
        <v>148</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261</v>
      </c>
      <c r="BM591" s="216" t="s">
        <v>1304</v>
      </c>
    </row>
    <row r="592" spans="1:47" s="2" customFormat="1" ht="12">
      <c r="A592" s="39"/>
      <c r="B592" s="40"/>
      <c r="C592" s="41"/>
      <c r="D592" s="218" t="s">
        <v>157</v>
      </c>
      <c r="E592" s="41"/>
      <c r="F592" s="219" t="s">
        <v>1303</v>
      </c>
      <c r="G592" s="41"/>
      <c r="H592" s="41"/>
      <c r="I592" s="220"/>
      <c r="J592" s="41"/>
      <c r="K592" s="41"/>
      <c r="L592" s="45"/>
      <c r="M592" s="221"/>
      <c r="N592" s="222"/>
      <c r="O592" s="85"/>
      <c r="P592" s="85"/>
      <c r="Q592" s="85"/>
      <c r="R592" s="85"/>
      <c r="S592" s="85"/>
      <c r="T592" s="86"/>
      <c r="U592" s="39"/>
      <c r="V592" s="39"/>
      <c r="W592" s="39"/>
      <c r="X592" s="39"/>
      <c r="Y592" s="39"/>
      <c r="Z592" s="39"/>
      <c r="AA592" s="39"/>
      <c r="AB592" s="39"/>
      <c r="AC592" s="39"/>
      <c r="AD592" s="39"/>
      <c r="AE592" s="39"/>
      <c r="AT592" s="18" t="s">
        <v>157</v>
      </c>
      <c r="AU592" s="18" t="s">
        <v>82</v>
      </c>
    </row>
    <row r="593" spans="1:51" s="13" customFormat="1" ht="12">
      <c r="A593" s="13"/>
      <c r="B593" s="225"/>
      <c r="C593" s="226"/>
      <c r="D593" s="218" t="s">
        <v>161</v>
      </c>
      <c r="E593" s="227" t="s">
        <v>19</v>
      </c>
      <c r="F593" s="228" t="s">
        <v>1305</v>
      </c>
      <c r="G593" s="226"/>
      <c r="H593" s="229">
        <v>1.33</v>
      </c>
      <c r="I593" s="230"/>
      <c r="J593" s="226"/>
      <c r="K593" s="226"/>
      <c r="L593" s="231"/>
      <c r="M593" s="232"/>
      <c r="N593" s="233"/>
      <c r="O593" s="233"/>
      <c r="P593" s="233"/>
      <c r="Q593" s="233"/>
      <c r="R593" s="233"/>
      <c r="S593" s="233"/>
      <c r="T593" s="234"/>
      <c r="U593" s="13"/>
      <c r="V593" s="13"/>
      <c r="W593" s="13"/>
      <c r="X593" s="13"/>
      <c r="Y593" s="13"/>
      <c r="Z593" s="13"/>
      <c r="AA593" s="13"/>
      <c r="AB593" s="13"/>
      <c r="AC593" s="13"/>
      <c r="AD593" s="13"/>
      <c r="AE593" s="13"/>
      <c r="AT593" s="235" t="s">
        <v>161</v>
      </c>
      <c r="AU593" s="235" t="s">
        <v>82</v>
      </c>
      <c r="AV593" s="13" t="s">
        <v>82</v>
      </c>
      <c r="AW593" s="13" t="s">
        <v>33</v>
      </c>
      <c r="AX593" s="13" t="s">
        <v>72</v>
      </c>
      <c r="AY593" s="235" t="s">
        <v>148</v>
      </c>
    </row>
    <row r="594" spans="1:51" s="13" customFormat="1" ht="12">
      <c r="A594" s="13"/>
      <c r="B594" s="225"/>
      <c r="C594" s="226"/>
      <c r="D594" s="218" t="s">
        <v>161</v>
      </c>
      <c r="E594" s="227" t="s">
        <v>19</v>
      </c>
      <c r="F594" s="228" t="s">
        <v>1306</v>
      </c>
      <c r="G594" s="226"/>
      <c r="H594" s="229">
        <v>11.813</v>
      </c>
      <c r="I594" s="230"/>
      <c r="J594" s="226"/>
      <c r="K594" s="226"/>
      <c r="L594" s="231"/>
      <c r="M594" s="232"/>
      <c r="N594" s="233"/>
      <c r="O594" s="233"/>
      <c r="P594" s="233"/>
      <c r="Q594" s="233"/>
      <c r="R594" s="233"/>
      <c r="S594" s="233"/>
      <c r="T594" s="234"/>
      <c r="U594" s="13"/>
      <c r="V594" s="13"/>
      <c r="W594" s="13"/>
      <c r="X594" s="13"/>
      <c r="Y594" s="13"/>
      <c r="Z594" s="13"/>
      <c r="AA594" s="13"/>
      <c r="AB594" s="13"/>
      <c r="AC594" s="13"/>
      <c r="AD594" s="13"/>
      <c r="AE594" s="13"/>
      <c r="AT594" s="235" t="s">
        <v>161</v>
      </c>
      <c r="AU594" s="235" t="s">
        <v>82</v>
      </c>
      <c r="AV594" s="13" t="s">
        <v>82</v>
      </c>
      <c r="AW594" s="13" t="s">
        <v>33</v>
      </c>
      <c r="AX594" s="13" t="s">
        <v>72</v>
      </c>
      <c r="AY594" s="235" t="s">
        <v>148</v>
      </c>
    </row>
    <row r="595" spans="1:51" s="14" customFormat="1" ht="12">
      <c r="A595" s="14"/>
      <c r="B595" s="236"/>
      <c r="C595" s="237"/>
      <c r="D595" s="218" t="s">
        <v>161</v>
      </c>
      <c r="E595" s="238" t="s">
        <v>19</v>
      </c>
      <c r="F595" s="239" t="s">
        <v>254</v>
      </c>
      <c r="G595" s="237"/>
      <c r="H595" s="240">
        <v>13.143</v>
      </c>
      <c r="I595" s="241"/>
      <c r="J595" s="237"/>
      <c r="K595" s="237"/>
      <c r="L595" s="242"/>
      <c r="M595" s="243"/>
      <c r="N595" s="244"/>
      <c r="O595" s="244"/>
      <c r="P595" s="244"/>
      <c r="Q595" s="244"/>
      <c r="R595" s="244"/>
      <c r="S595" s="244"/>
      <c r="T595" s="245"/>
      <c r="U595" s="14"/>
      <c r="V595" s="14"/>
      <c r="W595" s="14"/>
      <c r="X595" s="14"/>
      <c r="Y595" s="14"/>
      <c r="Z595" s="14"/>
      <c r="AA595" s="14"/>
      <c r="AB595" s="14"/>
      <c r="AC595" s="14"/>
      <c r="AD595" s="14"/>
      <c r="AE595" s="14"/>
      <c r="AT595" s="246" t="s">
        <v>161</v>
      </c>
      <c r="AU595" s="246" t="s">
        <v>82</v>
      </c>
      <c r="AV595" s="14" t="s">
        <v>155</v>
      </c>
      <c r="AW595" s="14" t="s">
        <v>33</v>
      </c>
      <c r="AX595" s="14" t="s">
        <v>80</v>
      </c>
      <c r="AY595" s="246" t="s">
        <v>148</v>
      </c>
    </row>
    <row r="596" spans="1:65" s="2" customFormat="1" ht="33" customHeight="1">
      <c r="A596" s="39"/>
      <c r="B596" s="40"/>
      <c r="C596" s="205" t="s">
        <v>1307</v>
      </c>
      <c r="D596" s="205" t="s">
        <v>150</v>
      </c>
      <c r="E596" s="206" t="s">
        <v>1308</v>
      </c>
      <c r="F596" s="207" t="s">
        <v>1309</v>
      </c>
      <c r="G596" s="208" t="s">
        <v>174</v>
      </c>
      <c r="H596" s="209">
        <v>40.151</v>
      </c>
      <c r="I596" s="210"/>
      <c r="J596" s="211">
        <f>ROUND(I596*H596,2)</f>
        <v>0</v>
      </c>
      <c r="K596" s="207" t="s">
        <v>19</v>
      </c>
      <c r="L596" s="45"/>
      <c r="M596" s="212" t="s">
        <v>19</v>
      </c>
      <c r="N596" s="213" t="s">
        <v>43</v>
      </c>
      <c r="O596" s="85"/>
      <c r="P596" s="214">
        <f>O596*H596</f>
        <v>0</v>
      </c>
      <c r="Q596" s="214">
        <v>0.01396</v>
      </c>
      <c r="R596" s="214">
        <f>Q596*H596</f>
        <v>0.56050796</v>
      </c>
      <c r="S596" s="214">
        <v>0</v>
      </c>
      <c r="T596" s="215">
        <f>S596*H596</f>
        <v>0</v>
      </c>
      <c r="U596" s="39"/>
      <c r="V596" s="39"/>
      <c r="W596" s="39"/>
      <c r="X596" s="39"/>
      <c r="Y596" s="39"/>
      <c r="Z596" s="39"/>
      <c r="AA596" s="39"/>
      <c r="AB596" s="39"/>
      <c r="AC596" s="39"/>
      <c r="AD596" s="39"/>
      <c r="AE596" s="39"/>
      <c r="AR596" s="216" t="s">
        <v>261</v>
      </c>
      <c r="AT596" s="216" t="s">
        <v>150</v>
      </c>
      <c r="AU596" s="216" t="s">
        <v>82</v>
      </c>
      <c r="AY596" s="18" t="s">
        <v>148</v>
      </c>
      <c r="BE596" s="217">
        <f>IF(N596="základní",J596,0)</f>
        <v>0</v>
      </c>
      <c r="BF596" s="217">
        <f>IF(N596="snížená",J596,0)</f>
        <v>0</v>
      </c>
      <c r="BG596" s="217">
        <f>IF(N596="zákl. přenesená",J596,0)</f>
        <v>0</v>
      </c>
      <c r="BH596" s="217">
        <f>IF(N596="sníž. přenesená",J596,0)</f>
        <v>0</v>
      </c>
      <c r="BI596" s="217">
        <f>IF(N596="nulová",J596,0)</f>
        <v>0</v>
      </c>
      <c r="BJ596" s="18" t="s">
        <v>80</v>
      </c>
      <c r="BK596" s="217">
        <f>ROUND(I596*H596,2)</f>
        <v>0</v>
      </c>
      <c r="BL596" s="18" t="s">
        <v>261</v>
      </c>
      <c r="BM596" s="216" t="s">
        <v>1310</v>
      </c>
    </row>
    <row r="597" spans="1:47" s="2" customFormat="1" ht="12">
      <c r="A597" s="39"/>
      <c r="B597" s="40"/>
      <c r="C597" s="41"/>
      <c r="D597" s="218" t="s">
        <v>157</v>
      </c>
      <c r="E597" s="41"/>
      <c r="F597" s="219" t="s">
        <v>1311</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157</v>
      </c>
      <c r="AU597" s="18" t="s">
        <v>82</v>
      </c>
    </row>
    <row r="598" spans="1:51" s="13" customFormat="1" ht="12">
      <c r="A598" s="13"/>
      <c r="B598" s="225"/>
      <c r="C598" s="226"/>
      <c r="D598" s="218" t="s">
        <v>161</v>
      </c>
      <c r="E598" s="227" t="s">
        <v>19</v>
      </c>
      <c r="F598" s="228" t="s">
        <v>1312</v>
      </c>
      <c r="G598" s="226"/>
      <c r="H598" s="229">
        <v>31.376</v>
      </c>
      <c r="I598" s="230"/>
      <c r="J598" s="226"/>
      <c r="K598" s="226"/>
      <c r="L598" s="231"/>
      <c r="M598" s="232"/>
      <c r="N598" s="233"/>
      <c r="O598" s="233"/>
      <c r="P598" s="233"/>
      <c r="Q598" s="233"/>
      <c r="R598" s="233"/>
      <c r="S598" s="233"/>
      <c r="T598" s="234"/>
      <c r="U598" s="13"/>
      <c r="V598" s="13"/>
      <c r="W598" s="13"/>
      <c r="X598" s="13"/>
      <c r="Y598" s="13"/>
      <c r="Z598" s="13"/>
      <c r="AA598" s="13"/>
      <c r="AB598" s="13"/>
      <c r="AC598" s="13"/>
      <c r="AD598" s="13"/>
      <c r="AE598" s="13"/>
      <c r="AT598" s="235" t="s">
        <v>161</v>
      </c>
      <c r="AU598" s="235" t="s">
        <v>82</v>
      </c>
      <c r="AV598" s="13" t="s">
        <v>82</v>
      </c>
      <c r="AW598" s="13" t="s">
        <v>33</v>
      </c>
      <c r="AX598" s="13" t="s">
        <v>72</v>
      </c>
      <c r="AY598" s="235" t="s">
        <v>148</v>
      </c>
    </row>
    <row r="599" spans="1:51" s="13" customFormat="1" ht="12">
      <c r="A599" s="13"/>
      <c r="B599" s="225"/>
      <c r="C599" s="226"/>
      <c r="D599" s="218" t="s">
        <v>161</v>
      </c>
      <c r="E599" s="227" t="s">
        <v>19</v>
      </c>
      <c r="F599" s="228" t="s">
        <v>1313</v>
      </c>
      <c r="G599" s="226"/>
      <c r="H599" s="229">
        <v>8.775</v>
      </c>
      <c r="I599" s="230"/>
      <c r="J599" s="226"/>
      <c r="K599" s="226"/>
      <c r="L599" s="231"/>
      <c r="M599" s="232"/>
      <c r="N599" s="233"/>
      <c r="O599" s="233"/>
      <c r="P599" s="233"/>
      <c r="Q599" s="233"/>
      <c r="R599" s="233"/>
      <c r="S599" s="233"/>
      <c r="T599" s="234"/>
      <c r="U599" s="13"/>
      <c r="V599" s="13"/>
      <c r="W599" s="13"/>
      <c r="X599" s="13"/>
      <c r="Y599" s="13"/>
      <c r="Z599" s="13"/>
      <c r="AA599" s="13"/>
      <c r="AB599" s="13"/>
      <c r="AC599" s="13"/>
      <c r="AD599" s="13"/>
      <c r="AE599" s="13"/>
      <c r="AT599" s="235" t="s">
        <v>161</v>
      </c>
      <c r="AU599" s="235" t="s">
        <v>82</v>
      </c>
      <c r="AV599" s="13" t="s">
        <v>82</v>
      </c>
      <c r="AW599" s="13" t="s">
        <v>33</v>
      </c>
      <c r="AX599" s="13" t="s">
        <v>72</v>
      </c>
      <c r="AY599" s="235" t="s">
        <v>148</v>
      </c>
    </row>
    <row r="600" spans="1:51" s="14" customFormat="1" ht="12">
      <c r="A600" s="14"/>
      <c r="B600" s="236"/>
      <c r="C600" s="237"/>
      <c r="D600" s="218" t="s">
        <v>161</v>
      </c>
      <c r="E600" s="238" t="s">
        <v>19</v>
      </c>
      <c r="F600" s="239" t="s">
        <v>254</v>
      </c>
      <c r="G600" s="237"/>
      <c r="H600" s="240">
        <v>40.151</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161</v>
      </c>
      <c r="AU600" s="246" t="s">
        <v>82</v>
      </c>
      <c r="AV600" s="14" t="s">
        <v>155</v>
      </c>
      <c r="AW600" s="14" t="s">
        <v>33</v>
      </c>
      <c r="AX600" s="14" t="s">
        <v>80</v>
      </c>
      <c r="AY600" s="246" t="s">
        <v>148</v>
      </c>
    </row>
    <row r="601" spans="1:65" s="2" customFormat="1" ht="16.5" customHeight="1">
      <c r="A601" s="39"/>
      <c r="B601" s="40"/>
      <c r="C601" s="205" t="s">
        <v>1314</v>
      </c>
      <c r="D601" s="205" t="s">
        <v>150</v>
      </c>
      <c r="E601" s="206" t="s">
        <v>1315</v>
      </c>
      <c r="F601" s="207" t="s">
        <v>1316</v>
      </c>
      <c r="G601" s="208" t="s">
        <v>174</v>
      </c>
      <c r="H601" s="209">
        <v>323.03</v>
      </c>
      <c r="I601" s="210"/>
      <c r="J601" s="211">
        <f>ROUND(I601*H601,2)</f>
        <v>0</v>
      </c>
      <c r="K601" s="207" t="s">
        <v>662</v>
      </c>
      <c r="L601" s="45"/>
      <c r="M601" s="212" t="s">
        <v>19</v>
      </c>
      <c r="N601" s="213" t="s">
        <v>43</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261</v>
      </c>
      <c r="AT601" s="216" t="s">
        <v>150</v>
      </c>
      <c r="AU601" s="216" t="s">
        <v>82</v>
      </c>
      <c r="AY601" s="18" t="s">
        <v>148</v>
      </c>
      <c r="BE601" s="217">
        <f>IF(N601="základní",J601,0)</f>
        <v>0</v>
      </c>
      <c r="BF601" s="217">
        <f>IF(N601="snížená",J601,0)</f>
        <v>0</v>
      </c>
      <c r="BG601" s="217">
        <f>IF(N601="zákl. přenesená",J601,0)</f>
        <v>0</v>
      </c>
      <c r="BH601" s="217">
        <f>IF(N601="sníž. přenesená",J601,0)</f>
        <v>0</v>
      </c>
      <c r="BI601" s="217">
        <f>IF(N601="nulová",J601,0)</f>
        <v>0</v>
      </c>
      <c r="BJ601" s="18" t="s">
        <v>80</v>
      </c>
      <c r="BK601" s="217">
        <f>ROUND(I601*H601,2)</f>
        <v>0</v>
      </c>
      <c r="BL601" s="18" t="s">
        <v>261</v>
      </c>
      <c r="BM601" s="216" t="s">
        <v>1317</v>
      </c>
    </row>
    <row r="602" spans="1:47" s="2" customFormat="1" ht="12">
      <c r="A602" s="39"/>
      <c r="B602" s="40"/>
      <c r="C602" s="41"/>
      <c r="D602" s="218" t="s">
        <v>157</v>
      </c>
      <c r="E602" s="41"/>
      <c r="F602" s="219" t="s">
        <v>1318</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157</v>
      </c>
      <c r="AU602" s="18" t="s">
        <v>82</v>
      </c>
    </row>
    <row r="603" spans="1:47" s="2" customFormat="1" ht="12">
      <c r="A603" s="39"/>
      <c r="B603" s="40"/>
      <c r="C603" s="41"/>
      <c r="D603" s="223" t="s">
        <v>159</v>
      </c>
      <c r="E603" s="41"/>
      <c r="F603" s="224" t="s">
        <v>1319</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159</v>
      </c>
      <c r="AU603" s="18" t="s">
        <v>82</v>
      </c>
    </row>
    <row r="604" spans="1:51" s="13" customFormat="1" ht="12">
      <c r="A604" s="13"/>
      <c r="B604" s="225"/>
      <c r="C604" s="226"/>
      <c r="D604" s="218" t="s">
        <v>161</v>
      </c>
      <c r="E604" s="227" t="s">
        <v>19</v>
      </c>
      <c r="F604" s="228" t="s">
        <v>1091</v>
      </c>
      <c r="G604" s="226"/>
      <c r="H604" s="229">
        <v>323.03</v>
      </c>
      <c r="I604" s="230"/>
      <c r="J604" s="226"/>
      <c r="K604" s="226"/>
      <c r="L604" s="231"/>
      <c r="M604" s="232"/>
      <c r="N604" s="233"/>
      <c r="O604" s="233"/>
      <c r="P604" s="233"/>
      <c r="Q604" s="233"/>
      <c r="R604" s="233"/>
      <c r="S604" s="233"/>
      <c r="T604" s="234"/>
      <c r="U604" s="13"/>
      <c r="V604" s="13"/>
      <c r="W604" s="13"/>
      <c r="X604" s="13"/>
      <c r="Y604" s="13"/>
      <c r="Z604" s="13"/>
      <c r="AA604" s="13"/>
      <c r="AB604" s="13"/>
      <c r="AC604" s="13"/>
      <c r="AD604" s="13"/>
      <c r="AE604" s="13"/>
      <c r="AT604" s="235" t="s">
        <v>161</v>
      </c>
      <c r="AU604" s="235" t="s">
        <v>82</v>
      </c>
      <c r="AV604" s="13" t="s">
        <v>82</v>
      </c>
      <c r="AW604" s="13" t="s">
        <v>33</v>
      </c>
      <c r="AX604" s="13" t="s">
        <v>80</v>
      </c>
      <c r="AY604" s="235" t="s">
        <v>148</v>
      </c>
    </row>
    <row r="605" spans="1:65" s="2" customFormat="1" ht="16.5" customHeight="1">
      <c r="A605" s="39"/>
      <c r="B605" s="40"/>
      <c r="C605" s="262" t="s">
        <v>1320</v>
      </c>
      <c r="D605" s="262" t="s">
        <v>700</v>
      </c>
      <c r="E605" s="263" t="s">
        <v>1321</v>
      </c>
      <c r="F605" s="264" t="s">
        <v>1322</v>
      </c>
      <c r="G605" s="265" t="s">
        <v>153</v>
      </c>
      <c r="H605" s="266">
        <v>8.883</v>
      </c>
      <c r="I605" s="267"/>
      <c r="J605" s="268">
        <f>ROUND(I605*H605,2)</f>
        <v>0</v>
      </c>
      <c r="K605" s="264" t="s">
        <v>662</v>
      </c>
      <c r="L605" s="269"/>
      <c r="M605" s="270" t="s">
        <v>19</v>
      </c>
      <c r="N605" s="271" t="s">
        <v>43</v>
      </c>
      <c r="O605" s="85"/>
      <c r="P605" s="214">
        <f>O605*H605</f>
        <v>0</v>
      </c>
      <c r="Q605" s="214">
        <v>0.55</v>
      </c>
      <c r="R605" s="214">
        <f>Q605*H605</f>
        <v>4.88565</v>
      </c>
      <c r="S605" s="214">
        <v>0</v>
      </c>
      <c r="T605" s="215">
        <f>S605*H605</f>
        <v>0</v>
      </c>
      <c r="U605" s="39"/>
      <c r="V605" s="39"/>
      <c r="W605" s="39"/>
      <c r="X605" s="39"/>
      <c r="Y605" s="39"/>
      <c r="Z605" s="39"/>
      <c r="AA605" s="39"/>
      <c r="AB605" s="39"/>
      <c r="AC605" s="39"/>
      <c r="AD605" s="39"/>
      <c r="AE605" s="39"/>
      <c r="AR605" s="216" t="s">
        <v>383</v>
      </c>
      <c r="AT605" s="216" t="s">
        <v>700</v>
      </c>
      <c r="AU605" s="216" t="s">
        <v>82</v>
      </c>
      <c r="AY605" s="18" t="s">
        <v>148</v>
      </c>
      <c r="BE605" s="217">
        <f>IF(N605="základní",J605,0)</f>
        <v>0</v>
      </c>
      <c r="BF605" s="217">
        <f>IF(N605="snížená",J605,0)</f>
        <v>0</v>
      </c>
      <c r="BG605" s="217">
        <f>IF(N605="zákl. přenesená",J605,0)</f>
        <v>0</v>
      </c>
      <c r="BH605" s="217">
        <f>IF(N605="sníž. přenesená",J605,0)</f>
        <v>0</v>
      </c>
      <c r="BI605" s="217">
        <f>IF(N605="nulová",J605,0)</f>
        <v>0</v>
      </c>
      <c r="BJ605" s="18" t="s">
        <v>80</v>
      </c>
      <c r="BK605" s="217">
        <f>ROUND(I605*H605,2)</f>
        <v>0</v>
      </c>
      <c r="BL605" s="18" t="s">
        <v>261</v>
      </c>
      <c r="BM605" s="216" t="s">
        <v>1323</v>
      </c>
    </row>
    <row r="606" spans="1:47" s="2" customFormat="1" ht="12">
      <c r="A606" s="39"/>
      <c r="B606" s="40"/>
      <c r="C606" s="41"/>
      <c r="D606" s="218" t="s">
        <v>157</v>
      </c>
      <c r="E606" s="41"/>
      <c r="F606" s="219" t="s">
        <v>1322</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157</v>
      </c>
      <c r="AU606" s="18" t="s">
        <v>82</v>
      </c>
    </row>
    <row r="607" spans="1:47" s="2" customFormat="1" ht="12">
      <c r="A607" s="39"/>
      <c r="B607" s="40"/>
      <c r="C607" s="41"/>
      <c r="D607" s="223" t="s">
        <v>159</v>
      </c>
      <c r="E607" s="41"/>
      <c r="F607" s="224" t="s">
        <v>1324</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159</v>
      </c>
      <c r="AU607" s="18" t="s">
        <v>82</v>
      </c>
    </row>
    <row r="608" spans="1:51" s="13" customFormat="1" ht="12">
      <c r="A608" s="13"/>
      <c r="B608" s="225"/>
      <c r="C608" s="226"/>
      <c r="D608" s="218" t="s">
        <v>161</v>
      </c>
      <c r="E608" s="227" t="s">
        <v>19</v>
      </c>
      <c r="F608" s="228" t="s">
        <v>1325</v>
      </c>
      <c r="G608" s="226"/>
      <c r="H608" s="229">
        <v>8.883</v>
      </c>
      <c r="I608" s="230"/>
      <c r="J608" s="226"/>
      <c r="K608" s="226"/>
      <c r="L608" s="231"/>
      <c r="M608" s="232"/>
      <c r="N608" s="233"/>
      <c r="O608" s="233"/>
      <c r="P608" s="233"/>
      <c r="Q608" s="233"/>
      <c r="R608" s="233"/>
      <c r="S608" s="233"/>
      <c r="T608" s="234"/>
      <c r="U608" s="13"/>
      <c r="V608" s="13"/>
      <c r="W608" s="13"/>
      <c r="X608" s="13"/>
      <c r="Y608" s="13"/>
      <c r="Z608" s="13"/>
      <c r="AA608" s="13"/>
      <c r="AB608" s="13"/>
      <c r="AC608" s="13"/>
      <c r="AD608" s="13"/>
      <c r="AE608" s="13"/>
      <c r="AT608" s="235" t="s">
        <v>161</v>
      </c>
      <c r="AU608" s="235" t="s">
        <v>82</v>
      </c>
      <c r="AV608" s="13" t="s">
        <v>82</v>
      </c>
      <c r="AW608" s="13" t="s">
        <v>33</v>
      </c>
      <c r="AX608" s="13" t="s">
        <v>80</v>
      </c>
      <c r="AY608" s="235" t="s">
        <v>148</v>
      </c>
    </row>
    <row r="609" spans="1:65" s="2" customFormat="1" ht="24.15" customHeight="1">
      <c r="A609" s="39"/>
      <c r="B609" s="40"/>
      <c r="C609" s="205" t="s">
        <v>1326</v>
      </c>
      <c r="D609" s="205" t="s">
        <v>150</v>
      </c>
      <c r="E609" s="206" t="s">
        <v>1327</v>
      </c>
      <c r="F609" s="207" t="s">
        <v>1328</v>
      </c>
      <c r="G609" s="208" t="s">
        <v>167</v>
      </c>
      <c r="H609" s="209">
        <v>18.478</v>
      </c>
      <c r="I609" s="210"/>
      <c r="J609" s="211">
        <f>ROUND(I609*H609,2)</f>
        <v>0</v>
      </c>
      <c r="K609" s="207" t="s">
        <v>662</v>
      </c>
      <c r="L609" s="45"/>
      <c r="M609" s="212" t="s">
        <v>19</v>
      </c>
      <c r="N609" s="213" t="s">
        <v>43</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261</v>
      </c>
      <c r="AT609" s="216" t="s">
        <v>150</v>
      </c>
      <c r="AU609" s="216" t="s">
        <v>82</v>
      </c>
      <c r="AY609" s="18" t="s">
        <v>148</v>
      </c>
      <c r="BE609" s="217">
        <f>IF(N609="základní",J609,0)</f>
        <v>0</v>
      </c>
      <c r="BF609" s="217">
        <f>IF(N609="snížená",J609,0)</f>
        <v>0</v>
      </c>
      <c r="BG609" s="217">
        <f>IF(N609="zákl. přenesená",J609,0)</f>
        <v>0</v>
      </c>
      <c r="BH609" s="217">
        <f>IF(N609="sníž. přenesená",J609,0)</f>
        <v>0</v>
      </c>
      <c r="BI609" s="217">
        <f>IF(N609="nulová",J609,0)</f>
        <v>0</v>
      </c>
      <c r="BJ609" s="18" t="s">
        <v>80</v>
      </c>
      <c r="BK609" s="217">
        <f>ROUND(I609*H609,2)</f>
        <v>0</v>
      </c>
      <c r="BL609" s="18" t="s">
        <v>261</v>
      </c>
      <c r="BM609" s="216" t="s">
        <v>1329</v>
      </c>
    </row>
    <row r="610" spans="1:47" s="2" customFormat="1" ht="12">
      <c r="A610" s="39"/>
      <c r="B610" s="40"/>
      <c r="C610" s="41"/>
      <c r="D610" s="218" t="s">
        <v>157</v>
      </c>
      <c r="E610" s="41"/>
      <c r="F610" s="219" t="s">
        <v>1330</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157</v>
      </c>
      <c r="AU610" s="18" t="s">
        <v>82</v>
      </c>
    </row>
    <row r="611" spans="1:47" s="2" customFormat="1" ht="12">
      <c r="A611" s="39"/>
      <c r="B611" s="40"/>
      <c r="C611" s="41"/>
      <c r="D611" s="223" t="s">
        <v>159</v>
      </c>
      <c r="E611" s="41"/>
      <c r="F611" s="224" t="s">
        <v>1331</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159</v>
      </c>
      <c r="AU611" s="18" t="s">
        <v>82</v>
      </c>
    </row>
    <row r="612" spans="1:63" s="12" customFormat="1" ht="22.8" customHeight="1">
      <c r="A612" s="12"/>
      <c r="B612" s="189"/>
      <c r="C612" s="190"/>
      <c r="D612" s="191" t="s">
        <v>71</v>
      </c>
      <c r="E612" s="203" t="s">
        <v>463</v>
      </c>
      <c r="F612" s="203" t="s">
        <v>464</v>
      </c>
      <c r="G612" s="190"/>
      <c r="H612" s="190"/>
      <c r="I612" s="193"/>
      <c r="J612" s="204">
        <f>BK612</f>
        <v>0</v>
      </c>
      <c r="K612" s="190"/>
      <c r="L612" s="195"/>
      <c r="M612" s="196"/>
      <c r="N612" s="197"/>
      <c r="O612" s="197"/>
      <c r="P612" s="198">
        <f>SUM(P613:P651)</f>
        <v>0</v>
      </c>
      <c r="Q612" s="197"/>
      <c r="R612" s="198">
        <f>SUM(R613:R651)</f>
        <v>3.5805915</v>
      </c>
      <c r="S612" s="197"/>
      <c r="T612" s="199">
        <f>SUM(T613:T651)</f>
        <v>0</v>
      </c>
      <c r="U612" s="12"/>
      <c r="V612" s="12"/>
      <c r="W612" s="12"/>
      <c r="X612" s="12"/>
      <c r="Y612" s="12"/>
      <c r="Z612" s="12"/>
      <c r="AA612" s="12"/>
      <c r="AB612" s="12"/>
      <c r="AC612" s="12"/>
      <c r="AD612" s="12"/>
      <c r="AE612" s="12"/>
      <c r="AR612" s="200" t="s">
        <v>82</v>
      </c>
      <c r="AT612" s="201" t="s">
        <v>71</v>
      </c>
      <c r="AU612" s="201" t="s">
        <v>80</v>
      </c>
      <c r="AY612" s="200" t="s">
        <v>148</v>
      </c>
      <c r="BK612" s="202">
        <f>SUM(BK613:BK651)</f>
        <v>0</v>
      </c>
    </row>
    <row r="613" spans="1:65" s="2" customFormat="1" ht="24.15" customHeight="1">
      <c r="A613" s="39"/>
      <c r="B613" s="40"/>
      <c r="C613" s="205" t="s">
        <v>1332</v>
      </c>
      <c r="D613" s="205" t="s">
        <v>150</v>
      </c>
      <c r="E613" s="206" t="s">
        <v>1333</v>
      </c>
      <c r="F613" s="207" t="s">
        <v>1334</v>
      </c>
      <c r="G613" s="208" t="s">
        <v>174</v>
      </c>
      <c r="H613" s="209">
        <v>16.85</v>
      </c>
      <c r="I613" s="210"/>
      <c r="J613" s="211">
        <f>ROUND(I613*H613,2)</f>
        <v>0</v>
      </c>
      <c r="K613" s="207" t="s">
        <v>662</v>
      </c>
      <c r="L613" s="45"/>
      <c r="M613" s="212" t="s">
        <v>19</v>
      </c>
      <c r="N613" s="213" t="s">
        <v>43</v>
      </c>
      <c r="O613" s="85"/>
      <c r="P613" s="214">
        <f>O613*H613</f>
        <v>0</v>
      </c>
      <c r="Q613" s="214">
        <v>0.01694</v>
      </c>
      <c r="R613" s="214">
        <f>Q613*H613</f>
        <v>0.28543900000000005</v>
      </c>
      <c r="S613" s="214">
        <v>0</v>
      </c>
      <c r="T613" s="215">
        <f>S613*H613</f>
        <v>0</v>
      </c>
      <c r="U613" s="39"/>
      <c r="V613" s="39"/>
      <c r="W613" s="39"/>
      <c r="X613" s="39"/>
      <c r="Y613" s="39"/>
      <c r="Z613" s="39"/>
      <c r="AA613" s="39"/>
      <c r="AB613" s="39"/>
      <c r="AC613" s="39"/>
      <c r="AD613" s="39"/>
      <c r="AE613" s="39"/>
      <c r="AR613" s="216" t="s">
        <v>261</v>
      </c>
      <c r="AT613" s="216" t="s">
        <v>150</v>
      </c>
      <c r="AU613" s="216" t="s">
        <v>82</v>
      </c>
      <c r="AY613" s="18" t="s">
        <v>148</v>
      </c>
      <c r="BE613" s="217">
        <f>IF(N613="základní",J613,0)</f>
        <v>0</v>
      </c>
      <c r="BF613" s="217">
        <f>IF(N613="snížená",J613,0)</f>
        <v>0</v>
      </c>
      <c r="BG613" s="217">
        <f>IF(N613="zákl. přenesená",J613,0)</f>
        <v>0</v>
      </c>
      <c r="BH613" s="217">
        <f>IF(N613="sníž. přenesená",J613,0)</f>
        <v>0</v>
      </c>
      <c r="BI613" s="217">
        <f>IF(N613="nulová",J613,0)</f>
        <v>0</v>
      </c>
      <c r="BJ613" s="18" t="s">
        <v>80</v>
      </c>
      <c r="BK613" s="217">
        <f>ROUND(I613*H613,2)</f>
        <v>0</v>
      </c>
      <c r="BL613" s="18" t="s">
        <v>261</v>
      </c>
      <c r="BM613" s="216" t="s">
        <v>1335</v>
      </c>
    </row>
    <row r="614" spans="1:47" s="2" customFormat="1" ht="12">
      <c r="A614" s="39"/>
      <c r="B614" s="40"/>
      <c r="C614" s="41"/>
      <c r="D614" s="218" t="s">
        <v>157</v>
      </c>
      <c r="E614" s="41"/>
      <c r="F614" s="219" t="s">
        <v>1336</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157</v>
      </c>
      <c r="AU614" s="18" t="s">
        <v>82</v>
      </c>
    </row>
    <row r="615" spans="1:47" s="2" customFormat="1" ht="12">
      <c r="A615" s="39"/>
      <c r="B615" s="40"/>
      <c r="C615" s="41"/>
      <c r="D615" s="223" t="s">
        <v>159</v>
      </c>
      <c r="E615" s="41"/>
      <c r="F615" s="224" t="s">
        <v>1337</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159</v>
      </c>
      <c r="AU615" s="18" t="s">
        <v>82</v>
      </c>
    </row>
    <row r="616" spans="1:51" s="13" customFormat="1" ht="12">
      <c r="A616" s="13"/>
      <c r="B616" s="225"/>
      <c r="C616" s="226"/>
      <c r="D616" s="218" t="s">
        <v>161</v>
      </c>
      <c r="E616" s="227" t="s">
        <v>19</v>
      </c>
      <c r="F616" s="228" t="s">
        <v>1338</v>
      </c>
      <c r="G616" s="226"/>
      <c r="H616" s="229">
        <v>16.85</v>
      </c>
      <c r="I616" s="230"/>
      <c r="J616" s="226"/>
      <c r="K616" s="226"/>
      <c r="L616" s="231"/>
      <c r="M616" s="232"/>
      <c r="N616" s="233"/>
      <c r="O616" s="233"/>
      <c r="P616" s="233"/>
      <c r="Q616" s="233"/>
      <c r="R616" s="233"/>
      <c r="S616" s="233"/>
      <c r="T616" s="234"/>
      <c r="U616" s="13"/>
      <c r="V616" s="13"/>
      <c r="W616" s="13"/>
      <c r="X616" s="13"/>
      <c r="Y616" s="13"/>
      <c r="Z616" s="13"/>
      <c r="AA616" s="13"/>
      <c r="AB616" s="13"/>
      <c r="AC616" s="13"/>
      <c r="AD616" s="13"/>
      <c r="AE616" s="13"/>
      <c r="AT616" s="235" t="s">
        <v>161</v>
      </c>
      <c r="AU616" s="235" t="s">
        <v>82</v>
      </c>
      <c r="AV616" s="13" t="s">
        <v>82</v>
      </c>
      <c r="AW616" s="13" t="s">
        <v>33</v>
      </c>
      <c r="AX616" s="13" t="s">
        <v>80</v>
      </c>
      <c r="AY616" s="235" t="s">
        <v>148</v>
      </c>
    </row>
    <row r="617" spans="1:65" s="2" customFormat="1" ht="33" customHeight="1">
      <c r="A617" s="39"/>
      <c r="B617" s="40"/>
      <c r="C617" s="205" t="s">
        <v>1339</v>
      </c>
      <c r="D617" s="205" t="s">
        <v>150</v>
      </c>
      <c r="E617" s="206" t="s">
        <v>1340</v>
      </c>
      <c r="F617" s="207" t="s">
        <v>1341</v>
      </c>
      <c r="G617" s="208" t="s">
        <v>174</v>
      </c>
      <c r="H617" s="209">
        <v>45.638</v>
      </c>
      <c r="I617" s="210"/>
      <c r="J617" s="211">
        <f>ROUND(I617*H617,2)</f>
        <v>0</v>
      </c>
      <c r="K617" s="207" t="s">
        <v>19</v>
      </c>
      <c r="L617" s="45"/>
      <c r="M617" s="212" t="s">
        <v>19</v>
      </c>
      <c r="N617" s="213" t="s">
        <v>43</v>
      </c>
      <c r="O617" s="85"/>
      <c r="P617" s="214">
        <f>O617*H617</f>
        <v>0</v>
      </c>
      <c r="Q617" s="214">
        <v>0.06875</v>
      </c>
      <c r="R617" s="214">
        <f>Q617*H617</f>
        <v>3.1376125</v>
      </c>
      <c r="S617" s="214">
        <v>0</v>
      </c>
      <c r="T617" s="215">
        <f>S617*H617</f>
        <v>0</v>
      </c>
      <c r="U617" s="39"/>
      <c r="V617" s="39"/>
      <c r="W617" s="39"/>
      <c r="X617" s="39"/>
      <c r="Y617" s="39"/>
      <c r="Z617" s="39"/>
      <c r="AA617" s="39"/>
      <c r="AB617" s="39"/>
      <c r="AC617" s="39"/>
      <c r="AD617" s="39"/>
      <c r="AE617" s="39"/>
      <c r="AR617" s="216" t="s">
        <v>261</v>
      </c>
      <c r="AT617" s="216" t="s">
        <v>150</v>
      </c>
      <c r="AU617" s="216" t="s">
        <v>82</v>
      </c>
      <c r="AY617" s="18" t="s">
        <v>148</v>
      </c>
      <c r="BE617" s="217">
        <f>IF(N617="základní",J617,0)</f>
        <v>0</v>
      </c>
      <c r="BF617" s="217">
        <f>IF(N617="snížená",J617,0)</f>
        <v>0</v>
      </c>
      <c r="BG617" s="217">
        <f>IF(N617="zákl. přenesená",J617,0)</f>
        <v>0</v>
      </c>
      <c r="BH617" s="217">
        <f>IF(N617="sníž. přenesená",J617,0)</f>
        <v>0</v>
      </c>
      <c r="BI617" s="217">
        <f>IF(N617="nulová",J617,0)</f>
        <v>0</v>
      </c>
      <c r="BJ617" s="18" t="s">
        <v>80</v>
      </c>
      <c r="BK617" s="217">
        <f>ROUND(I617*H617,2)</f>
        <v>0</v>
      </c>
      <c r="BL617" s="18" t="s">
        <v>261</v>
      </c>
      <c r="BM617" s="216" t="s">
        <v>1342</v>
      </c>
    </row>
    <row r="618" spans="1:47" s="2" customFormat="1" ht="12">
      <c r="A618" s="39"/>
      <c r="B618" s="40"/>
      <c r="C618" s="41"/>
      <c r="D618" s="218" t="s">
        <v>157</v>
      </c>
      <c r="E618" s="41"/>
      <c r="F618" s="219" t="s">
        <v>1343</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157</v>
      </c>
      <c r="AU618" s="18" t="s">
        <v>82</v>
      </c>
    </row>
    <row r="619" spans="1:47" s="2" customFormat="1" ht="12">
      <c r="A619" s="39"/>
      <c r="B619" s="40"/>
      <c r="C619" s="41"/>
      <c r="D619" s="218" t="s">
        <v>300</v>
      </c>
      <c r="E619" s="41"/>
      <c r="F619" s="247" t="s">
        <v>1344</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300</v>
      </c>
      <c r="AU619" s="18" t="s">
        <v>82</v>
      </c>
    </row>
    <row r="620" spans="1:51" s="13" customFormat="1" ht="12">
      <c r="A620" s="13"/>
      <c r="B620" s="225"/>
      <c r="C620" s="226"/>
      <c r="D620" s="218" t="s">
        <v>161</v>
      </c>
      <c r="E620" s="227" t="s">
        <v>19</v>
      </c>
      <c r="F620" s="228" t="s">
        <v>1345</v>
      </c>
      <c r="G620" s="226"/>
      <c r="H620" s="229">
        <v>40.929</v>
      </c>
      <c r="I620" s="230"/>
      <c r="J620" s="226"/>
      <c r="K620" s="226"/>
      <c r="L620" s="231"/>
      <c r="M620" s="232"/>
      <c r="N620" s="233"/>
      <c r="O620" s="233"/>
      <c r="P620" s="233"/>
      <c r="Q620" s="233"/>
      <c r="R620" s="233"/>
      <c r="S620" s="233"/>
      <c r="T620" s="234"/>
      <c r="U620" s="13"/>
      <c r="V620" s="13"/>
      <c r="W620" s="13"/>
      <c r="X620" s="13"/>
      <c r="Y620" s="13"/>
      <c r="Z620" s="13"/>
      <c r="AA620" s="13"/>
      <c r="AB620" s="13"/>
      <c r="AC620" s="13"/>
      <c r="AD620" s="13"/>
      <c r="AE620" s="13"/>
      <c r="AT620" s="235" t="s">
        <v>161</v>
      </c>
      <c r="AU620" s="235" t="s">
        <v>82</v>
      </c>
      <c r="AV620" s="13" t="s">
        <v>82</v>
      </c>
      <c r="AW620" s="13" t="s">
        <v>33</v>
      </c>
      <c r="AX620" s="13" t="s">
        <v>72</v>
      </c>
      <c r="AY620" s="235" t="s">
        <v>148</v>
      </c>
    </row>
    <row r="621" spans="1:51" s="13" customFormat="1" ht="12">
      <c r="A621" s="13"/>
      <c r="B621" s="225"/>
      <c r="C621" s="226"/>
      <c r="D621" s="218" t="s">
        <v>161</v>
      </c>
      <c r="E621" s="227" t="s">
        <v>19</v>
      </c>
      <c r="F621" s="228" t="s">
        <v>1346</v>
      </c>
      <c r="G621" s="226"/>
      <c r="H621" s="229">
        <v>15.609</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161</v>
      </c>
      <c r="AU621" s="235" t="s">
        <v>82</v>
      </c>
      <c r="AV621" s="13" t="s">
        <v>82</v>
      </c>
      <c r="AW621" s="13" t="s">
        <v>33</v>
      </c>
      <c r="AX621" s="13" t="s">
        <v>72</v>
      </c>
      <c r="AY621" s="235" t="s">
        <v>148</v>
      </c>
    </row>
    <row r="622" spans="1:51" s="13" customFormat="1" ht="12">
      <c r="A622" s="13"/>
      <c r="B622" s="225"/>
      <c r="C622" s="226"/>
      <c r="D622" s="218" t="s">
        <v>161</v>
      </c>
      <c r="E622" s="227" t="s">
        <v>19</v>
      </c>
      <c r="F622" s="228" t="s">
        <v>1347</v>
      </c>
      <c r="G622" s="226"/>
      <c r="H622" s="229">
        <v>-10.9</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161</v>
      </c>
      <c r="AU622" s="235" t="s">
        <v>82</v>
      </c>
      <c r="AV622" s="13" t="s">
        <v>82</v>
      </c>
      <c r="AW622" s="13" t="s">
        <v>33</v>
      </c>
      <c r="AX622" s="13" t="s">
        <v>72</v>
      </c>
      <c r="AY622" s="235" t="s">
        <v>148</v>
      </c>
    </row>
    <row r="623" spans="1:51" s="14" customFormat="1" ht="12">
      <c r="A623" s="14"/>
      <c r="B623" s="236"/>
      <c r="C623" s="237"/>
      <c r="D623" s="218" t="s">
        <v>161</v>
      </c>
      <c r="E623" s="238" t="s">
        <v>19</v>
      </c>
      <c r="F623" s="239" t="s">
        <v>254</v>
      </c>
      <c r="G623" s="237"/>
      <c r="H623" s="240">
        <v>45.638000000000005</v>
      </c>
      <c r="I623" s="241"/>
      <c r="J623" s="237"/>
      <c r="K623" s="237"/>
      <c r="L623" s="242"/>
      <c r="M623" s="243"/>
      <c r="N623" s="244"/>
      <c r="O623" s="244"/>
      <c r="P623" s="244"/>
      <c r="Q623" s="244"/>
      <c r="R623" s="244"/>
      <c r="S623" s="244"/>
      <c r="T623" s="245"/>
      <c r="U623" s="14"/>
      <c r="V623" s="14"/>
      <c r="W623" s="14"/>
      <c r="X623" s="14"/>
      <c r="Y623" s="14"/>
      <c r="Z623" s="14"/>
      <c r="AA623" s="14"/>
      <c r="AB623" s="14"/>
      <c r="AC623" s="14"/>
      <c r="AD623" s="14"/>
      <c r="AE623" s="14"/>
      <c r="AT623" s="246" t="s">
        <v>161</v>
      </c>
      <c r="AU623" s="246" t="s">
        <v>82</v>
      </c>
      <c r="AV623" s="14" t="s">
        <v>155</v>
      </c>
      <c r="AW623" s="14" t="s">
        <v>33</v>
      </c>
      <c r="AX623" s="14" t="s">
        <v>80</v>
      </c>
      <c r="AY623" s="246" t="s">
        <v>148</v>
      </c>
    </row>
    <row r="624" spans="1:65" s="2" customFormat="1" ht="16.5" customHeight="1">
      <c r="A624" s="39"/>
      <c r="B624" s="40"/>
      <c r="C624" s="205" t="s">
        <v>1348</v>
      </c>
      <c r="D624" s="205" t="s">
        <v>150</v>
      </c>
      <c r="E624" s="206" t="s">
        <v>1349</v>
      </c>
      <c r="F624" s="207" t="s">
        <v>1350</v>
      </c>
      <c r="G624" s="208" t="s">
        <v>174</v>
      </c>
      <c r="H624" s="209">
        <v>339.616</v>
      </c>
      <c r="I624" s="210"/>
      <c r="J624" s="211">
        <f>ROUND(I624*H624,2)</f>
        <v>0</v>
      </c>
      <c r="K624" s="207" t="s">
        <v>19</v>
      </c>
      <c r="L624" s="45"/>
      <c r="M624" s="212" t="s">
        <v>19</v>
      </c>
      <c r="N624" s="213" t="s">
        <v>43</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261</v>
      </c>
      <c r="AT624" s="216" t="s">
        <v>150</v>
      </c>
      <c r="AU624" s="216" t="s">
        <v>82</v>
      </c>
      <c r="AY624" s="18" t="s">
        <v>148</v>
      </c>
      <c r="BE624" s="217">
        <f>IF(N624="základní",J624,0)</f>
        <v>0</v>
      </c>
      <c r="BF624" s="217">
        <f>IF(N624="snížená",J624,0)</f>
        <v>0</v>
      </c>
      <c r="BG624" s="217">
        <f>IF(N624="zákl. přenesená",J624,0)</f>
        <v>0</v>
      </c>
      <c r="BH624" s="217">
        <f>IF(N624="sníž. přenesená",J624,0)</f>
        <v>0</v>
      </c>
      <c r="BI624" s="217">
        <f>IF(N624="nulová",J624,0)</f>
        <v>0</v>
      </c>
      <c r="BJ624" s="18" t="s">
        <v>80</v>
      </c>
      <c r="BK624" s="217">
        <f>ROUND(I624*H624,2)</f>
        <v>0</v>
      </c>
      <c r="BL624" s="18" t="s">
        <v>261</v>
      </c>
      <c r="BM624" s="216" t="s">
        <v>1351</v>
      </c>
    </row>
    <row r="625" spans="1:47" s="2" customFormat="1" ht="12">
      <c r="A625" s="39"/>
      <c r="B625" s="40"/>
      <c r="C625" s="41"/>
      <c r="D625" s="218" t="s">
        <v>157</v>
      </c>
      <c r="E625" s="41"/>
      <c r="F625" s="219" t="s">
        <v>1350</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157</v>
      </c>
      <c r="AU625" s="18" t="s">
        <v>82</v>
      </c>
    </row>
    <row r="626" spans="1:47" s="2" customFormat="1" ht="12">
      <c r="A626" s="39"/>
      <c r="B626" s="40"/>
      <c r="C626" s="41"/>
      <c r="D626" s="218" t="s">
        <v>300</v>
      </c>
      <c r="E626" s="41"/>
      <c r="F626" s="247" t="s">
        <v>1352</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300</v>
      </c>
      <c r="AU626" s="18" t="s">
        <v>82</v>
      </c>
    </row>
    <row r="627" spans="1:51" s="13" customFormat="1" ht="12">
      <c r="A627" s="13"/>
      <c r="B627" s="225"/>
      <c r="C627" s="226"/>
      <c r="D627" s="218" t="s">
        <v>161</v>
      </c>
      <c r="E627" s="227" t="s">
        <v>19</v>
      </c>
      <c r="F627" s="228" t="s">
        <v>1353</v>
      </c>
      <c r="G627" s="226"/>
      <c r="H627" s="229">
        <v>191.283</v>
      </c>
      <c r="I627" s="230"/>
      <c r="J627" s="226"/>
      <c r="K627" s="226"/>
      <c r="L627" s="231"/>
      <c r="M627" s="232"/>
      <c r="N627" s="233"/>
      <c r="O627" s="233"/>
      <c r="P627" s="233"/>
      <c r="Q627" s="233"/>
      <c r="R627" s="233"/>
      <c r="S627" s="233"/>
      <c r="T627" s="234"/>
      <c r="U627" s="13"/>
      <c r="V627" s="13"/>
      <c r="W627" s="13"/>
      <c r="X627" s="13"/>
      <c r="Y627" s="13"/>
      <c r="Z627" s="13"/>
      <c r="AA627" s="13"/>
      <c r="AB627" s="13"/>
      <c r="AC627" s="13"/>
      <c r="AD627" s="13"/>
      <c r="AE627" s="13"/>
      <c r="AT627" s="235" t="s">
        <v>161</v>
      </c>
      <c r="AU627" s="235" t="s">
        <v>82</v>
      </c>
      <c r="AV627" s="13" t="s">
        <v>82</v>
      </c>
      <c r="AW627" s="13" t="s">
        <v>33</v>
      </c>
      <c r="AX627" s="13" t="s">
        <v>72</v>
      </c>
      <c r="AY627" s="235" t="s">
        <v>148</v>
      </c>
    </row>
    <row r="628" spans="1:51" s="13" customFormat="1" ht="12">
      <c r="A628" s="13"/>
      <c r="B628" s="225"/>
      <c r="C628" s="226"/>
      <c r="D628" s="218" t="s">
        <v>161</v>
      </c>
      <c r="E628" s="227" t="s">
        <v>19</v>
      </c>
      <c r="F628" s="228" t="s">
        <v>1354</v>
      </c>
      <c r="G628" s="226"/>
      <c r="H628" s="229">
        <v>13.034</v>
      </c>
      <c r="I628" s="230"/>
      <c r="J628" s="226"/>
      <c r="K628" s="226"/>
      <c r="L628" s="231"/>
      <c r="M628" s="232"/>
      <c r="N628" s="233"/>
      <c r="O628" s="233"/>
      <c r="P628" s="233"/>
      <c r="Q628" s="233"/>
      <c r="R628" s="233"/>
      <c r="S628" s="233"/>
      <c r="T628" s="234"/>
      <c r="U628" s="13"/>
      <c r="V628" s="13"/>
      <c r="W628" s="13"/>
      <c r="X628" s="13"/>
      <c r="Y628" s="13"/>
      <c r="Z628" s="13"/>
      <c r="AA628" s="13"/>
      <c r="AB628" s="13"/>
      <c r="AC628" s="13"/>
      <c r="AD628" s="13"/>
      <c r="AE628" s="13"/>
      <c r="AT628" s="235" t="s">
        <v>161</v>
      </c>
      <c r="AU628" s="235" t="s">
        <v>82</v>
      </c>
      <c r="AV628" s="13" t="s">
        <v>82</v>
      </c>
      <c r="AW628" s="13" t="s">
        <v>33</v>
      </c>
      <c r="AX628" s="13" t="s">
        <v>72</v>
      </c>
      <c r="AY628" s="235" t="s">
        <v>148</v>
      </c>
    </row>
    <row r="629" spans="1:51" s="13" customFormat="1" ht="12">
      <c r="A629" s="13"/>
      <c r="B629" s="225"/>
      <c r="C629" s="226"/>
      <c r="D629" s="218" t="s">
        <v>161</v>
      </c>
      <c r="E629" s="227" t="s">
        <v>19</v>
      </c>
      <c r="F629" s="228" t="s">
        <v>1355</v>
      </c>
      <c r="G629" s="226"/>
      <c r="H629" s="229">
        <v>5.28</v>
      </c>
      <c r="I629" s="230"/>
      <c r="J629" s="226"/>
      <c r="K629" s="226"/>
      <c r="L629" s="231"/>
      <c r="M629" s="232"/>
      <c r="N629" s="233"/>
      <c r="O629" s="233"/>
      <c r="P629" s="233"/>
      <c r="Q629" s="233"/>
      <c r="R629" s="233"/>
      <c r="S629" s="233"/>
      <c r="T629" s="234"/>
      <c r="U629" s="13"/>
      <c r="V629" s="13"/>
      <c r="W629" s="13"/>
      <c r="X629" s="13"/>
      <c r="Y629" s="13"/>
      <c r="Z629" s="13"/>
      <c r="AA629" s="13"/>
      <c r="AB629" s="13"/>
      <c r="AC629" s="13"/>
      <c r="AD629" s="13"/>
      <c r="AE629" s="13"/>
      <c r="AT629" s="235" t="s">
        <v>161</v>
      </c>
      <c r="AU629" s="235" t="s">
        <v>82</v>
      </c>
      <c r="AV629" s="13" t="s">
        <v>82</v>
      </c>
      <c r="AW629" s="13" t="s">
        <v>33</v>
      </c>
      <c r="AX629" s="13" t="s">
        <v>72</v>
      </c>
      <c r="AY629" s="235" t="s">
        <v>148</v>
      </c>
    </row>
    <row r="630" spans="1:51" s="13" customFormat="1" ht="12">
      <c r="A630" s="13"/>
      <c r="B630" s="225"/>
      <c r="C630" s="226"/>
      <c r="D630" s="218" t="s">
        <v>161</v>
      </c>
      <c r="E630" s="227" t="s">
        <v>19</v>
      </c>
      <c r="F630" s="228" t="s">
        <v>1356</v>
      </c>
      <c r="G630" s="226"/>
      <c r="H630" s="229">
        <v>89.56</v>
      </c>
      <c r="I630" s="230"/>
      <c r="J630" s="226"/>
      <c r="K630" s="226"/>
      <c r="L630" s="231"/>
      <c r="M630" s="232"/>
      <c r="N630" s="233"/>
      <c r="O630" s="233"/>
      <c r="P630" s="233"/>
      <c r="Q630" s="233"/>
      <c r="R630" s="233"/>
      <c r="S630" s="233"/>
      <c r="T630" s="234"/>
      <c r="U630" s="13"/>
      <c r="V630" s="13"/>
      <c r="W630" s="13"/>
      <c r="X630" s="13"/>
      <c r="Y630" s="13"/>
      <c r="Z630" s="13"/>
      <c r="AA630" s="13"/>
      <c r="AB630" s="13"/>
      <c r="AC630" s="13"/>
      <c r="AD630" s="13"/>
      <c r="AE630" s="13"/>
      <c r="AT630" s="235" t="s">
        <v>161</v>
      </c>
      <c r="AU630" s="235" t="s">
        <v>82</v>
      </c>
      <c r="AV630" s="13" t="s">
        <v>82</v>
      </c>
      <c r="AW630" s="13" t="s">
        <v>33</v>
      </c>
      <c r="AX630" s="13" t="s">
        <v>72</v>
      </c>
      <c r="AY630" s="235" t="s">
        <v>148</v>
      </c>
    </row>
    <row r="631" spans="1:51" s="13" customFormat="1" ht="12">
      <c r="A631" s="13"/>
      <c r="B631" s="225"/>
      <c r="C631" s="226"/>
      <c r="D631" s="218" t="s">
        <v>161</v>
      </c>
      <c r="E631" s="227" t="s">
        <v>19</v>
      </c>
      <c r="F631" s="228" t="s">
        <v>1357</v>
      </c>
      <c r="G631" s="226"/>
      <c r="H631" s="229">
        <v>15.249</v>
      </c>
      <c r="I631" s="230"/>
      <c r="J631" s="226"/>
      <c r="K631" s="226"/>
      <c r="L631" s="231"/>
      <c r="M631" s="232"/>
      <c r="N631" s="233"/>
      <c r="O631" s="233"/>
      <c r="P631" s="233"/>
      <c r="Q631" s="233"/>
      <c r="R631" s="233"/>
      <c r="S631" s="233"/>
      <c r="T631" s="234"/>
      <c r="U631" s="13"/>
      <c r="V631" s="13"/>
      <c r="W631" s="13"/>
      <c r="X631" s="13"/>
      <c r="Y631" s="13"/>
      <c r="Z631" s="13"/>
      <c r="AA631" s="13"/>
      <c r="AB631" s="13"/>
      <c r="AC631" s="13"/>
      <c r="AD631" s="13"/>
      <c r="AE631" s="13"/>
      <c r="AT631" s="235" t="s">
        <v>161</v>
      </c>
      <c r="AU631" s="235" t="s">
        <v>82</v>
      </c>
      <c r="AV631" s="13" t="s">
        <v>82</v>
      </c>
      <c r="AW631" s="13" t="s">
        <v>33</v>
      </c>
      <c r="AX631" s="13" t="s">
        <v>72</v>
      </c>
      <c r="AY631" s="235" t="s">
        <v>148</v>
      </c>
    </row>
    <row r="632" spans="1:51" s="13" customFormat="1" ht="12">
      <c r="A632" s="13"/>
      <c r="B632" s="225"/>
      <c r="C632" s="226"/>
      <c r="D632" s="218" t="s">
        <v>161</v>
      </c>
      <c r="E632" s="227" t="s">
        <v>19</v>
      </c>
      <c r="F632" s="228" t="s">
        <v>1358</v>
      </c>
      <c r="G632" s="226"/>
      <c r="H632" s="229">
        <v>7.86</v>
      </c>
      <c r="I632" s="230"/>
      <c r="J632" s="226"/>
      <c r="K632" s="226"/>
      <c r="L632" s="231"/>
      <c r="M632" s="232"/>
      <c r="N632" s="233"/>
      <c r="O632" s="233"/>
      <c r="P632" s="233"/>
      <c r="Q632" s="233"/>
      <c r="R632" s="233"/>
      <c r="S632" s="233"/>
      <c r="T632" s="234"/>
      <c r="U632" s="13"/>
      <c r="V632" s="13"/>
      <c r="W632" s="13"/>
      <c r="X632" s="13"/>
      <c r="Y632" s="13"/>
      <c r="Z632" s="13"/>
      <c r="AA632" s="13"/>
      <c r="AB632" s="13"/>
      <c r="AC632" s="13"/>
      <c r="AD632" s="13"/>
      <c r="AE632" s="13"/>
      <c r="AT632" s="235" t="s">
        <v>161</v>
      </c>
      <c r="AU632" s="235" t="s">
        <v>82</v>
      </c>
      <c r="AV632" s="13" t="s">
        <v>82</v>
      </c>
      <c r="AW632" s="13" t="s">
        <v>33</v>
      </c>
      <c r="AX632" s="13" t="s">
        <v>72</v>
      </c>
      <c r="AY632" s="235" t="s">
        <v>148</v>
      </c>
    </row>
    <row r="633" spans="1:51" s="13" customFormat="1" ht="12">
      <c r="A633" s="13"/>
      <c r="B633" s="225"/>
      <c r="C633" s="226"/>
      <c r="D633" s="218" t="s">
        <v>161</v>
      </c>
      <c r="E633" s="227" t="s">
        <v>19</v>
      </c>
      <c r="F633" s="228" t="s">
        <v>1359</v>
      </c>
      <c r="G633" s="226"/>
      <c r="H633" s="229">
        <v>17.35</v>
      </c>
      <c r="I633" s="230"/>
      <c r="J633" s="226"/>
      <c r="K633" s="226"/>
      <c r="L633" s="231"/>
      <c r="M633" s="232"/>
      <c r="N633" s="233"/>
      <c r="O633" s="233"/>
      <c r="P633" s="233"/>
      <c r="Q633" s="233"/>
      <c r="R633" s="233"/>
      <c r="S633" s="233"/>
      <c r="T633" s="234"/>
      <c r="U633" s="13"/>
      <c r="V633" s="13"/>
      <c r="W633" s="13"/>
      <c r="X633" s="13"/>
      <c r="Y633" s="13"/>
      <c r="Z633" s="13"/>
      <c r="AA633" s="13"/>
      <c r="AB633" s="13"/>
      <c r="AC633" s="13"/>
      <c r="AD633" s="13"/>
      <c r="AE633" s="13"/>
      <c r="AT633" s="235" t="s">
        <v>161</v>
      </c>
      <c r="AU633" s="235" t="s">
        <v>82</v>
      </c>
      <c r="AV633" s="13" t="s">
        <v>82</v>
      </c>
      <c r="AW633" s="13" t="s">
        <v>33</v>
      </c>
      <c r="AX633" s="13" t="s">
        <v>72</v>
      </c>
      <c r="AY633" s="235" t="s">
        <v>148</v>
      </c>
    </row>
    <row r="634" spans="1:51" s="14" customFormat="1" ht="12">
      <c r="A634" s="14"/>
      <c r="B634" s="236"/>
      <c r="C634" s="237"/>
      <c r="D634" s="218" t="s">
        <v>161</v>
      </c>
      <c r="E634" s="238" t="s">
        <v>19</v>
      </c>
      <c r="F634" s="239" t="s">
        <v>254</v>
      </c>
      <c r="G634" s="237"/>
      <c r="H634" s="240">
        <v>339.61600000000004</v>
      </c>
      <c r="I634" s="241"/>
      <c r="J634" s="237"/>
      <c r="K634" s="237"/>
      <c r="L634" s="242"/>
      <c r="M634" s="243"/>
      <c r="N634" s="244"/>
      <c r="O634" s="244"/>
      <c r="P634" s="244"/>
      <c r="Q634" s="244"/>
      <c r="R634" s="244"/>
      <c r="S634" s="244"/>
      <c r="T634" s="245"/>
      <c r="U634" s="14"/>
      <c r="V634" s="14"/>
      <c r="W634" s="14"/>
      <c r="X634" s="14"/>
      <c r="Y634" s="14"/>
      <c r="Z634" s="14"/>
      <c r="AA634" s="14"/>
      <c r="AB634" s="14"/>
      <c r="AC634" s="14"/>
      <c r="AD634" s="14"/>
      <c r="AE634" s="14"/>
      <c r="AT634" s="246" t="s">
        <v>161</v>
      </c>
      <c r="AU634" s="246" t="s">
        <v>82</v>
      </c>
      <c r="AV634" s="14" t="s">
        <v>155</v>
      </c>
      <c r="AW634" s="14" t="s">
        <v>33</v>
      </c>
      <c r="AX634" s="14" t="s">
        <v>80</v>
      </c>
      <c r="AY634" s="246" t="s">
        <v>148</v>
      </c>
    </row>
    <row r="635" spans="1:65" s="2" customFormat="1" ht="16.5" customHeight="1">
      <c r="A635" s="39"/>
      <c r="B635" s="40"/>
      <c r="C635" s="205" t="s">
        <v>1360</v>
      </c>
      <c r="D635" s="205" t="s">
        <v>150</v>
      </c>
      <c r="E635" s="206" t="s">
        <v>1361</v>
      </c>
      <c r="F635" s="207" t="s">
        <v>1362</v>
      </c>
      <c r="G635" s="208" t="s">
        <v>174</v>
      </c>
      <c r="H635" s="209">
        <v>11.61</v>
      </c>
      <c r="I635" s="210"/>
      <c r="J635" s="211">
        <f>ROUND(I635*H635,2)</f>
        <v>0</v>
      </c>
      <c r="K635" s="207" t="s">
        <v>19</v>
      </c>
      <c r="L635" s="45"/>
      <c r="M635" s="212" t="s">
        <v>19</v>
      </c>
      <c r="N635" s="213" t="s">
        <v>43</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261</v>
      </c>
      <c r="AT635" s="216" t="s">
        <v>150</v>
      </c>
      <c r="AU635" s="216" t="s">
        <v>82</v>
      </c>
      <c r="AY635" s="18" t="s">
        <v>148</v>
      </c>
      <c r="BE635" s="217">
        <f>IF(N635="základní",J635,0)</f>
        <v>0</v>
      </c>
      <c r="BF635" s="217">
        <f>IF(N635="snížená",J635,0)</f>
        <v>0</v>
      </c>
      <c r="BG635" s="217">
        <f>IF(N635="zákl. přenesená",J635,0)</f>
        <v>0</v>
      </c>
      <c r="BH635" s="217">
        <f>IF(N635="sníž. přenesená",J635,0)</f>
        <v>0</v>
      </c>
      <c r="BI635" s="217">
        <f>IF(N635="nulová",J635,0)</f>
        <v>0</v>
      </c>
      <c r="BJ635" s="18" t="s">
        <v>80</v>
      </c>
      <c r="BK635" s="217">
        <f>ROUND(I635*H635,2)</f>
        <v>0</v>
      </c>
      <c r="BL635" s="18" t="s">
        <v>261</v>
      </c>
      <c r="BM635" s="216" t="s">
        <v>1363</v>
      </c>
    </row>
    <row r="636" spans="1:47" s="2" customFormat="1" ht="12">
      <c r="A636" s="39"/>
      <c r="B636" s="40"/>
      <c r="C636" s="41"/>
      <c r="D636" s="218" t="s">
        <v>157</v>
      </c>
      <c r="E636" s="41"/>
      <c r="F636" s="219" t="s">
        <v>1362</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157</v>
      </c>
      <c r="AU636" s="18" t="s">
        <v>82</v>
      </c>
    </row>
    <row r="637" spans="1:51" s="13" customFormat="1" ht="12">
      <c r="A637" s="13"/>
      <c r="B637" s="225"/>
      <c r="C637" s="226"/>
      <c r="D637" s="218" t="s">
        <v>161</v>
      </c>
      <c r="E637" s="227" t="s">
        <v>19</v>
      </c>
      <c r="F637" s="228" t="s">
        <v>1364</v>
      </c>
      <c r="G637" s="226"/>
      <c r="H637" s="229">
        <v>11.61</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161</v>
      </c>
      <c r="AU637" s="235" t="s">
        <v>82</v>
      </c>
      <c r="AV637" s="13" t="s">
        <v>82</v>
      </c>
      <c r="AW637" s="13" t="s">
        <v>33</v>
      </c>
      <c r="AX637" s="13" t="s">
        <v>80</v>
      </c>
      <c r="AY637" s="235" t="s">
        <v>148</v>
      </c>
    </row>
    <row r="638" spans="1:65" s="2" customFormat="1" ht="24.15" customHeight="1">
      <c r="A638" s="39"/>
      <c r="B638" s="40"/>
      <c r="C638" s="205" t="s">
        <v>1365</v>
      </c>
      <c r="D638" s="205" t="s">
        <v>150</v>
      </c>
      <c r="E638" s="206" t="s">
        <v>1366</v>
      </c>
      <c r="F638" s="207" t="s">
        <v>1367</v>
      </c>
      <c r="G638" s="208" t="s">
        <v>220</v>
      </c>
      <c r="H638" s="209">
        <v>15.445</v>
      </c>
      <c r="I638" s="210"/>
      <c r="J638" s="211">
        <f>ROUND(I638*H638,2)</f>
        <v>0</v>
      </c>
      <c r="K638" s="207" t="s">
        <v>662</v>
      </c>
      <c r="L638" s="45"/>
      <c r="M638" s="212" t="s">
        <v>19</v>
      </c>
      <c r="N638" s="213" t="s">
        <v>43</v>
      </c>
      <c r="O638" s="85"/>
      <c r="P638" s="214">
        <f>O638*H638</f>
        <v>0</v>
      </c>
      <c r="Q638" s="214">
        <v>0</v>
      </c>
      <c r="R638" s="214">
        <f>Q638*H638</f>
        <v>0</v>
      </c>
      <c r="S638" s="214">
        <v>0</v>
      </c>
      <c r="T638" s="215">
        <f>S638*H638</f>
        <v>0</v>
      </c>
      <c r="U638" s="39"/>
      <c r="V638" s="39"/>
      <c r="W638" s="39"/>
      <c r="X638" s="39"/>
      <c r="Y638" s="39"/>
      <c r="Z638" s="39"/>
      <c r="AA638" s="39"/>
      <c r="AB638" s="39"/>
      <c r="AC638" s="39"/>
      <c r="AD638" s="39"/>
      <c r="AE638" s="39"/>
      <c r="AR638" s="216" t="s">
        <v>261</v>
      </c>
      <c r="AT638" s="216" t="s">
        <v>150</v>
      </c>
      <c r="AU638" s="216" t="s">
        <v>82</v>
      </c>
      <c r="AY638" s="18" t="s">
        <v>148</v>
      </c>
      <c r="BE638" s="217">
        <f>IF(N638="základní",J638,0)</f>
        <v>0</v>
      </c>
      <c r="BF638" s="217">
        <f>IF(N638="snížená",J638,0)</f>
        <v>0</v>
      </c>
      <c r="BG638" s="217">
        <f>IF(N638="zákl. přenesená",J638,0)</f>
        <v>0</v>
      </c>
      <c r="BH638" s="217">
        <f>IF(N638="sníž. přenesená",J638,0)</f>
        <v>0</v>
      </c>
      <c r="BI638" s="217">
        <f>IF(N638="nulová",J638,0)</f>
        <v>0</v>
      </c>
      <c r="BJ638" s="18" t="s">
        <v>80</v>
      </c>
      <c r="BK638" s="217">
        <f>ROUND(I638*H638,2)</f>
        <v>0</v>
      </c>
      <c r="BL638" s="18" t="s">
        <v>261</v>
      </c>
      <c r="BM638" s="216" t="s">
        <v>1368</v>
      </c>
    </row>
    <row r="639" spans="1:47" s="2" customFormat="1" ht="12">
      <c r="A639" s="39"/>
      <c r="B639" s="40"/>
      <c r="C639" s="41"/>
      <c r="D639" s="218" t="s">
        <v>157</v>
      </c>
      <c r="E639" s="41"/>
      <c r="F639" s="219" t="s">
        <v>1369</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157</v>
      </c>
      <c r="AU639" s="18" t="s">
        <v>82</v>
      </c>
    </row>
    <row r="640" spans="1:47" s="2" customFormat="1" ht="12">
      <c r="A640" s="39"/>
      <c r="B640" s="40"/>
      <c r="C640" s="41"/>
      <c r="D640" s="223" t="s">
        <v>159</v>
      </c>
      <c r="E640" s="41"/>
      <c r="F640" s="224" t="s">
        <v>1370</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159</v>
      </c>
      <c r="AU640" s="18" t="s">
        <v>82</v>
      </c>
    </row>
    <row r="641" spans="1:51" s="13" customFormat="1" ht="12">
      <c r="A641" s="13"/>
      <c r="B641" s="225"/>
      <c r="C641" s="226"/>
      <c r="D641" s="218" t="s">
        <v>161</v>
      </c>
      <c r="E641" s="227" t="s">
        <v>19</v>
      </c>
      <c r="F641" s="228" t="s">
        <v>1371</v>
      </c>
      <c r="G641" s="226"/>
      <c r="H641" s="229">
        <v>3.715</v>
      </c>
      <c r="I641" s="230"/>
      <c r="J641" s="226"/>
      <c r="K641" s="226"/>
      <c r="L641" s="231"/>
      <c r="M641" s="232"/>
      <c r="N641" s="233"/>
      <c r="O641" s="233"/>
      <c r="P641" s="233"/>
      <c r="Q641" s="233"/>
      <c r="R641" s="233"/>
      <c r="S641" s="233"/>
      <c r="T641" s="234"/>
      <c r="U641" s="13"/>
      <c r="V641" s="13"/>
      <c r="W641" s="13"/>
      <c r="X641" s="13"/>
      <c r="Y641" s="13"/>
      <c r="Z641" s="13"/>
      <c r="AA641" s="13"/>
      <c r="AB641" s="13"/>
      <c r="AC641" s="13"/>
      <c r="AD641" s="13"/>
      <c r="AE641" s="13"/>
      <c r="AT641" s="235" t="s">
        <v>161</v>
      </c>
      <c r="AU641" s="235" t="s">
        <v>82</v>
      </c>
      <c r="AV641" s="13" t="s">
        <v>82</v>
      </c>
      <c r="AW641" s="13" t="s">
        <v>33</v>
      </c>
      <c r="AX641" s="13" t="s">
        <v>72</v>
      </c>
      <c r="AY641" s="235" t="s">
        <v>148</v>
      </c>
    </row>
    <row r="642" spans="1:51" s="13" customFormat="1" ht="12">
      <c r="A642" s="13"/>
      <c r="B642" s="225"/>
      <c r="C642" s="226"/>
      <c r="D642" s="218" t="s">
        <v>161</v>
      </c>
      <c r="E642" s="227" t="s">
        <v>19</v>
      </c>
      <c r="F642" s="228" t="s">
        <v>1372</v>
      </c>
      <c r="G642" s="226"/>
      <c r="H642" s="229">
        <v>5.16</v>
      </c>
      <c r="I642" s="230"/>
      <c r="J642" s="226"/>
      <c r="K642" s="226"/>
      <c r="L642" s="231"/>
      <c r="M642" s="232"/>
      <c r="N642" s="233"/>
      <c r="O642" s="233"/>
      <c r="P642" s="233"/>
      <c r="Q642" s="233"/>
      <c r="R642" s="233"/>
      <c r="S642" s="233"/>
      <c r="T642" s="234"/>
      <c r="U642" s="13"/>
      <c r="V642" s="13"/>
      <c r="W642" s="13"/>
      <c r="X642" s="13"/>
      <c r="Y642" s="13"/>
      <c r="Z642" s="13"/>
      <c r="AA642" s="13"/>
      <c r="AB642" s="13"/>
      <c r="AC642" s="13"/>
      <c r="AD642" s="13"/>
      <c r="AE642" s="13"/>
      <c r="AT642" s="235" t="s">
        <v>161</v>
      </c>
      <c r="AU642" s="235" t="s">
        <v>82</v>
      </c>
      <c r="AV642" s="13" t="s">
        <v>82</v>
      </c>
      <c r="AW642" s="13" t="s">
        <v>33</v>
      </c>
      <c r="AX642" s="13" t="s">
        <v>72</v>
      </c>
      <c r="AY642" s="235" t="s">
        <v>148</v>
      </c>
    </row>
    <row r="643" spans="1:51" s="13" customFormat="1" ht="12">
      <c r="A643" s="13"/>
      <c r="B643" s="225"/>
      <c r="C643" s="226"/>
      <c r="D643" s="218" t="s">
        <v>161</v>
      </c>
      <c r="E643" s="227" t="s">
        <v>19</v>
      </c>
      <c r="F643" s="228" t="s">
        <v>1373</v>
      </c>
      <c r="G643" s="226"/>
      <c r="H643" s="229">
        <v>6.57</v>
      </c>
      <c r="I643" s="230"/>
      <c r="J643" s="226"/>
      <c r="K643" s="226"/>
      <c r="L643" s="231"/>
      <c r="M643" s="232"/>
      <c r="N643" s="233"/>
      <c r="O643" s="233"/>
      <c r="P643" s="233"/>
      <c r="Q643" s="233"/>
      <c r="R643" s="233"/>
      <c r="S643" s="233"/>
      <c r="T643" s="234"/>
      <c r="U643" s="13"/>
      <c r="V643" s="13"/>
      <c r="W643" s="13"/>
      <c r="X643" s="13"/>
      <c r="Y643" s="13"/>
      <c r="Z643" s="13"/>
      <c r="AA643" s="13"/>
      <c r="AB643" s="13"/>
      <c r="AC643" s="13"/>
      <c r="AD643" s="13"/>
      <c r="AE643" s="13"/>
      <c r="AT643" s="235" t="s">
        <v>161</v>
      </c>
      <c r="AU643" s="235" t="s">
        <v>82</v>
      </c>
      <c r="AV643" s="13" t="s">
        <v>82</v>
      </c>
      <c r="AW643" s="13" t="s">
        <v>33</v>
      </c>
      <c r="AX643" s="13" t="s">
        <v>72</v>
      </c>
      <c r="AY643" s="235" t="s">
        <v>148</v>
      </c>
    </row>
    <row r="644" spans="1:51" s="14" customFormat="1" ht="12">
      <c r="A644" s="14"/>
      <c r="B644" s="236"/>
      <c r="C644" s="237"/>
      <c r="D644" s="218" t="s">
        <v>161</v>
      </c>
      <c r="E644" s="238" t="s">
        <v>19</v>
      </c>
      <c r="F644" s="239" t="s">
        <v>254</v>
      </c>
      <c r="G644" s="237"/>
      <c r="H644" s="240">
        <v>15.445</v>
      </c>
      <c r="I644" s="241"/>
      <c r="J644" s="237"/>
      <c r="K644" s="237"/>
      <c r="L644" s="242"/>
      <c r="M644" s="243"/>
      <c r="N644" s="244"/>
      <c r="O644" s="244"/>
      <c r="P644" s="244"/>
      <c r="Q644" s="244"/>
      <c r="R644" s="244"/>
      <c r="S644" s="244"/>
      <c r="T644" s="245"/>
      <c r="U644" s="14"/>
      <c r="V644" s="14"/>
      <c r="W644" s="14"/>
      <c r="X644" s="14"/>
      <c r="Y644" s="14"/>
      <c r="Z644" s="14"/>
      <c r="AA644" s="14"/>
      <c r="AB644" s="14"/>
      <c r="AC644" s="14"/>
      <c r="AD644" s="14"/>
      <c r="AE644" s="14"/>
      <c r="AT644" s="246" t="s">
        <v>161</v>
      </c>
      <c r="AU644" s="246" t="s">
        <v>82</v>
      </c>
      <c r="AV644" s="14" t="s">
        <v>155</v>
      </c>
      <c r="AW644" s="14" t="s">
        <v>33</v>
      </c>
      <c r="AX644" s="14" t="s">
        <v>80</v>
      </c>
      <c r="AY644" s="246" t="s">
        <v>148</v>
      </c>
    </row>
    <row r="645" spans="1:65" s="2" customFormat="1" ht="24.15" customHeight="1">
      <c r="A645" s="39"/>
      <c r="B645" s="40"/>
      <c r="C645" s="262" t="s">
        <v>1374</v>
      </c>
      <c r="D645" s="262" t="s">
        <v>700</v>
      </c>
      <c r="E645" s="263" t="s">
        <v>1375</v>
      </c>
      <c r="F645" s="264" t="s">
        <v>1376</v>
      </c>
      <c r="G645" s="265" t="s">
        <v>220</v>
      </c>
      <c r="H645" s="266">
        <v>15.754</v>
      </c>
      <c r="I645" s="267"/>
      <c r="J645" s="268">
        <f>ROUND(I645*H645,2)</f>
        <v>0</v>
      </c>
      <c r="K645" s="264" t="s">
        <v>662</v>
      </c>
      <c r="L645" s="269"/>
      <c r="M645" s="270" t="s">
        <v>19</v>
      </c>
      <c r="N645" s="271" t="s">
        <v>43</v>
      </c>
      <c r="O645" s="85"/>
      <c r="P645" s="214">
        <f>O645*H645</f>
        <v>0</v>
      </c>
      <c r="Q645" s="214">
        <v>0.01</v>
      </c>
      <c r="R645" s="214">
        <f>Q645*H645</f>
        <v>0.15753999999999999</v>
      </c>
      <c r="S645" s="214">
        <v>0</v>
      </c>
      <c r="T645" s="215">
        <f>S645*H645</f>
        <v>0</v>
      </c>
      <c r="U645" s="39"/>
      <c r="V645" s="39"/>
      <c r="W645" s="39"/>
      <c r="X645" s="39"/>
      <c r="Y645" s="39"/>
      <c r="Z645" s="39"/>
      <c r="AA645" s="39"/>
      <c r="AB645" s="39"/>
      <c r="AC645" s="39"/>
      <c r="AD645" s="39"/>
      <c r="AE645" s="39"/>
      <c r="AR645" s="216" t="s">
        <v>383</v>
      </c>
      <c r="AT645" s="216" t="s">
        <v>700</v>
      </c>
      <c r="AU645" s="216" t="s">
        <v>82</v>
      </c>
      <c r="AY645" s="18" t="s">
        <v>148</v>
      </c>
      <c r="BE645" s="217">
        <f>IF(N645="základní",J645,0)</f>
        <v>0</v>
      </c>
      <c r="BF645" s="217">
        <f>IF(N645="snížená",J645,0)</f>
        <v>0</v>
      </c>
      <c r="BG645" s="217">
        <f>IF(N645="zákl. přenesená",J645,0)</f>
        <v>0</v>
      </c>
      <c r="BH645" s="217">
        <f>IF(N645="sníž. přenesená",J645,0)</f>
        <v>0</v>
      </c>
      <c r="BI645" s="217">
        <f>IF(N645="nulová",J645,0)</f>
        <v>0</v>
      </c>
      <c r="BJ645" s="18" t="s">
        <v>80</v>
      </c>
      <c r="BK645" s="217">
        <f>ROUND(I645*H645,2)</f>
        <v>0</v>
      </c>
      <c r="BL645" s="18" t="s">
        <v>261</v>
      </c>
      <c r="BM645" s="216" t="s">
        <v>1377</v>
      </c>
    </row>
    <row r="646" spans="1:47" s="2" customFormat="1" ht="12">
      <c r="A646" s="39"/>
      <c r="B646" s="40"/>
      <c r="C646" s="41"/>
      <c r="D646" s="218" t="s">
        <v>157</v>
      </c>
      <c r="E646" s="41"/>
      <c r="F646" s="219" t="s">
        <v>1376</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157</v>
      </c>
      <c r="AU646" s="18" t="s">
        <v>82</v>
      </c>
    </row>
    <row r="647" spans="1:47" s="2" customFormat="1" ht="12">
      <c r="A647" s="39"/>
      <c r="B647" s="40"/>
      <c r="C647" s="41"/>
      <c r="D647" s="223" t="s">
        <v>159</v>
      </c>
      <c r="E647" s="41"/>
      <c r="F647" s="224" t="s">
        <v>1378</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159</v>
      </c>
      <c r="AU647" s="18" t="s">
        <v>82</v>
      </c>
    </row>
    <row r="648" spans="1:51" s="13" customFormat="1" ht="12">
      <c r="A648" s="13"/>
      <c r="B648" s="225"/>
      <c r="C648" s="226"/>
      <c r="D648" s="218" t="s">
        <v>161</v>
      </c>
      <c r="E648" s="226"/>
      <c r="F648" s="228" t="s">
        <v>1379</v>
      </c>
      <c r="G648" s="226"/>
      <c r="H648" s="229">
        <v>15.754</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161</v>
      </c>
      <c r="AU648" s="235" t="s">
        <v>82</v>
      </c>
      <c r="AV648" s="13" t="s">
        <v>82</v>
      </c>
      <c r="AW648" s="13" t="s">
        <v>4</v>
      </c>
      <c r="AX648" s="13" t="s">
        <v>80</v>
      </c>
      <c r="AY648" s="235" t="s">
        <v>148</v>
      </c>
    </row>
    <row r="649" spans="1:65" s="2" customFormat="1" ht="24.15" customHeight="1">
      <c r="A649" s="39"/>
      <c r="B649" s="40"/>
      <c r="C649" s="205" t="s">
        <v>1380</v>
      </c>
      <c r="D649" s="205" t="s">
        <v>150</v>
      </c>
      <c r="E649" s="206" t="s">
        <v>1381</v>
      </c>
      <c r="F649" s="207" t="s">
        <v>1382</v>
      </c>
      <c r="G649" s="208" t="s">
        <v>167</v>
      </c>
      <c r="H649" s="209">
        <v>3.581</v>
      </c>
      <c r="I649" s="210"/>
      <c r="J649" s="211">
        <f>ROUND(I649*H649,2)</f>
        <v>0</v>
      </c>
      <c r="K649" s="207" t="s">
        <v>662</v>
      </c>
      <c r="L649" s="45"/>
      <c r="M649" s="212" t="s">
        <v>19</v>
      </c>
      <c r="N649" s="213" t="s">
        <v>43</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261</v>
      </c>
      <c r="AT649" s="216" t="s">
        <v>150</v>
      </c>
      <c r="AU649" s="216" t="s">
        <v>82</v>
      </c>
      <c r="AY649" s="18" t="s">
        <v>148</v>
      </c>
      <c r="BE649" s="217">
        <f>IF(N649="základní",J649,0)</f>
        <v>0</v>
      </c>
      <c r="BF649" s="217">
        <f>IF(N649="snížená",J649,0)</f>
        <v>0</v>
      </c>
      <c r="BG649" s="217">
        <f>IF(N649="zákl. přenesená",J649,0)</f>
        <v>0</v>
      </c>
      <c r="BH649" s="217">
        <f>IF(N649="sníž. přenesená",J649,0)</f>
        <v>0</v>
      </c>
      <c r="BI649" s="217">
        <f>IF(N649="nulová",J649,0)</f>
        <v>0</v>
      </c>
      <c r="BJ649" s="18" t="s">
        <v>80</v>
      </c>
      <c r="BK649" s="217">
        <f>ROUND(I649*H649,2)</f>
        <v>0</v>
      </c>
      <c r="BL649" s="18" t="s">
        <v>261</v>
      </c>
      <c r="BM649" s="216" t="s">
        <v>1383</v>
      </c>
    </row>
    <row r="650" spans="1:47" s="2" customFormat="1" ht="12">
      <c r="A650" s="39"/>
      <c r="B650" s="40"/>
      <c r="C650" s="41"/>
      <c r="D650" s="218" t="s">
        <v>157</v>
      </c>
      <c r="E650" s="41"/>
      <c r="F650" s="219" t="s">
        <v>1384</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157</v>
      </c>
      <c r="AU650" s="18" t="s">
        <v>82</v>
      </c>
    </row>
    <row r="651" spans="1:47" s="2" customFormat="1" ht="12">
      <c r="A651" s="39"/>
      <c r="B651" s="40"/>
      <c r="C651" s="41"/>
      <c r="D651" s="223" t="s">
        <v>159</v>
      </c>
      <c r="E651" s="41"/>
      <c r="F651" s="224" t="s">
        <v>1385</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159</v>
      </c>
      <c r="AU651" s="18" t="s">
        <v>82</v>
      </c>
    </row>
    <row r="652" spans="1:63" s="12" customFormat="1" ht="22.8" customHeight="1">
      <c r="A652" s="12"/>
      <c r="B652" s="189"/>
      <c r="C652" s="190"/>
      <c r="D652" s="191" t="s">
        <v>71</v>
      </c>
      <c r="E652" s="203" t="s">
        <v>473</v>
      </c>
      <c r="F652" s="203" t="s">
        <v>474</v>
      </c>
      <c r="G652" s="190"/>
      <c r="H652" s="190"/>
      <c r="I652" s="193"/>
      <c r="J652" s="204">
        <f>BK652</f>
        <v>0</v>
      </c>
      <c r="K652" s="190"/>
      <c r="L652" s="195"/>
      <c r="M652" s="196"/>
      <c r="N652" s="197"/>
      <c r="O652" s="197"/>
      <c r="P652" s="198">
        <f>SUM(P653:P709)</f>
        <v>0</v>
      </c>
      <c r="Q652" s="197"/>
      <c r="R652" s="198">
        <f>SUM(R653:R709)</f>
        <v>3.0391528</v>
      </c>
      <c r="S652" s="197"/>
      <c r="T652" s="199">
        <f>SUM(T653:T709)</f>
        <v>0</v>
      </c>
      <c r="U652" s="12"/>
      <c r="V652" s="12"/>
      <c r="W652" s="12"/>
      <c r="X652" s="12"/>
      <c r="Y652" s="12"/>
      <c r="Z652" s="12"/>
      <c r="AA652" s="12"/>
      <c r="AB652" s="12"/>
      <c r="AC652" s="12"/>
      <c r="AD652" s="12"/>
      <c r="AE652" s="12"/>
      <c r="AR652" s="200" t="s">
        <v>82</v>
      </c>
      <c r="AT652" s="201" t="s">
        <v>71</v>
      </c>
      <c r="AU652" s="201" t="s">
        <v>80</v>
      </c>
      <c r="AY652" s="200" t="s">
        <v>148</v>
      </c>
      <c r="BK652" s="202">
        <f>SUM(BK653:BK709)</f>
        <v>0</v>
      </c>
    </row>
    <row r="653" spans="1:65" s="2" customFormat="1" ht="24.15" customHeight="1">
      <c r="A653" s="39"/>
      <c r="B653" s="40"/>
      <c r="C653" s="205" t="s">
        <v>1386</v>
      </c>
      <c r="D653" s="205" t="s">
        <v>150</v>
      </c>
      <c r="E653" s="206" t="s">
        <v>1387</v>
      </c>
      <c r="F653" s="207" t="s">
        <v>1388</v>
      </c>
      <c r="G653" s="208" t="s">
        <v>174</v>
      </c>
      <c r="H653" s="209">
        <v>719.85</v>
      </c>
      <c r="I653" s="210"/>
      <c r="J653" s="211">
        <f>ROUND(I653*H653,2)</f>
        <v>0</v>
      </c>
      <c r="K653" s="207" t="s">
        <v>662</v>
      </c>
      <c r="L653" s="45"/>
      <c r="M653" s="212" t="s">
        <v>19</v>
      </c>
      <c r="N653" s="213" t="s">
        <v>43</v>
      </c>
      <c r="O653" s="85"/>
      <c r="P653" s="214">
        <f>O653*H653</f>
        <v>0</v>
      </c>
      <c r="Q653" s="214">
        <v>0.00058</v>
      </c>
      <c r="R653" s="214">
        <f>Q653*H653</f>
        <v>0.417513</v>
      </c>
      <c r="S653" s="214">
        <v>0</v>
      </c>
      <c r="T653" s="215">
        <f>S653*H653</f>
        <v>0</v>
      </c>
      <c r="U653" s="39"/>
      <c r="V653" s="39"/>
      <c r="W653" s="39"/>
      <c r="X653" s="39"/>
      <c r="Y653" s="39"/>
      <c r="Z653" s="39"/>
      <c r="AA653" s="39"/>
      <c r="AB653" s="39"/>
      <c r="AC653" s="39"/>
      <c r="AD653" s="39"/>
      <c r="AE653" s="39"/>
      <c r="AR653" s="216" t="s">
        <v>261</v>
      </c>
      <c r="AT653" s="216" t="s">
        <v>150</v>
      </c>
      <c r="AU653" s="216" t="s">
        <v>82</v>
      </c>
      <c r="AY653" s="18" t="s">
        <v>148</v>
      </c>
      <c r="BE653" s="217">
        <f>IF(N653="základní",J653,0)</f>
        <v>0</v>
      </c>
      <c r="BF653" s="217">
        <f>IF(N653="snížená",J653,0)</f>
        <v>0</v>
      </c>
      <c r="BG653" s="217">
        <f>IF(N653="zákl. přenesená",J653,0)</f>
        <v>0</v>
      </c>
      <c r="BH653" s="217">
        <f>IF(N653="sníž. přenesená",J653,0)</f>
        <v>0</v>
      </c>
      <c r="BI653" s="217">
        <f>IF(N653="nulová",J653,0)</f>
        <v>0</v>
      </c>
      <c r="BJ653" s="18" t="s">
        <v>80</v>
      </c>
      <c r="BK653" s="217">
        <f>ROUND(I653*H653,2)</f>
        <v>0</v>
      </c>
      <c r="BL653" s="18" t="s">
        <v>261</v>
      </c>
      <c r="BM653" s="216" t="s">
        <v>1389</v>
      </c>
    </row>
    <row r="654" spans="1:47" s="2" customFormat="1" ht="12">
      <c r="A654" s="39"/>
      <c r="B654" s="40"/>
      <c r="C654" s="41"/>
      <c r="D654" s="218" t="s">
        <v>157</v>
      </c>
      <c r="E654" s="41"/>
      <c r="F654" s="219" t="s">
        <v>1390</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157</v>
      </c>
      <c r="AU654" s="18" t="s">
        <v>82</v>
      </c>
    </row>
    <row r="655" spans="1:47" s="2" customFormat="1" ht="12">
      <c r="A655" s="39"/>
      <c r="B655" s="40"/>
      <c r="C655" s="41"/>
      <c r="D655" s="223" t="s">
        <v>159</v>
      </c>
      <c r="E655" s="41"/>
      <c r="F655" s="224" t="s">
        <v>1391</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159</v>
      </c>
      <c r="AU655" s="18" t="s">
        <v>82</v>
      </c>
    </row>
    <row r="656" spans="1:51" s="13" customFormat="1" ht="12">
      <c r="A656" s="13"/>
      <c r="B656" s="225"/>
      <c r="C656" s="226"/>
      <c r="D656" s="218" t="s">
        <v>161</v>
      </c>
      <c r="E656" s="227" t="s">
        <v>19</v>
      </c>
      <c r="F656" s="228" t="s">
        <v>1392</v>
      </c>
      <c r="G656" s="226"/>
      <c r="H656" s="229">
        <v>719.85</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161</v>
      </c>
      <c r="AU656" s="235" t="s">
        <v>82</v>
      </c>
      <c r="AV656" s="13" t="s">
        <v>82</v>
      </c>
      <c r="AW656" s="13" t="s">
        <v>33</v>
      </c>
      <c r="AX656" s="13" t="s">
        <v>80</v>
      </c>
      <c r="AY656" s="235" t="s">
        <v>148</v>
      </c>
    </row>
    <row r="657" spans="1:65" s="2" customFormat="1" ht="24.15" customHeight="1">
      <c r="A657" s="39"/>
      <c r="B657" s="40"/>
      <c r="C657" s="205" t="s">
        <v>1393</v>
      </c>
      <c r="D657" s="205" t="s">
        <v>150</v>
      </c>
      <c r="E657" s="206" t="s">
        <v>1394</v>
      </c>
      <c r="F657" s="207" t="s">
        <v>1395</v>
      </c>
      <c r="G657" s="208" t="s">
        <v>174</v>
      </c>
      <c r="H657" s="209">
        <v>719.85</v>
      </c>
      <c r="I657" s="210"/>
      <c r="J657" s="211">
        <f>ROUND(I657*H657,2)</f>
        <v>0</v>
      </c>
      <c r="K657" s="207" t="s">
        <v>662</v>
      </c>
      <c r="L657" s="45"/>
      <c r="M657" s="212" t="s">
        <v>19</v>
      </c>
      <c r="N657" s="213" t="s">
        <v>43</v>
      </c>
      <c r="O657" s="85"/>
      <c r="P657" s="214">
        <f>O657*H657</f>
        <v>0</v>
      </c>
      <c r="Q657" s="214">
        <v>0.00264</v>
      </c>
      <c r="R657" s="214">
        <f>Q657*H657</f>
        <v>1.900404</v>
      </c>
      <c r="S657" s="214">
        <v>0</v>
      </c>
      <c r="T657" s="215">
        <f>S657*H657</f>
        <v>0</v>
      </c>
      <c r="U657" s="39"/>
      <c r="V657" s="39"/>
      <c r="W657" s="39"/>
      <c r="X657" s="39"/>
      <c r="Y657" s="39"/>
      <c r="Z657" s="39"/>
      <c r="AA657" s="39"/>
      <c r="AB657" s="39"/>
      <c r="AC657" s="39"/>
      <c r="AD657" s="39"/>
      <c r="AE657" s="39"/>
      <c r="AR657" s="216" t="s">
        <v>261</v>
      </c>
      <c r="AT657" s="216" t="s">
        <v>150</v>
      </c>
      <c r="AU657" s="216" t="s">
        <v>82</v>
      </c>
      <c r="AY657" s="18" t="s">
        <v>148</v>
      </c>
      <c r="BE657" s="217">
        <f>IF(N657="základní",J657,0)</f>
        <v>0</v>
      </c>
      <c r="BF657" s="217">
        <f>IF(N657="snížená",J657,0)</f>
        <v>0</v>
      </c>
      <c r="BG657" s="217">
        <f>IF(N657="zákl. přenesená",J657,0)</f>
        <v>0</v>
      </c>
      <c r="BH657" s="217">
        <f>IF(N657="sníž. přenesená",J657,0)</f>
        <v>0</v>
      </c>
      <c r="BI657" s="217">
        <f>IF(N657="nulová",J657,0)</f>
        <v>0</v>
      </c>
      <c r="BJ657" s="18" t="s">
        <v>80</v>
      </c>
      <c r="BK657" s="217">
        <f>ROUND(I657*H657,2)</f>
        <v>0</v>
      </c>
      <c r="BL657" s="18" t="s">
        <v>261</v>
      </c>
      <c r="BM657" s="216" t="s">
        <v>1396</v>
      </c>
    </row>
    <row r="658" spans="1:47" s="2" customFormat="1" ht="12">
      <c r="A658" s="39"/>
      <c r="B658" s="40"/>
      <c r="C658" s="41"/>
      <c r="D658" s="218" t="s">
        <v>157</v>
      </c>
      <c r="E658" s="41"/>
      <c r="F658" s="219" t="s">
        <v>1397</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157</v>
      </c>
      <c r="AU658" s="18" t="s">
        <v>82</v>
      </c>
    </row>
    <row r="659" spans="1:47" s="2" customFormat="1" ht="12">
      <c r="A659" s="39"/>
      <c r="B659" s="40"/>
      <c r="C659" s="41"/>
      <c r="D659" s="223" t="s">
        <v>159</v>
      </c>
      <c r="E659" s="41"/>
      <c r="F659" s="224" t="s">
        <v>1398</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159</v>
      </c>
      <c r="AU659" s="18" t="s">
        <v>82</v>
      </c>
    </row>
    <row r="660" spans="1:47" s="2" customFormat="1" ht="12">
      <c r="A660" s="39"/>
      <c r="B660" s="40"/>
      <c r="C660" s="41"/>
      <c r="D660" s="218" t="s">
        <v>300</v>
      </c>
      <c r="E660" s="41"/>
      <c r="F660" s="247" t="s">
        <v>1399</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300</v>
      </c>
      <c r="AU660" s="18" t="s">
        <v>82</v>
      </c>
    </row>
    <row r="661" spans="1:65" s="2" customFormat="1" ht="24.15" customHeight="1">
      <c r="A661" s="39"/>
      <c r="B661" s="40"/>
      <c r="C661" s="205" t="s">
        <v>1400</v>
      </c>
      <c r="D661" s="205" t="s">
        <v>150</v>
      </c>
      <c r="E661" s="206" t="s">
        <v>1401</v>
      </c>
      <c r="F661" s="207" t="s">
        <v>1402</v>
      </c>
      <c r="G661" s="208" t="s">
        <v>220</v>
      </c>
      <c r="H661" s="209">
        <v>10</v>
      </c>
      <c r="I661" s="210"/>
      <c r="J661" s="211">
        <f>ROUND(I661*H661,2)</f>
        <v>0</v>
      </c>
      <c r="K661" s="207" t="s">
        <v>662</v>
      </c>
      <c r="L661" s="45"/>
      <c r="M661" s="212" t="s">
        <v>19</v>
      </c>
      <c r="N661" s="213" t="s">
        <v>43</v>
      </c>
      <c r="O661" s="85"/>
      <c r="P661" s="214">
        <f>O661*H661</f>
        <v>0</v>
      </c>
      <c r="Q661" s="214">
        <v>0.00137</v>
      </c>
      <c r="R661" s="214">
        <f>Q661*H661</f>
        <v>0.013699999999999999</v>
      </c>
      <c r="S661" s="214">
        <v>0</v>
      </c>
      <c r="T661" s="215">
        <f>S661*H661</f>
        <v>0</v>
      </c>
      <c r="U661" s="39"/>
      <c r="V661" s="39"/>
      <c r="W661" s="39"/>
      <c r="X661" s="39"/>
      <c r="Y661" s="39"/>
      <c r="Z661" s="39"/>
      <c r="AA661" s="39"/>
      <c r="AB661" s="39"/>
      <c r="AC661" s="39"/>
      <c r="AD661" s="39"/>
      <c r="AE661" s="39"/>
      <c r="AR661" s="216" t="s">
        <v>261</v>
      </c>
      <c r="AT661" s="216" t="s">
        <v>150</v>
      </c>
      <c r="AU661" s="216" t="s">
        <v>82</v>
      </c>
      <c r="AY661" s="18" t="s">
        <v>148</v>
      </c>
      <c r="BE661" s="217">
        <f>IF(N661="základní",J661,0)</f>
        <v>0</v>
      </c>
      <c r="BF661" s="217">
        <f>IF(N661="snížená",J661,0)</f>
        <v>0</v>
      </c>
      <c r="BG661" s="217">
        <f>IF(N661="zákl. přenesená",J661,0)</f>
        <v>0</v>
      </c>
      <c r="BH661" s="217">
        <f>IF(N661="sníž. přenesená",J661,0)</f>
        <v>0</v>
      </c>
      <c r="BI661" s="217">
        <f>IF(N661="nulová",J661,0)</f>
        <v>0</v>
      </c>
      <c r="BJ661" s="18" t="s">
        <v>80</v>
      </c>
      <c r="BK661" s="217">
        <f>ROUND(I661*H661,2)</f>
        <v>0</v>
      </c>
      <c r="BL661" s="18" t="s">
        <v>261</v>
      </c>
      <c r="BM661" s="216" t="s">
        <v>1403</v>
      </c>
    </row>
    <row r="662" spans="1:47" s="2" customFormat="1" ht="12">
      <c r="A662" s="39"/>
      <c r="B662" s="40"/>
      <c r="C662" s="41"/>
      <c r="D662" s="218" t="s">
        <v>157</v>
      </c>
      <c r="E662" s="41"/>
      <c r="F662" s="219" t="s">
        <v>1404</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157</v>
      </c>
      <c r="AU662" s="18" t="s">
        <v>82</v>
      </c>
    </row>
    <row r="663" spans="1:47" s="2" customFormat="1" ht="12">
      <c r="A663" s="39"/>
      <c r="B663" s="40"/>
      <c r="C663" s="41"/>
      <c r="D663" s="223" t="s">
        <v>159</v>
      </c>
      <c r="E663" s="41"/>
      <c r="F663" s="224" t="s">
        <v>1405</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159</v>
      </c>
      <c r="AU663" s="18" t="s">
        <v>82</v>
      </c>
    </row>
    <row r="664" spans="1:47" s="2" customFormat="1" ht="12">
      <c r="A664" s="39"/>
      <c r="B664" s="40"/>
      <c r="C664" s="41"/>
      <c r="D664" s="218" t="s">
        <v>300</v>
      </c>
      <c r="E664" s="41"/>
      <c r="F664" s="247" t="s">
        <v>1406</v>
      </c>
      <c r="G664" s="41"/>
      <c r="H664" s="41"/>
      <c r="I664" s="220"/>
      <c r="J664" s="41"/>
      <c r="K664" s="41"/>
      <c r="L664" s="45"/>
      <c r="M664" s="221"/>
      <c r="N664" s="222"/>
      <c r="O664" s="85"/>
      <c r="P664" s="85"/>
      <c r="Q664" s="85"/>
      <c r="R664" s="85"/>
      <c r="S664" s="85"/>
      <c r="T664" s="86"/>
      <c r="U664" s="39"/>
      <c r="V664" s="39"/>
      <c r="W664" s="39"/>
      <c r="X664" s="39"/>
      <c r="Y664" s="39"/>
      <c r="Z664" s="39"/>
      <c r="AA664" s="39"/>
      <c r="AB664" s="39"/>
      <c r="AC664" s="39"/>
      <c r="AD664" s="39"/>
      <c r="AE664" s="39"/>
      <c r="AT664" s="18" t="s">
        <v>300</v>
      </c>
      <c r="AU664" s="18" t="s">
        <v>82</v>
      </c>
    </row>
    <row r="665" spans="1:65" s="2" customFormat="1" ht="24.15" customHeight="1">
      <c r="A665" s="39"/>
      <c r="B665" s="40"/>
      <c r="C665" s="205" t="s">
        <v>1407</v>
      </c>
      <c r="D665" s="205" t="s">
        <v>150</v>
      </c>
      <c r="E665" s="206" t="s">
        <v>1408</v>
      </c>
      <c r="F665" s="207" t="s">
        <v>1409</v>
      </c>
      <c r="G665" s="208" t="s">
        <v>220</v>
      </c>
      <c r="H665" s="209">
        <v>20</v>
      </c>
      <c r="I665" s="210"/>
      <c r="J665" s="211">
        <f>ROUND(I665*H665,2)</f>
        <v>0</v>
      </c>
      <c r="K665" s="207" t="s">
        <v>662</v>
      </c>
      <c r="L665" s="45"/>
      <c r="M665" s="212" t="s">
        <v>19</v>
      </c>
      <c r="N665" s="213" t="s">
        <v>43</v>
      </c>
      <c r="O665" s="85"/>
      <c r="P665" s="214">
        <f>O665*H665</f>
        <v>0</v>
      </c>
      <c r="Q665" s="214">
        <v>0.00137</v>
      </c>
      <c r="R665" s="214">
        <f>Q665*H665</f>
        <v>0.027399999999999997</v>
      </c>
      <c r="S665" s="214">
        <v>0</v>
      </c>
      <c r="T665" s="215">
        <f>S665*H665</f>
        <v>0</v>
      </c>
      <c r="U665" s="39"/>
      <c r="V665" s="39"/>
      <c r="W665" s="39"/>
      <c r="X665" s="39"/>
      <c r="Y665" s="39"/>
      <c r="Z665" s="39"/>
      <c r="AA665" s="39"/>
      <c r="AB665" s="39"/>
      <c r="AC665" s="39"/>
      <c r="AD665" s="39"/>
      <c r="AE665" s="39"/>
      <c r="AR665" s="216" t="s">
        <v>261</v>
      </c>
      <c r="AT665" s="216" t="s">
        <v>150</v>
      </c>
      <c r="AU665" s="216" t="s">
        <v>82</v>
      </c>
      <c r="AY665" s="18" t="s">
        <v>148</v>
      </c>
      <c r="BE665" s="217">
        <f>IF(N665="základní",J665,0)</f>
        <v>0</v>
      </c>
      <c r="BF665" s="217">
        <f>IF(N665="snížená",J665,0)</f>
        <v>0</v>
      </c>
      <c r="BG665" s="217">
        <f>IF(N665="zákl. přenesená",J665,0)</f>
        <v>0</v>
      </c>
      <c r="BH665" s="217">
        <f>IF(N665="sníž. přenesená",J665,0)</f>
        <v>0</v>
      </c>
      <c r="BI665" s="217">
        <f>IF(N665="nulová",J665,0)</f>
        <v>0</v>
      </c>
      <c r="BJ665" s="18" t="s">
        <v>80</v>
      </c>
      <c r="BK665" s="217">
        <f>ROUND(I665*H665,2)</f>
        <v>0</v>
      </c>
      <c r="BL665" s="18" t="s">
        <v>261</v>
      </c>
      <c r="BM665" s="216" t="s">
        <v>1410</v>
      </c>
    </row>
    <row r="666" spans="1:47" s="2" customFormat="1" ht="12">
      <c r="A666" s="39"/>
      <c r="B666" s="40"/>
      <c r="C666" s="41"/>
      <c r="D666" s="218" t="s">
        <v>157</v>
      </c>
      <c r="E666" s="41"/>
      <c r="F666" s="219" t="s">
        <v>1411</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157</v>
      </c>
      <c r="AU666" s="18" t="s">
        <v>82</v>
      </c>
    </row>
    <row r="667" spans="1:47" s="2" customFormat="1" ht="12">
      <c r="A667" s="39"/>
      <c r="B667" s="40"/>
      <c r="C667" s="41"/>
      <c r="D667" s="223" t="s">
        <v>159</v>
      </c>
      <c r="E667" s="41"/>
      <c r="F667" s="224" t="s">
        <v>1412</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159</v>
      </c>
      <c r="AU667" s="18" t="s">
        <v>82</v>
      </c>
    </row>
    <row r="668" spans="1:47" s="2" customFormat="1" ht="12">
      <c r="A668" s="39"/>
      <c r="B668" s="40"/>
      <c r="C668" s="41"/>
      <c r="D668" s="218" t="s">
        <v>300</v>
      </c>
      <c r="E668" s="41"/>
      <c r="F668" s="247" t="s">
        <v>1413</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300</v>
      </c>
      <c r="AU668" s="18" t="s">
        <v>82</v>
      </c>
    </row>
    <row r="669" spans="1:65" s="2" customFormat="1" ht="16.5" customHeight="1">
      <c r="A669" s="39"/>
      <c r="B669" s="40"/>
      <c r="C669" s="205" t="s">
        <v>1414</v>
      </c>
      <c r="D669" s="205" t="s">
        <v>150</v>
      </c>
      <c r="E669" s="206" t="s">
        <v>1415</v>
      </c>
      <c r="F669" s="207" t="s">
        <v>1416</v>
      </c>
      <c r="G669" s="208" t="s">
        <v>220</v>
      </c>
      <c r="H669" s="209">
        <v>24</v>
      </c>
      <c r="I669" s="210"/>
      <c r="J669" s="211">
        <f>ROUND(I669*H669,2)</f>
        <v>0</v>
      </c>
      <c r="K669" s="207" t="s">
        <v>662</v>
      </c>
      <c r="L669" s="45"/>
      <c r="M669" s="212" t="s">
        <v>19</v>
      </c>
      <c r="N669" s="213" t="s">
        <v>43</v>
      </c>
      <c r="O669" s="85"/>
      <c r="P669" s="214">
        <f>O669*H669</f>
        <v>0</v>
      </c>
      <c r="Q669" s="214">
        <v>0.00111</v>
      </c>
      <c r="R669" s="214">
        <f>Q669*H669</f>
        <v>0.026640000000000004</v>
      </c>
      <c r="S669" s="214">
        <v>0</v>
      </c>
      <c r="T669" s="215">
        <f>S669*H669</f>
        <v>0</v>
      </c>
      <c r="U669" s="39"/>
      <c r="V669" s="39"/>
      <c r="W669" s="39"/>
      <c r="X669" s="39"/>
      <c r="Y669" s="39"/>
      <c r="Z669" s="39"/>
      <c r="AA669" s="39"/>
      <c r="AB669" s="39"/>
      <c r="AC669" s="39"/>
      <c r="AD669" s="39"/>
      <c r="AE669" s="39"/>
      <c r="AR669" s="216" t="s">
        <v>261</v>
      </c>
      <c r="AT669" s="216" t="s">
        <v>150</v>
      </c>
      <c r="AU669" s="216" t="s">
        <v>82</v>
      </c>
      <c r="AY669" s="18" t="s">
        <v>148</v>
      </c>
      <c r="BE669" s="217">
        <f>IF(N669="základní",J669,0)</f>
        <v>0</v>
      </c>
      <c r="BF669" s="217">
        <f>IF(N669="snížená",J669,0)</f>
        <v>0</v>
      </c>
      <c r="BG669" s="217">
        <f>IF(N669="zákl. přenesená",J669,0)</f>
        <v>0</v>
      </c>
      <c r="BH669" s="217">
        <f>IF(N669="sníž. přenesená",J669,0)</f>
        <v>0</v>
      </c>
      <c r="BI669" s="217">
        <f>IF(N669="nulová",J669,0)</f>
        <v>0</v>
      </c>
      <c r="BJ669" s="18" t="s">
        <v>80</v>
      </c>
      <c r="BK669" s="217">
        <f>ROUND(I669*H669,2)</f>
        <v>0</v>
      </c>
      <c r="BL669" s="18" t="s">
        <v>261</v>
      </c>
      <c r="BM669" s="216" t="s">
        <v>1417</v>
      </c>
    </row>
    <row r="670" spans="1:47" s="2" customFormat="1" ht="12">
      <c r="A670" s="39"/>
      <c r="B670" s="40"/>
      <c r="C670" s="41"/>
      <c r="D670" s="218" t="s">
        <v>157</v>
      </c>
      <c r="E670" s="41"/>
      <c r="F670" s="219" t="s">
        <v>1418</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157</v>
      </c>
      <c r="AU670" s="18" t="s">
        <v>82</v>
      </c>
    </row>
    <row r="671" spans="1:47" s="2" customFormat="1" ht="12">
      <c r="A671" s="39"/>
      <c r="B671" s="40"/>
      <c r="C671" s="41"/>
      <c r="D671" s="223" t="s">
        <v>159</v>
      </c>
      <c r="E671" s="41"/>
      <c r="F671" s="224" t="s">
        <v>1419</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159</v>
      </c>
      <c r="AU671" s="18" t="s">
        <v>82</v>
      </c>
    </row>
    <row r="672" spans="1:47" s="2" customFormat="1" ht="12">
      <c r="A672" s="39"/>
      <c r="B672" s="40"/>
      <c r="C672" s="41"/>
      <c r="D672" s="218" t="s">
        <v>300</v>
      </c>
      <c r="E672" s="41"/>
      <c r="F672" s="247" t="s">
        <v>1420</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300</v>
      </c>
      <c r="AU672" s="18" t="s">
        <v>82</v>
      </c>
    </row>
    <row r="673" spans="1:65" s="2" customFormat="1" ht="24.15" customHeight="1">
      <c r="A673" s="39"/>
      <c r="B673" s="40"/>
      <c r="C673" s="205" t="s">
        <v>1421</v>
      </c>
      <c r="D673" s="205" t="s">
        <v>150</v>
      </c>
      <c r="E673" s="206" t="s">
        <v>1422</v>
      </c>
      <c r="F673" s="207" t="s">
        <v>1423</v>
      </c>
      <c r="G673" s="208" t="s">
        <v>220</v>
      </c>
      <c r="H673" s="209">
        <v>55</v>
      </c>
      <c r="I673" s="210"/>
      <c r="J673" s="211">
        <f>ROUND(I673*H673,2)</f>
        <v>0</v>
      </c>
      <c r="K673" s="207" t="s">
        <v>662</v>
      </c>
      <c r="L673" s="45"/>
      <c r="M673" s="212" t="s">
        <v>19</v>
      </c>
      <c r="N673" s="213" t="s">
        <v>43</v>
      </c>
      <c r="O673" s="85"/>
      <c r="P673" s="214">
        <f>O673*H673</f>
        <v>0</v>
      </c>
      <c r="Q673" s="214">
        <v>0.00089</v>
      </c>
      <c r="R673" s="214">
        <f>Q673*H673</f>
        <v>0.04895</v>
      </c>
      <c r="S673" s="214">
        <v>0</v>
      </c>
      <c r="T673" s="215">
        <f>S673*H673</f>
        <v>0</v>
      </c>
      <c r="U673" s="39"/>
      <c r="V673" s="39"/>
      <c r="W673" s="39"/>
      <c r="X673" s="39"/>
      <c r="Y673" s="39"/>
      <c r="Z673" s="39"/>
      <c r="AA673" s="39"/>
      <c r="AB673" s="39"/>
      <c r="AC673" s="39"/>
      <c r="AD673" s="39"/>
      <c r="AE673" s="39"/>
      <c r="AR673" s="216" t="s">
        <v>261</v>
      </c>
      <c r="AT673" s="216" t="s">
        <v>150</v>
      </c>
      <c r="AU673" s="216" t="s">
        <v>82</v>
      </c>
      <c r="AY673" s="18" t="s">
        <v>148</v>
      </c>
      <c r="BE673" s="217">
        <f>IF(N673="základní",J673,0)</f>
        <v>0</v>
      </c>
      <c r="BF673" s="217">
        <f>IF(N673="snížená",J673,0)</f>
        <v>0</v>
      </c>
      <c r="BG673" s="217">
        <f>IF(N673="zákl. přenesená",J673,0)</f>
        <v>0</v>
      </c>
      <c r="BH673" s="217">
        <f>IF(N673="sníž. přenesená",J673,0)</f>
        <v>0</v>
      </c>
      <c r="BI673" s="217">
        <f>IF(N673="nulová",J673,0)</f>
        <v>0</v>
      </c>
      <c r="BJ673" s="18" t="s">
        <v>80</v>
      </c>
      <c r="BK673" s="217">
        <f>ROUND(I673*H673,2)</f>
        <v>0</v>
      </c>
      <c r="BL673" s="18" t="s">
        <v>261</v>
      </c>
      <c r="BM673" s="216" t="s">
        <v>1424</v>
      </c>
    </row>
    <row r="674" spans="1:47" s="2" customFormat="1" ht="12">
      <c r="A674" s="39"/>
      <c r="B674" s="40"/>
      <c r="C674" s="41"/>
      <c r="D674" s="218" t="s">
        <v>157</v>
      </c>
      <c r="E674" s="41"/>
      <c r="F674" s="219" t="s">
        <v>1425</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157</v>
      </c>
      <c r="AU674" s="18" t="s">
        <v>82</v>
      </c>
    </row>
    <row r="675" spans="1:47" s="2" customFormat="1" ht="12">
      <c r="A675" s="39"/>
      <c r="B675" s="40"/>
      <c r="C675" s="41"/>
      <c r="D675" s="223" t="s">
        <v>159</v>
      </c>
      <c r="E675" s="41"/>
      <c r="F675" s="224" t="s">
        <v>1426</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159</v>
      </c>
      <c r="AU675" s="18" t="s">
        <v>82</v>
      </c>
    </row>
    <row r="676" spans="1:47" s="2" customFormat="1" ht="12">
      <c r="A676" s="39"/>
      <c r="B676" s="40"/>
      <c r="C676" s="41"/>
      <c r="D676" s="218" t="s">
        <v>300</v>
      </c>
      <c r="E676" s="41"/>
      <c r="F676" s="247" t="s">
        <v>1427</v>
      </c>
      <c r="G676" s="41"/>
      <c r="H676" s="41"/>
      <c r="I676" s="220"/>
      <c r="J676" s="41"/>
      <c r="K676" s="41"/>
      <c r="L676" s="45"/>
      <c r="M676" s="221"/>
      <c r="N676" s="222"/>
      <c r="O676" s="85"/>
      <c r="P676" s="85"/>
      <c r="Q676" s="85"/>
      <c r="R676" s="85"/>
      <c r="S676" s="85"/>
      <c r="T676" s="86"/>
      <c r="U676" s="39"/>
      <c r="V676" s="39"/>
      <c r="W676" s="39"/>
      <c r="X676" s="39"/>
      <c r="Y676" s="39"/>
      <c r="Z676" s="39"/>
      <c r="AA676" s="39"/>
      <c r="AB676" s="39"/>
      <c r="AC676" s="39"/>
      <c r="AD676" s="39"/>
      <c r="AE676" s="39"/>
      <c r="AT676" s="18" t="s">
        <v>300</v>
      </c>
      <c r="AU676" s="18" t="s">
        <v>82</v>
      </c>
    </row>
    <row r="677" spans="1:65" s="2" customFormat="1" ht="33" customHeight="1">
      <c r="A677" s="39"/>
      <c r="B677" s="40"/>
      <c r="C677" s="205" t="s">
        <v>1428</v>
      </c>
      <c r="D677" s="205" t="s">
        <v>150</v>
      </c>
      <c r="E677" s="206" t="s">
        <v>1429</v>
      </c>
      <c r="F677" s="207" t="s">
        <v>1430</v>
      </c>
      <c r="G677" s="208" t="s">
        <v>220</v>
      </c>
      <c r="H677" s="209">
        <v>9</v>
      </c>
      <c r="I677" s="210"/>
      <c r="J677" s="211">
        <f>ROUND(I677*H677,2)</f>
        <v>0</v>
      </c>
      <c r="K677" s="207" t="s">
        <v>662</v>
      </c>
      <c r="L677" s="45"/>
      <c r="M677" s="212" t="s">
        <v>19</v>
      </c>
      <c r="N677" s="213" t="s">
        <v>43</v>
      </c>
      <c r="O677" s="85"/>
      <c r="P677" s="214">
        <f>O677*H677</f>
        <v>0</v>
      </c>
      <c r="Q677" s="214">
        <v>0.00314</v>
      </c>
      <c r="R677" s="214">
        <f>Q677*H677</f>
        <v>0.02826</v>
      </c>
      <c r="S677" s="214">
        <v>0</v>
      </c>
      <c r="T677" s="215">
        <f>S677*H677</f>
        <v>0</v>
      </c>
      <c r="U677" s="39"/>
      <c r="V677" s="39"/>
      <c r="W677" s="39"/>
      <c r="X677" s="39"/>
      <c r="Y677" s="39"/>
      <c r="Z677" s="39"/>
      <c r="AA677" s="39"/>
      <c r="AB677" s="39"/>
      <c r="AC677" s="39"/>
      <c r="AD677" s="39"/>
      <c r="AE677" s="39"/>
      <c r="AR677" s="216" t="s">
        <v>261</v>
      </c>
      <c r="AT677" s="216" t="s">
        <v>150</v>
      </c>
      <c r="AU677" s="216" t="s">
        <v>82</v>
      </c>
      <c r="AY677" s="18" t="s">
        <v>148</v>
      </c>
      <c r="BE677" s="217">
        <f>IF(N677="základní",J677,0)</f>
        <v>0</v>
      </c>
      <c r="BF677" s="217">
        <f>IF(N677="snížená",J677,0)</f>
        <v>0</v>
      </c>
      <c r="BG677" s="217">
        <f>IF(N677="zákl. přenesená",J677,0)</f>
        <v>0</v>
      </c>
      <c r="BH677" s="217">
        <f>IF(N677="sníž. přenesená",J677,0)</f>
        <v>0</v>
      </c>
      <c r="BI677" s="217">
        <f>IF(N677="nulová",J677,0)</f>
        <v>0</v>
      </c>
      <c r="BJ677" s="18" t="s">
        <v>80</v>
      </c>
      <c r="BK677" s="217">
        <f>ROUND(I677*H677,2)</f>
        <v>0</v>
      </c>
      <c r="BL677" s="18" t="s">
        <v>261</v>
      </c>
      <c r="BM677" s="216" t="s">
        <v>1431</v>
      </c>
    </row>
    <row r="678" spans="1:47" s="2" customFormat="1" ht="12">
      <c r="A678" s="39"/>
      <c r="B678" s="40"/>
      <c r="C678" s="41"/>
      <c r="D678" s="218" t="s">
        <v>157</v>
      </c>
      <c r="E678" s="41"/>
      <c r="F678" s="219" t="s">
        <v>1432</v>
      </c>
      <c r="G678" s="41"/>
      <c r="H678" s="41"/>
      <c r="I678" s="220"/>
      <c r="J678" s="41"/>
      <c r="K678" s="41"/>
      <c r="L678" s="45"/>
      <c r="M678" s="221"/>
      <c r="N678" s="222"/>
      <c r="O678" s="85"/>
      <c r="P678" s="85"/>
      <c r="Q678" s="85"/>
      <c r="R678" s="85"/>
      <c r="S678" s="85"/>
      <c r="T678" s="86"/>
      <c r="U678" s="39"/>
      <c r="V678" s="39"/>
      <c r="W678" s="39"/>
      <c r="X678" s="39"/>
      <c r="Y678" s="39"/>
      <c r="Z678" s="39"/>
      <c r="AA678" s="39"/>
      <c r="AB678" s="39"/>
      <c r="AC678" s="39"/>
      <c r="AD678" s="39"/>
      <c r="AE678" s="39"/>
      <c r="AT678" s="18" t="s">
        <v>157</v>
      </c>
      <c r="AU678" s="18" t="s">
        <v>82</v>
      </c>
    </row>
    <row r="679" spans="1:47" s="2" customFormat="1" ht="12">
      <c r="A679" s="39"/>
      <c r="B679" s="40"/>
      <c r="C679" s="41"/>
      <c r="D679" s="223" t="s">
        <v>159</v>
      </c>
      <c r="E679" s="41"/>
      <c r="F679" s="224" t="s">
        <v>1433</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159</v>
      </c>
      <c r="AU679" s="18" t="s">
        <v>82</v>
      </c>
    </row>
    <row r="680" spans="1:47" s="2" customFormat="1" ht="12">
      <c r="A680" s="39"/>
      <c r="B680" s="40"/>
      <c r="C680" s="41"/>
      <c r="D680" s="218" t="s">
        <v>300</v>
      </c>
      <c r="E680" s="41"/>
      <c r="F680" s="247" t="s">
        <v>1434</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300</v>
      </c>
      <c r="AU680" s="18" t="s">
        <v>82</v>
      </c>
    </row>
    <row r="681" spans="1:65" s="2" customFormat="1" ht="24.15" customHeight="1">
      <c r="A681" s="39"/>
      <c r="B681" s="40"/>
      <c r="C681" s="205" t="s">
        <v>1435</v>
      </c>
      <c r="D681" s="205" t="s">
        <v>150</v>
      </c>
      <c r="E681" s="206" t="s">
        <v>1436</v>
      </c>
      <c r="F681" s="207" t="s">
        <v>1437</v>
      </c>
      <c r="G681" s="208" t="s">
        <v>220</v>
      </c>
      <c r="H681" s="209">
        <v>99</v>
      </c>
      <c r="I681" s="210"/>
      <c r="J681" s="211">
        <f>ROUND(I681*H681,2)</f>
        <v>0</v>
      </c>
      <c r="K681" s="207" t="s">
        <v>662</v>
      </c>
      <c r="L681" s="45"/>
      <c r="M681" s="212" t="s">
        <v>19</v>
      </c>
      <c r="N681" s="213" t="s">
        <v>43</v>
      </c>
      <c r="O681" s="85"/>
      <c r="P681" s="214">
        <f>O681*H681</f>
        <v>0</v>
      </c>
      <c r="Q681" s="214">
        <v>0.00108</v>
      </c>
      <c r="R681" s="214">
        <f>Q681*H681</f>
        <v>0.10692</v>
      </c>
      <c r="S681" s="214">
        <v>0</v>
      </c>
      <c r="T681" s="215">
        <f>S681*H681</f>
        <v>0</v>
      </c>
      <c r="U681" s="39"/>
      <c r="V681" s="39"/>
      <c r="W681" s="39"/>
      <c r="X681" s="39"/>
      <c r="Y681" s="39"/>
      <c r="Z681" s="39"/>
      <c r="AA681" s="39"/>
      <c r="AB681" s="39"/>
      <c r="AC681" s="39"/>
      <c r="AD681" s="39"/>
      <c r="AE681" s="39"/>
      <c r="AR681" s="216" t="s">
        <v>261</v>
      </c>
      <c r="AT681" s="216" t="s">
        <v>150</v>
      </c>
      <c r="AU681" s="216" t="s">
        <v>82</v>
      </c>
      <c r="AY681" s="18" t="s">
        <v>148</v>
      </c>
      <c r="BE681" s="217">
        <f>IF(N681="základní",J681,0)</f>
        <v>0</v>
      </c>
      <c r="BF681" s="217">
        <f>IF(N681="snížená",J681,0)</f>
        <v>0</v>
      </c>
      <c r="BG681" s="217">
        <f>IF(N681="zákl. přenesená",J681,0)</f>
        <v>0</v>
      </c>
      <c r="BH681" s="217">
        <f>IF(N681="sníž. přenesená",J681,0)</f>
        <v>0</v>
      </c>
      <c r="BI681" s="217">
        <f>IF(N681="nulová",J681,0)</f>
        <v>0</v>
      </c>
      <c r="BJ681" s="18" t="s">
        <v>80</v>
      </c>
      <c r="BK681" s="217">
        <f>ROUND(I681*H681,2)</f>
        <v>0</v>
      </c>
      <c r="BL681" s="18" t="s">
        <v>261</v>
      </c>
      <c r="BM681" s="216" t="s">
        <v>1438</v>
      </c>
    </row>
    <row r="682" spans="1:47" s="2" customFormat="1" ht="12">
      <c r="A682" s="39"/>
      <c r="B682" s="40"/>
      <c r="C682" s="41"/>
      <c r="D682" s="218" t="s">
        <v>157</v>
      </c>
      <c r="E682" s="41"/>
      <c r="F682" s="219" t="s">
        <v>1439</v>
      </c>
      <c r="G682" s="41"/>
      <c r="H682" s="41"/>
      <c r="I682" s="220"/>
      <c r="J682" s="41"/>
      <c r="K682" s="41"/>
      <c r="L682" s="45"/>
      <c r="M682" s="221"/>
      <c r="N682" s="222"/>
      <c r="O682" s="85"/>
      <c r="P682" s="85"/>
      <c r="Q682" s="85"/>
      <c r="R682" s="85"/>
      <c r="S682" s="85"/>
      <c r="T682" s="86"/>
      <c r="U682" s="39"/>
      <c r="V682" s="39"/>
      <c r="W682" s="39"/>
      <c r="X682" s="39"/>
      <c r="Y682" s="39"/>
      <c r="Z682" s="39"/>
      <c r="AA682" s="39"/>
      <c r="AB682" s="39"/>
      <c r="AC682" s="39"/>
      <c r="AD682" s="39"/>
      <c r="AE682" s="39"/>
      <c r="AT682" s="18" t="s">
        <v>157</v>
      </c>
      <c r="AU682" s="18" t="s">
        <v>82</v>
      </c>
    </row>
    <row r="683" spans="1:47" s="2" customFormat="1" ht="12">
      <c r="A683" s="39"/>
      <c r="B683" s="40"/>
      <c r="C683" s="41"/>
      <c r="D683" s="223" t="s">
        <v>159</v>
      </c>
      <c r="E683" s="41"/>
      <c r="F683" s="224" t="s">
        <v>1440</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159</v>
      </c>
      <c r="AU683" s="18" t="s">
        <v>82</v>
      </c>
    </row>
    <row r="684" spans="1:47" s="2" customFormat="1" ht="12">
      <c r="A684" s="39"/>
      <c r="B684" s="40"/>
      <c r="C684" s="41"/>
      <c r="D684" s="218" t="s">
        <v>300</v>
      </c>
      <c r="E684" s="41"/>
      <c r="F684" s="247" t="s">
        <v>1441</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300</v>
      </c>
      <c r="AU684" s="18" t="s">
        <v>82</v>
      </c>
    </row>
    <row r="685" spans="1:65" s="2" customFormat="1" ht="24.15" customHeight="1">
      <c r="A685" s="39"/>
      <c r="B685" s="40"/>
      <c r="C685" s="205" t="s">
        <v>1442</v>
      </c>
      <c r="D685" s="205" t="s">
        <v>150</v>
      </c>
      <c r="E685" s="206" t="s">
        <v>1443</v>
      </c>
      <c r="F685" s="207" t="s">
        <v>1444</v>
      </c>
      <c r="G685" s="208" t="s">
        <v>220</v>
      </c>
      <c r="H685" s="209">
        <v>94</v>
      </c>
      <c r="I685" s="210"/>
      <c r="J685" s="211">
        <f>ROUND(I685*H685,2)</f>
        <v>0</v>
      </c>
      <c r="K685" s="207" t="s">
        <v>662</v>
      </c>
      <c r="L685" s="45"/>
      <c r="M685" s="212" t="s">
        <v>19</v>
      </c>
      <c r="N685" s="213" t="s">
        <v>43</v>
      </c>
      <c r="O685" s="85"/>
      <c r="P685" s="214">
        <f>O685*H685</f>
        <v>0</v>
      </c>
      <c r="Q685" s="214">
        <v>0.00146</v>
      </c>
      <c r="R685" s="214">
        <f>Q685*H685</f>
        <v>0.13724</v>
      </c>
      <c r="S685" s="214">
        <v>0</v>
      </c>
      <c r="T685" s="215">
        <f>S685*H685</f>
        <v>0</v>
      </c>
      <c r="U685" s="39"/>
      <c r="V685" s="39"/>
      <c r="W685" s="39"/>
      <c r="X685" s="39"/>
      <c r="Y685" s="39"/>
      <c r="Z685" s="39"/>
      <c r="AA685" s="39"/>
      <c r="AB685" s="39"/>
      <c r="AC685" s="39"/>
      <c r="AD685" s="39"/>
      <c r="AE685" s="39"/>
      <c r="AR685" s="216" t="s">
        <v>155</v>
      </c>
      <c r="AT685" s="216" t="s">
        <v>150</v>
      </c>
      <c r="AU685" s="216" t="s">
        <v>82</v>
      </c>
      <c r="AY685" s="18" t="s">
        <v>148</v>
      </c>
      <c r="BE685" s="217">
        <f>IF(N685="základní",J685,0)</f>
        <v>0</v>
      </c>
      <c r="BF685" s="217">
        <f>IF(N685="snížená",J685,0)</f>
        <v>0</v>
      </c>
      <c r="BG685" s="217">
        <f>IF(N685="zákl. přenesená",J685,0)</f>
        <v>0</v>
      </c>
      <c r="BH685" s="217">
        <f>IF(N685="sníž. přenesená",J685,0)</f>
        <v>0</v>
      </c>
      <c r="BI685" s="217">
        <f>IF(N685="nulová",J685,0)</f>
        <v>0</v>
      </c>
      <c r="BJ685" s="18" t="s">
        <v>80</v>
      </c>
      <c r="BK685" s="217">
        <f>ROUND(I685*H685,2)</f>
        <v>0</v>
      </c>
      <c r="BL685" s="18" t="s">
        <v>155</v>
      </c>
      <c r="BM685" s="216" t="s">
        <v>1445</v>
      </c>
    </row>
    <row r="686" spans="1:47" s="2" customFormat="1" ht="12">
      <c r="A686" s="39"/>
      <c r="B686" s="40"/>
      <c r="C686" s="41"/>
      <c r="D686" s="218" t="s">
        <v>157</v>
      </c>
      <c r="E686" s="41"/>
      <c r="F686" s="219" t="s">
        <v>1446</v>
      </c>
      <c r="G686" s="41"/>
      <c r="H686" s="41"/>
      <c r="I686" s="220"/>
      <c r="J686" s="41"/>
      <c r="K686" s="41"/>
      <c r="L686" s="45"/>
      <c r="M686" s="221"/>
      <c r="N686" s="222"/>
      <c r="O686" s="85"/>
      <c r="P686" s="85"/>
      <c r="Q686" s="85"/>
      <c r="R686" s="85"/>
      <c r="S686" s="85"/>
      <c r="T686" s="86"/>
      <c r="U686" s="39"/>
      <c r="V686" s="39"/>
      <c r="W686" s="39"/>
      <c r="X686" s="39"/>
      <c r="Y686" s="39"/>
      <c r="Z686" s="39"/>
      <c r="AA686" s="39"/>
      <c r="AB686" s="39"/>
      <c r="AC686" s="39"/>
      <c r="AD686" s="39"/>
      <c r="AE686" s="39"/>
      <c r="AT686" s="18" t="s">
        <v>157</v>
      </c>
      <c r="AU686" s="18" t="s">
        <v>82</v>
      </c>
    </row>
    <row r="687" spans="1:47" s="2" customFormat="1" ht="12">
      <c r="A687" s="39"/>
      <c r="B687" s="40"/>
      <c r="C687" s="41"/>
      <c r="D687" s="223" t="s">
        <v>159</v>
      </c>
      <c r="E687" s="41"/>
      <c r="F687" s="224" t="s">
        <v>1447</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159</v>
      </c>
      <c r="AU687" s="18" t="s">
        <v>82</v>
      </c>
    </row>
    <row r="688" spans="1:47" s="2" customFormat="1" ht="12">
      <c r="A688" s="39"/>
      <c r="B688" s="40"/>
      <c r="C688" s="41"/>
      <c r="D688" s="218" t="s">
        <v>300</v>
      </c>
      <c r="E688" s="41"/>
      <c r="F688" s="247" t="s">
        <v>1448</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300</v>
      </c>
      <c r="AU688" s="18" t="s">
        <v>82</v>
      </c>
    </row>
    <row r="689" spans="1:51" s="13" customFormat="1" ht="12">
      <c r="A689" s="13"/>
      <c r="B689" s="225"/>
      <c r="C689" s="226"/>
      <c r="D689" s="218" t="s">
        <v>161</v>
      </c>
      <c r="E689" s="227" t="s">
        <v>19</v>
      </c>
      <c r="F689" s="228" t="s">
        <v>1006</v>
      </c>
      <c r="G689" s="226"/>
      <c r="H689" s="229">
        <v>65</v>
      </c>
      <c r="I689" s="230"/>
      <c r="J689" s="226"/>
      <c r="K689" s="226"/>
      <c r="L689" s="231"/>
      <c r="M689" s="232"/>
      <c r="N689" s="233"/>
      <c r="O689" s="233"/>
      <c r="P689" s="233"/>
      <c r="Q689" s="233"/>
      <c r="R689" s="233"/>
      <c r="S689" s="233"/>
      <c r="T689" s="234"/>
      <c r="U689" s="13"/>
      <c r="V689" s="13"/>
      <c r="W689" s="13"/>
      <c r="X689" s="13"/>
      <c r="Y689" s="13"/>
      <c r="Z689" s="13"/>
      <c r="AA689" s="13"/>
      <c r="AB689" s="13"/>
      <c r="AC689" s="13"/>
      <c r="AD689" s="13"/>
      <c r="AE689" s="13"/>
      <c r="AT689" s="235" t="s">
        <v>161</v>
      </c>
      <c r="AU689" s="235" t="s">
        <v>82</v>
      </c>
      <c r="AV689" s="13" t="s">
        <v>82</v>
      </c>
      <c r="AW689" s="13" t="s">
        <v>33</v>
      </c>
      <c r="AX689" s="13" t="s">
        <v>72</v>
      </c>
      <c r="AY689" s="235" t="s">
        <v>148</v>
      </c>
    </row>
    <row r="690" spans="1:51" s="13" customFormat="1" ht="12">
      <c r="A690" s="13"/>
      <c r="B690" s="225"/>
      <c r="C690" s="226"/>
      <c r="D690" s="218" t="s">
        <v>161</v>
      </c>
      <c r="E690" s="227" t="s">
        <v>19</v>
      </c>
      <c r="F690" s="228" t="s">
        <v>357</v>
      </c>
      <c r="G690" s="226"/>
      <c r="H690" s="229">
        <v>29</v>
      </c>
      <c r="I690" s="230"/>
      <c r="J690" s="226"/>
      <c r="K690" s="226"/>
      <c r="L690" s="231"/>
      <c r="M690" s="232"/>
      <c r="N690" s="233"/>
      <c r="O690" s="233"/>
      <c r="P690" s="233"/>
      <c r="Q690" s="233"/>
      <c r="R690" s="233"/>
      <c r="S690" s="233"/>
      <c r="T690" s="234"/>
      <c r="U690" s="13"/>
      <c r="V690" s="13"/>
      <c r="W690" s="13"/>
      <c r="X690" s="13"/>
      <c r="Y690" s="13"/>
      <c r="Z690" s="13"/>
      <c r="AA690" s="13"/>
      <c r="AB690" s="13"/>
      <c r="AC690" s="13"/>
      <c r="AD690" s="13"/>
      <c r="AE690" s="13"/>
      <c r="AT690" s="235" t="s">
        <v>161</v>
      </c>
      <c r="AU690" s="235" t="s">
        <v>82</v>
      </c>
      <c r="AV690" s="13" t="s">
        <v>82</v>
      </c>
      <c r="AW690" s="13" t="s">
        <v>33</v>
      </c>
      <c r="AX690" s="13" t="s">
        <v>72</v>
      </c>
      <c r="AY690" s="235" t="s">
        <v>148</v>
      </c>
    </row>
    <row r="691" spans="1:51" s="14" customFormat="1" ht="12">
      <c r="A691" s="14"/>
      <c r="B691" s="236"/>
      <c r="C691" s="237"/>
      <c r="D691" s="218" t="s">
        <v>161</v>
      </c>
      <c r="E691" s="238" t="s">
        <v>19</v>
      </c>
      <c r="F691" s="239" t="s">
        <v>254</v>
      </c>
      <c r="G691" s="237"/>
      <c r="H691" s="240">
        <v>94</v>
      </c>
      <c r="I691" s="241"/>
      <c r="J691" s="237"/>
      <c r="K691" s="237"/>
      <c r="L691" s="242"/>
      <c r="M691" s="243"/>
      <c r="N691" s="244"/>
      <c r="O691" s="244"/>
      <c r="P691" s="244"/>
      <c r="Q691" s="244"/>
      <c r="R691" s="244"/>
      <c r="S691" s="244"/>
      <c r="T691" s="245"/>
      <c r="U691" s="14"/>
      <c r="V691" s="14"/>
      <c r="W691" s="14"/>
      <c r="X691" s="14"/>
      <c r="Y691" s="14"/>
      <c r="Z691" s="14"/>
      <c r="AA691" s="14"/>
      <c r="AB691" s="14"/>
      <c r="AC691" s="14"/>
      <c r="AD691" s="14"/>
      <c r="AE691" s="14"/>
      <c r="AT691" s="246" t="s">
        <v>161</v>
      </c>
      <c r="AU691" s="246" t="s">
        <v>82</v>
      </c>
      <c r="AV691" s="14" t="s">
        <v>155</v>
      </c>
      <c r="AW691" s="14" t="s">
        <v>33</v>
      </c>
      <c r="AX691" s="14" t="s">
        <v>80</v>
      </c>
      <c r="AY691" s="246" t="s">
        <v>148</v>
      </c>
    </row>
    <row r="692" spans="1:65" s="2" customFormat="1" ht="24.15" customHeight="1">
      <c r="A692" s="39"/>
      <c r="B692" s="40"/>
      <c r="C692" s="205" t="s">
        <v>1449</v>
      </c>
      <c r="D692" s="205" t="s">
        <v>150</v>
      </c>
      <c r="E692" s="206" t="s">
        <v>1450</v>
      </c>
      <c r="F692" s="207" t="s">
        <v>1451</v>
      </c>
      <c r="G692" s="208" t="s">
        <v>220</v>
      </c>
      <c r="H692" s="209">
        <v>50</v>
      </c>
      <c r="I692" s="210"/>
      <c r="J692" s="211">
        <f>ROUND(I692*H692,2)</f>
        <v>0</v>
      </c>
      <c r="K692" s="207" t="s">
        <v>662</v>
      </c>
      <c r="L692" s="45"/>
      <c r="M692" s="212" t="s">
        <v>19</v>
      </c>
      <c r="N692" s="213" t="s">
        <v>43</v>
      </c>
      <c r="O692" s="85"/>
      <c r="P692" s="214">
        <f>O692*H692</f>
        <v>0</v>
      </c>
      <c r="Q692" s="214">
        <v>0.00171</v>
      </c>
      <c r="R692" s="214">
        <f>Q692*H692</f>
        <v>0.08549999999999999</v>
      </c>
      <c r="S692" s="214">
        <v>0</v>
      </c>
      <c r="T692" s="215">
        <f>S692*H692</f>
        <v>0</v>
      </c>
      <c r="U692" s="39"/>
      <c r="V692" s="39"/>
      <c r="W692" s="39"/>
      <c r="X692" s="39"/>
      <c r="Y692" s="39"/>
      <c r="Z692" s="39"/>
      <c r="AA692" s="39"/>
      <c r="AB692" s="39"/>
      <c r="AC692" s="39"/>
      <c r="AD692" s="39"/>
      <c r="AE692" s="39"/>
      <c r="AR692" s="216" t="s">
        <v>261</v>
      </c>
      <c r="AT692" s="216" t="s">
        <v>150</v>
      </c>
      <c r="AU692" s="216" t="s">
        <v>82</v>
      </c>
      <c r="AY692" s="18" t="s">
        <v>148</v>
      </c>
      <c r="BE692" s="217">
        <f>IF(N692="základní",J692,0)</f>
        <v>0</v>
      </c>
      <c r="BF692" s="217">
        <f>IF(N692="snížená",J692,0)</f>
        <v>0</v>
      </c>
      <c r="BG692" s="217">
        <f>IF(N692="zákl. přenesená",J692,0)</f>
        <v>0</v>
      </c>
      <c r="BH692" s="217">
        <f>IF(N692="sníž. přenesená",J692,0)</f>
        <v>0</v>
      </c>
      <c r="BI692" s="217">
        <f>IF(N692="nulová",J692,0)</f>
        <v>0</v>
      </c>
      <c r="BJ692" s="18" t="s">
        <v>80</v>
      </c>
      <c r="BK692" s="217">
        <f>ROUND(I692*H692,2)</f>
        <v>0</v>
      </c>
      <c r="BL692" s="18" t="s">
        <v>261</v>
      </c>
      <c r="BM692" s="216" t="s">
        <v>1452</v>
      </c>
    </row>
    <row r="693" spans="1:47" s="2" customFormat="1" ht="12">
      <c r="A693" s="39"/>
      <c r="B693" s="40"/>
      <c r="C693" s="41"/>
      <c r="D693" s="218" t="s">
        <v>157</v>
      </c>
      <c r="E693" s="41"/>
      <c r="F693" s="219" t="s">
        <v>1453</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157</v>
      </c>
      <c r="AU693" s="18" t="s">
        <v>82</v>
      </c>
    </row>
    <row r="694" spans="1:47" s="2" customFormat="1" ht="12">
      <c r="A694" s="39"/>
      <c r="B694" s="40"/>
      <c r="C694" s="41"/>
      <c r="D694" s="223" t="s">
        <v>159</v>
      </c>
      <c r="E694" s="41"/>
      <c r="F694" s="224" t="s">
        <v>1454</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159</v>
      </c>
      <c r="AU694" s="18" t="s">
        <v>82</v>
      </c>
    </row>
    <row r="695" spans="1:47" s="2" customFormat="1" ht="12">
      <c r="A695" s="39"/>
      <c r="B695" s="40"/>
      <c r="C695" s="41"/>
      <c r="D695" s="218" t="s">
        <v>300</v>
      </c>
      <c r="E695" s="41"/>
      <c r="F695" s="247" t="s">
        <v>1455</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300</v>
      </c>
      <c r="AU695" s="18" t="s">
        <v>82</v>
      </c>
    </row>
    <row r="696" spans="1:65" s="2" customFormat="1" ht="21.75" customHeight="1">
      <c r="A696" s="39"/>
      <c r="B696" s="40"/>
      <c r="C696" s="205" t="s">
        <v>1456</v>
      </c>
      <c r="D696" s="205" t="s">
        <v>150</v>
      </c>
      <c r="E696" s="206" t="s">
        <v>1457</v>
      </c>
      <c r="F696" s="207" t="s">
        <v>1458</v>
      </c>
      <c r="G696" s="208" t="s">
        <v>220</v>
      </c>
      <c r="H696" s="209">
        <v>26</v>
      </c>
      <c r="I696" s="210"/>
      <c r="J696" s="211">
        <f>ROUND(I696*H696,2)</f>
        <v>0</v>
      </c>
      <c r="K696" s="207" t="s">
        <v>19</v>
      </c>
      <c r="L696" s="45"/>
      <c r="M696" s="212" t="s">
        <v>19</v>
      </c>
      <c r="N696" s="213" t="s">
        <v>43</v>
      </c>
      <c r="O696" s="85"/>
      <c r="P696" s="214">
        <f>O696*H696</f>
        <v>0</v>
      </c>
      <c r="Q696" s="214">
        <v>0.00059</v>
      </c>
      <c r="R696" s="214">
        <f>Q696*H696</f>
        <v>0.015340000000000001</v>
      </c>
      <c r="S696" s="214">
        <v>0</v>
      </c>
      <c r="T696" s="215">
        <f>S696*H696</f>
        <v>0</v>
      </c>
      <c r="U696" s="39"/>
      <c r="V696" s="39"/>
      <c r="W696" s="39"/>
      <c r="X696" s="39"/>
      <c r="Y696" s="39"/>
      <c r="Z696" s="39"/>
      <c r="AA696" s="39"/>
      <c r="AB696" s="39"/>
      <c r="AC696" s="39"/>
      <c r="AD696" s="39"/>
      <c r="AE696" s="39"/>
      <c r="AR696" s="216" t="s">
        <v>261</v>
      </c>
      <c r="AT696" s="216" t="s">
        <v>150</v>
      </c>
      <c r="AU696" s="216" t="s">
        <v>82</v>
      </c>
      <c r="AY696" s="18" t="s">
        <v>148</v>
      </c>
      <c r="BE696" s="217">
        <f>IF(N696="základní",J696,0)</f>
        <v>0</v>
      </c>
      <c r="BF696" s="217">
        <f>IF(N696="snížená",J696,0)</f>
        <v>0</v>
      </c>
      <c r="BG696" s="217">
        <f>IF(N696="zákl. přenesená",J696,0)</f>
        <v>0</v>
      </c>
      <c r="BH696" s="217">
        <f>IF(N696="sníž. přenesená",J696,0)</f>
        <v>0</v>
      </c>
      <c r="BI696" s="217">
        <f>IF(N696="nulová",J696,0)</f>
        <v>0</v>
      </c>
      <c r="BJ696" s="18" t="s">
        <v>80</v>
      </c>
      <c r="BK696" s="217">
        <f>ROUND(I696*H696,2)</f>
        <v>0</v>
      </c>
      <c r="BL696" s="18" t="s">
        <v>261</v>
      </c>
      <c r="BM696" s="216" t="s">
        <v>1459</v>
      </c>
    </row>
    <row r="697" spans="1:47" s="2" customFormat="1" ht="12">
      <c r="A697" s="39"/>
      <c r="B697" s="40"/>
      <c r="C697" s="41"/>
      <c r="D697" s="218" t="s">
        <v>157</v>
      </c>
      <c r="E697" s="41"/>
      <c r="F697" s="219" t="s">
        <v>1460</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157</v>
      </c>
      <c r="AU697" s="18" t="s">
        <v>82</v>
      </c>
    </row>
    <row r="698" spans="1:47" s="2" customFormat="1" ht="12">
      <c r="A698" s="39"/>
      <c r="B698" s="40"/>
      <c r="C698" s="41"/>
      <c r="D698" s="218" t="s">
        <v>300</v>
      </c>
      <c r="E698" s="41"/>
      <c r="F698" s="247" t="s">
        <v>1461</v>
      </c>
      <c r="G698" s="41"/>
      <c r="H698" s="41"/>
      <c r="I698" s="220"/>
      <c r="J698" s="41"/>
      <c r="K698" s="41"/>
      <c r="L698" s="45"/>
      <c r="M698" s="221"/>
      <c r="N698" s="222"/>
      <c r="O698" s="85"/>
      <c r="P698" s="85"/>
      <c r="Q698" s="85"/>
      <c r="R698" s="85"/>
      <c r="S698" s="85"/>
      <c r="T698" s="86"/>
      <c r="U698" s="39"/>
      <c r="V698" s="39"/>
      <c r="W698" s="39"/>
      <c r="X698" s="39"/>
      <c r="Y698" s="39"/>
      <c r="Z698" s="39"/>
      <c r="AA698" s="39"/>
      <c r="AB698" s="39"/>
      <c r="AC698" s="39"/>
      <c r="AD698" s="39"/>
      <c r="AE698" s="39"/>
      <c r="AT698" s="18" t="s">
        <v>300</v>
      </c>
      <c r="AU698" s="18" t="s">
        <v>82</v>
      </c>
    </row>
    <row r="699" spans="1:65" s="2" customFormat="1" ht="16.5" customHeight="1">
      <c r="A699" s="39"/>
      <c r="B699" s="40"/>
      <c r="C699" s="205" t="s">
        <v>1462</v>
      </c>
      <c r="D699" s="205" t="s">
        <v>150</v>
      </c>
      <c r="E699" s="206" t="s">
        <v>1463</v>
      </c>
      <c r="F699" s="207" t="s">
        <v>1464</v>
      </c>
      <c r="G699" s="208" t="s">
        <v>220</v>
      </c>
      <c r="H699" s="209">
        <v>83.5</v>
      </c>
      <c r="I699" s="210"/>
      <c r="J699" s="211">
        <f>ROUND(I699*H699,2)</f>
        <v>0</v>
      </c>
      <c r="K699" s="207" t="s">
        <v>662</v>
      </c>
      <c r="L699" s="45"/>
      <c r="M699" s="212" t="s">
        <v>19</v>
      </c>
      <c r="N699" s="213" t="s">
        <v>43</v>
      </c>
      <c r="O699" s="85"/>
      <c r="P699" s="214">
        <f>O699*H699</f>
        <v>0</v>
      </c>
      <c r="Q699" s="214">
        <v>0.00119</v>
      </c>
      <c r="R699" s="214">
        <f>Q699*H699</f>
        <v>0.09936500000000001</v>
      </c>
      <c r="S699" s="214">
        <v>0</v>
      </c>
      <c r="T699" s="215">
        <f>S699*H699</f>
        <v>0</v>
      </c>
      <c r="U699" s="39"/>
      <c r="V699" s="39"/>
      <c r="W699" s="39"/>
      <c r="X699" s="39"/>
      <c r="Y699" s="39"/>
      <c r="Z699" s="39"/>
      <c r="AA699" s="39"/>
      <c r="AB699" s="39"/>
      <c r="AC699" s="39"/>
      <c r="AD699" s="39"/>
      <c r="AE699" s="39"/>
      <c r="AR699" s="216" t="s">
        <v>261</v>
      </c>
      <c r="AT699" s="216" t="s">
        <v>150</v>
      </c>
      <c r="AU699" s="216" t="s">
        <v>82</v>
      </c>
      <c r="AY699" s="18" t="s">
        <v>148</v>
      </c>
      <c r="BE699" s="217">
        <f>IF(N699="základní",J699,0)</f>
        <v>0</v>
      </c>
      <c r="BF699" s="217">
        <f>IF(N699="snížená",J699,0)</f>
        <v>0</v>
      </c>
      <c r="BG699" s="217">
        <f>IF(N699="zákl. přenesená",J699,0)</f>
        <v>0</v>
      </c>
      <c r="BH699" s="217">
        <f>IF(N699="sníž. přenesená",J699,0)</f>
        <v>0</v>
      </c>
      <c r="BI699" s="217">
        <f>IF(N699="nulová",J699,0)</f>
        <v>0</v>
      </c>
      <c r="BJ699" s="18" t="s">
        <v>80</v>
      </c>
      <c r="BK699" s="217">
        <f>ROUND(I699*H699,2)</f>
        <v>0</v>
      </c>
      <c r="BL699" s="18" t="s">
        <v>261</v>
      </c>
      <c r="BM699" s="216" t="s">
        <v>1465</v>
      </c>
    </row>
    <row r="700" spans="1:47" s="2" customFormat="1" ht="12">
      <c r="A700" s="39"/>
      <c r="B700" s="40"/>
      <c r="C700" s="41"/>
      <c r="D700" s="218" t="s">
        <v>157</v>
      </c>
      <c r="E700" s="41"/>
      <c r="F700" s="219" t="s">
        <v>1466</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157</v>
      </c>
      <c r="AU700" s="18" t="s">
        <v>82</v>
      </c>
    </row>
    <row r="701" spans="1:47" s="2" customFormat="1" ht="12">
      <c r="A701" s="39"/>
      <c r="B701" s="40"/>
      <c r="C701" s="41"/>
      <c r="D701" s="223" t="s">
        <v>159</v>
      </c>
      <c r="E701" s="41"/>
      <c r="F701" s="224" t="s">
        <v>1467</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159</v>
      </c>
      <c r="AU701" s="18" t="s">
        <v>82</v>
      </c>
    </row>
    <row r="702" spans="1:47" s="2" customFormat="1" ht="12">
      <c r="A702" s="39"/>
      <c r="B702" s="40"/>
      <c r="C702" s="41"/>
      <c r="D702" s="218" t="s">
        <v>300</v>
      </c>
      <c r="E702" s="41"/>
      <c r="F702" s="247" t="s">
        <v>1468</v>
      </c>
      <c r="G702" s="41"/>
      <c r="H702" s="41"/>
      <c r="I702" s="220"/>
      <c r="J702" s="41"/>
      <c r="K702" s="41"/>
      <c r="L702" s="45"/>
      <c r="M702" s="221"/>
      <c r="N702" s="222"/>
      <c r="O702" s="85"/>
      <c r="P702" s="85"/>
      <c r="Q702" s="85"/>
      <c r="R702" s="85"/>
      <c r="S702" s="85"/>
      <c r="T702" s="86"/>
      <c r="U702" s="39"/>
      <c r="V702" s="39"/>
      <c r="W702" s="39"/>
      <c r="X702" s="39"/>
      <c r="Y702" s="39"/>
      <c r="Z702" s="39"/>
      <c r="AA702" s="39"/>
      <c r="AB702" s="39"/>
      <c r="AC702" s="39"/>
      <c r="AD702" s="39"/>
      <c r="AE702" s="39"/>
      <c r="AT702" s="18" t="s">
        <v>300</v>
      </c>
      <c r="AU702" s="18" t="s">
        <v>82</v>
      </c>
    </row>
    <row r="703" spans="1:65" s="2" customFormat="1" ht="24.15" customHeight="1">
      <c r="A703" s="39"/>
      <c r="B703" s="40"/>
      <c r="C703" s="205" t="s">
        <v>1469</v>
      </c>
      <c r="D703" s="205" t="s">
        <v>150</v>
      </c>
      <c r="E703" s="206" t="s">
        <v>1470</v>
      </c>
      <c r="F703" s="207" t="s">
        <v>1471</v>
      </c>
      <c r="G703" s="208" t="s">
        <v>220</v>
      </c>
      <c r="H703" s="209">
        <v>86.79</v>
      </c>
      <c r="I703" s="210"/>
      <c r="J703" s="211">
        <f>ROUND(I703*H703,2)</f>
        <v>0</v>
      </c>
      <c r="K703" s="207" t="s">
        <v>662</v>
      </c>
      <c r="L703" s="45"/>
      <c r="M703" s="212" t="s">
        <v>19</v>
      </c>
      <c r="N703" s="213" t="s">
        <v>43</v>
      </c>
      <c r="O703" s="85"/>
      <c r="P703" s="214">
        <f>O703*H703</f>
        <v>0</v>
      </c>
      <c r="Q703" s="214">
        <v>0.00152</v>
      </c>
      <c r="R703" s="214">
        <f>Q703*H703</f>
        <v>0.1319208</v>
      </c>
      <c r="S703" s="214">
        <v>0</v>
      </c>
      <c r="T703" s="215">
        <f>S703*H703</f>
        <v>0</v>
      </c>
      <c r="U703" s="39"/>
      <c r="V703" s="39"/>
      <c r="W703" s="39"/>
      <c r="X703" s="39"/>
      <c r="Y703" s="39"/>
      <c r="Z703" s="39"/>
      <c r="AA703" s="39"/>
      <c r="AB703" s="39"/>
      <c r="AC703" s="39"/>
      <c r="AD703" s="39"/>
      <c r="AE703" s="39"/>
      <c r="AR703" s="216" t="s">
        <v>261</v>
      </c>
      <c r="AT703" s="216" t="s">
        <v>150</v>
      </c>
      <c r="AU703" s="216" t="s">
        <v>82</v>
      </c>
      <c r="AY703" s="18" t="s">
        <v>148</v>
      </c>
      <c r="BE703" s="217">
        <f>IF(N703="základní",J703,0)</f>
        <v>0</v>
      </c>
      <c r="BF703" s="217">
        <f>IF(N703="snížená",J703,0)</f>
        <v>0</v>
      </c>
      <c r="BG703" s="217">
        <f>IF(N703="zákl. přenesená",J703,0)</f>
        <v>0</v>
      </c>
      <c r="BH703" s="217">
        <f>IF(N703="sníž. přenesená",J703,0)</f>
        <v>0</v>
      </c>
      <c r="BI703" s="217">
        <f>IF(N703="nulová",J703,0)</f>
        <v>0</v>
      </c>
      <c r="BJ703" s="18" t="s">
        <v>80</v>
      </c>
      <c r="BK703" s="217">
        <f>ROUND(I703*H703,2)</f>
        <v>0</v>
      </c>
      <c r="BL703" s="18" t="s">
        <v>261</v>
      </c>
      <c r="BM703" s="216" t="s">
        <v>1472</v>
      </c>
    </row>
    <row r="704" spans="1:47" s="2" customFormat="1" ht="12">
      <c r="A704" s="39"/>
      <c r="B704" s="40"/>
      <c r="C704" s="41"/>
      <c r="D704" s="218" t="s">
        <v>157</v>
      </c>
      <c r="E704" s="41"/>
      <c r="F704" s="219" t="s">
        <v>1473</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157</v>
      </c>
      <c r="AU704" s="18" t="s">
        <v>82</v>
      </c>
    </row>
    <row r="705" spans="1:47" s="2" customFormat="1" ht="12">
      <c r="A705" s="39"/>
      <c r="B705" s="40"/>
      <c r="C705" s="41"/>
      <c r="D705" s="223" t="s">
        <v>159</v>
      </c>
      <c r="E705" s="41"/>
      <c r="F705" s="224" t="s">
        <v>1474</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159</v>
      </c>
      <c r="AU705" s="18" t="s">
        <v>82</v>
      </c>
    </row>
    <row r="706" spans="1:47" s="2" customFormat="1" ht="12">
      <c r="A706" s="39"/>
      <c r="B706" s="40"/>
      <c r="C706" s="41"/>
      <c r="D706" s="218" t="s">
        <v>300</v>
      </c>
      <c r="E706" s="41"/>
      <c r="F706" s="247" t="s">
        <v>1475</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300</v>
      </c>
      <c r="AU706" s="18" t="s">
        <v>82</v>
      </c>
    </row>
    <row r="707" spans="1:65" s="2" customFormat="1" ht="24.15" customHeight="1">
      <c r="A707" s="39"/>
      <c r="B707" s="40"/>
      <c r="C707" s="205" t="s">
        <v>1476</v>
      </c>
      <c r="D707" s="205" t="s">
        <v>150</v>
      </c>
      <c r="E707" s="206" t="s">
        <v>1477</v>
      </c>
      <c r="F707" s="207" t="s">
        <v>1478</v>
      </c>
      <c r="G707" s="208" t="s">
        <v>167</v>
      </c>
      <c r="H707" s="209">
        <v>2.902</v>
      </c>
      <c r="I707" s="210"/>
      <c r="J707" s="211">
        <f>ROUND(I707*H707,2)</f>
        <v>0</v>
      </c>
      <c r="K707" s="207" t="s">
        <v>662</v>
      </c>
      <c r="L707" s="45"/>
      <c r="M707" s="212" t="s">
        <v>19</v>
      </c>
      <c r="N707" s="213" t="s">
        <v>43</v>
      </c>
      <c r="O707" s="85"/>
      <c r="P707" s="214">
        <f>O707*H707</f>
        <v>0</v>
      </c>
      <c r="Q707" s="214">
        <v>0</v>
      </c>
      <c r="R707" s="214">
        <f>Q707*H707</f>
        <v>0</v>
      </c>
      <c r="S707" s="214">
        <v>0</v>
      </c>
      <c r="T707" s="215">
        <f>S707*H707</f>
        <v>0</v>
      </c>
      <c r="U707" s="39"/>
      <c r="V707" s="39"/>
      <c r="W707" s="39"/>
      <c r="X707" s="39"/>
      <c r="Y707" s="39"/>
      <c r="Z707" s="39"/>
      <c r="AA707" s="39"/>
      <c r="AB707" s="39"/>
      <c r="AC707" s="39"/>
      <c r="AD707" s="39"/>
      <c r="AE707" s="39"/>
      <c r="AR707" s="216" t="s">
        <v>261</v>
      </c>
      <c r="AT707" s="216" t="s">
        <v>150</v>
      </c>
      <c r="AU707" s="216" t="s">
        <v>82</v>
      </c>
      <c r="AY707" s="18" t="s">
        <v>148</v>
      </c>
      <c r="BE707" s="217">
        <f>IF(N707="základní",J707,0)</f>
        <v>0</v>
      </c>
      <c r="BF707" s="217">
        <f>IF(N707="snížená",J707,0)</f>
        <v>0</v>
      </c>
      <c r="BG707" s="217">
        <f>IF(N707="zákl. přenesená",J707,0)</f>
        <v>0</v>
      </c>
      <c r="BH707" s="217">
        <f>IF(N707="sníž. přenesená",J707,0)</f>
        <v>0</v>
      </c>
      <c r="BI707" s="217">
        <f>IF(N707="nulová",J707,0)</f>
        <v>0</v>
      </c>
      <c r="BJ707" s="18" t="s">
        <v>80</v>
      </c>
      <c r="BK707" s="217">
        <f>ROUND(I707*H707,2)</f>
        <v>0</v>
      </c>
      <c r="BL707" s="18" t="s">
        <v>261</v>
      </c>
      <c r="BM707" s="216" t="s">
        <v>1479</v>
      </c>
    </row>
    <row r="708" spans="1:47" s="2" customFormat="1" ht="12">
      <c r="A708" s="39"/>
      <c r="B708" s="40"/>
      <c r="C708" s="41"/>
      <c r="D708" s="218" t="s">
        <v>157</v>
      </c>
      <c r="E708" s="41"/>
      <c r="F708" s="219" t="s">
        <v>1480</v>
      </c>
      <c r="G708" s="41"/>
      <c r="H708" s="41"/>
      <c r="I708" s="220"/>
      <c r="J708" s="41"/>
      <c r="K708" s="41"/>
      <c r="L708" s="45"/>
      <c r="M708" s="221"/>
      <c r="N708" s="222"/>
      <c r="O708" s="85"/>
      <c r="P708" s="85"/>
      <c r="Q708" s="85"/>
      <c r="R708" s="85"/>
      <c r="S708" s="85"/>
      <c r="T708" s="86"/>
      <c r="U708" s="39"/>
      <c r="V708" s="39"/>
      <c r="W708" s="39"/>
      <c r="X708" s="39"/>
      <c r="Y708" s="39"/>
      <c r="Z708" s="39"/>
      <c r="AA708" s="39"/>
      <c r="AB708" s="39"/>
      <c r="AC708" s="39"/>
      <c r="AD708" s="39"/>
      <c r="AE708" s="39"/>
      <c r="AT708" s="18" t="s">
        <v>157</v>
      </c>
      <c r="AU708" s="18" t="s">
        <v>82</v>
      </c>
    </row>
    <row r="709" spans="1:47" s="2" customFormat="1" ht="12">
      <c r="A709" s="39"/>
      <c r="B709" s="40"/>
      <c r="C709" s="41"/>
      <c r="D709" s="223" t="s">
        <v>159</v>
      </c>
      <c r="E709" s="41"/>
      <c r="F709" s="224" t="s">
        <v>1481</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159</v>
      </c>
      <c r="AU709" s="18" t="s">
        <v>82</v>
      </c>
    </row>
    <row r="710" spans="1:63" s="12" customFormat="1" ht="22.8" customHeight="1">
      <c r="A710" s="12"/>
      <c r="B710" s="189"/>
      <c r="C710" s="190"/>
      <c r="D710" s="191" t="s">
        <v>71</v>
      </c>
      <c r="E710" s="203" t="s">
        <v>1482</v>
      </c>
      <c r="F710" s="203" t="s">
        <v>1483</v>
      </c>
      <c r="G710" s="190"/>
      <c r="H710" s="190"/>
      <c r="I710" s="193"/>
      <c r="J710" s="204">
        <f>BK710</f>
        <v>0</v>
      </c>
      <c r="K710" s="190"/>
      <c r="L710" s="195"/>
      <c r="M710" s="196"/>
      <c r="N710" s="197"/>
      <c r="O710" s="197"/>
      <c r="P710" s="198">
        <f>SUM(P711:P734)</f>
        <v>0</v>
      </c>
      <c r="Q710" s="197"/>
      <c r="R710" s="198">
        <f>SUM(R711:R734)</f>
        <v>0.00803132</v>
      </c>
      <c r="S710" s="197"/>
      <c r="T710" s="199">
        <f>SUM(T711:T734)</f>
        <v>0</v>
      </c>
      <c r="U710" s="12"/>
      <c r="V710" s="12"/>
      <c r="W710" s="12"/>
      <c r="X710" s="12"/>
      <c r="Y710" s="12"/>
      <c r="Z710" s="12"/>
      <c r="AA710" s="12"/>
      <c r="AB710" s="12"/>
      <c r="AC710" s="12"/>
      <c r="AD710" s="12"/>
      <c r="AE710" s="12"/>
      <c r="AR710" s="200" t="s">
        <v>82</v>
      </c>
      <c r="AT710" s="201" t="s">
        <v>71</v>
      </c>
      <c r="AU710" s="201" t="s">
        <v>80</v>
      </c>
      <c r="AY710" s="200" t="s">
        <v>148</v>
      </c>
      <c r="BK710" s="202">
        <f>SUM(BK711:BK734)</f>
        <v>0</v>
      </c>
    </row>
    <row r="711" spans="1:65" s="2" customFormat="1" ht="24.15" customHeight="1">
      <c r="A711" s="39"/>
      <c r="B711" s="40"/>
      <c r="C711" s="205" t="s">
        <v>1484</v>
      </c>
      <c r="D711" s="205" t="s">
        <v>150</v>
      </c>
      <c r="E711" s="206" t="s">
        <v>1485</v>
      </c>
      <c r="F711" s="207" t="s">
        <v>1486</v>
      </c>
      <c r="G711" s="208" t="s">
        <v>174</v>
      </c>
      <c r="H711" s="209">
        <v>29.082</v>
      </c>
      <c r="I711" s="210"/>
      <c r="J711" s="211">
        <f>ROUND(I711*H711,2)</f>
        <v>0</v>
      </c>
      <c r="K711" s="207" t="s">
        <v>662</v>
      </c>
      <c r="L711" s="45"/>
      <c r="M711" s="212" t="s">
        <v>19</v>
      </c>
      <c r="N711" s="213" t="s">
        <v>43</v>
      </c>
      <c r="O711" s="85"/>
      <c r="P711" s="214">
        <f>O711*H711</f>
        <v>0</v>
      </c>
      <c r="Q711" s="214">
        <v>0.00026</v>
      </c>
      <c r="R711" s="214">
        <f>Q711*H711</f>
        <v>0.00756132</v>
      </c>
      <c r="S711" s="214">
        <v>0</v>
      </c>
      <c r="T711" s="215">
        <f>S711*H711</f>
        <v>0</v>
      </c>
      <c r="U711" s="39"/>
      <c r="V711" s="39"/>
      <c r="W711" s="39"/>
      <c r="X711" s="39"/>
      <c r="Y711" s="39"/>
      <c r="Z711" s="39"/>
      <c r="AA711" s="39"/>
      <c r="AB711" s="39"/>
      <c r="AC711" s="39"/>
      <c r="AD711" s="39"/>
      <c r="AE711" s="39"/>
      <c r="AR711" s="216" t="s">
        <v>261</v>
      </c>
      <c r="AT711" s="216" t="s">
        <v>150</v>
      </c>
      <c r="AU711" s="216" t="s">
        <v>82</v>
      </c>
      <c r="AY711" s="18" t="s">
        <v>148</v>
      </c>
      <c r="BE711" s="217">
        <f>IF(N711="základní",J711,0)</f>
        <v>0</v>
      </c>
      <c r="BF711" s="217">
        <f>IF(N711="snížená",J711,0)</f>
        <v>0</v>
      </c>
      <c r="BG711" s="217">
        <f>IF(N711="zákl. přenesená",J711,0)</f>
        <v>0</v>
      </c>
      <c r="BH711" s="217">
        <f>IF(N711="sníž. přenesená",J711,0)</f>
        <v>0</v>
      </c>
      <c r="BI711" s="217">
        <f>IF(N711="nulová",J711,0)</f>
        <v>0</v>
      </c>
      <c r="BJ711" s="18" t="s">
        <v>80</v>
      </c>
      <c r="BK711" s="217">
        <f>ROUND(I711*H711,2)</f>
        <v>0</v>
      </c>
      <c r="BL711" s="18" t="s">
        <v>261</v>
      </c>
      <c r="BM711" s="216" t="s">
        <v>1487</v>
      </c>
    </row>
    <row r="712" spans="1:47" s="2" customFormat="1" ht="12">
      <c r="A712" s="39"/>
      <c r="B712" s="40"/>
      <c r="C712" s="41"/>
      <c r="D712" s="218" t="s">
        <v>157</v>
      </c>
      <c r="E712" s="41"/>
      <c r="F712" s="219" t="s">
        <v>1488</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157</v>
      </c>
      <c r="AU712" s="18" t="s">
        <v>82</v>
      </c>
    </row>
    <row r="713" spans="1:47" s="2" customFormat="1" ht="12">
      <c r="A713" s="39"/>
      <c r="B713" s="40"/>
      <c r="C713" s="41"/>
      <c r="D713" s="223" t="s">
        <v>159</v>
      </c>
      <c r="E713" s="41"/>
      <c r="F713" s="224" t="s">
        <v>1489</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159</v>
      </c>
      <c r="AU713" s="18" t="s">
        <v>82</v>
      </c>
    </row>
    <row r="714" spans="1:51" s="13" customFormat="1" ht="12">
      <c r="A714" s="13"/>
      <c r="B714" s="225"/>
      <c r="C714" s="226"/>
      <c r="D714" s="218" t="s">
        <v>161</v>
      </c>
      <c r="E714" s="227" t="s">
        <v>19</v>
      </c>
      <c r="F714" s="228" t="s">
        <v>1490</v>
      </c>
      <c r="G714" s="226"/>
      <c r="H714" s="229">
        <v>18.463</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161</v>
      </c>
      <c r="AU714" s="235" t="s">
        <v>82</v>
      </c>
      <c r="AV714" s="13" t="s">
        <v>82</v>
      </c>
      <c r="AW714" s="13" t="s">
        <v>33</v>
      </c>
      <c r="AX714" s="13" t="s">
        <v>72</v>
      </c>
      <c r="AY714" s="235" t="s">
        <v>148</v>
      </c>
    </row>
    <row r="715" spans="1:51" s="13" customFormat="1" ht="12">
      <c r="A715" s="13"/>
      <c r="B715" s="225"/>
      <c r="C715" s="226"/>
      <c r="D715" s="218" t="s">
        <v>161</v>
      </c>
      <c r="E715" s="227" t="s">
        <v>19</v>
      </c>
      <c r="F715" s="228" t="s">
        <v>1491</v>
      </c>
      <c r="G715" s="226"/>
      <c r="H715" s="229">
        <v>2.868</v>
      </c>
      <c r="I715" s="230"/>
      <c r="J715" s="226"/>
      <c r="K715" s="226"/>
      <c r="L715" s="231"/>
      <c r="M715" s="232"/>
      <c r="N715" s="233"/>
      <c r="O715" s="233"/>
      <c r="P715" s="233"/>
      <c r="Q715" s="233"/>
      <c r="R715" s="233"/>
      <c r="S715" s="233"/>
      <c r="T715" s="234"/>
      <c r="U715" s="13"/>
      <c r="V715" s="13"/>
      <c r="W715" s="13"/>
      <c r="X715" s="13"/>
      <c r="Y715" s="13"/>
      <c r="Z715" s="13"/>
      <c r="AA715" s="13"/>
      <c r="AB715" s="13"/>
      <c r="AC715" s="13"/>
      <c r="AD715" s="13"/>
      <c r="AE715" s="13"/>
      <c r="AT715" s="235" t="s">
        <v>161</v>
      </c>
      <c r="AU715" s="235" t="s">
        <v>82</v>
      </c>
      <c r="AV715" s="13" t="s">
        <v>82</v>
      </c>
      <c r="AW715" s="13" t="s">
        <v>33</v>
      </c>
      <c r="AX715" s="13" t="s">
        <v>72</v>
      </c>
      <c r="AY715" s="235" t="s">
        <v>148</v>
      </c>
    </row>
    <row r="716" spans="1:51" s="13" customFormat="1" ht="12">
      <c r="A716" s="13"/>
      <c r="B716" s="225"/>
      <c r="C716" s="226"/>
      <c r="D716" s="218" t="s">
        <v>161</v>
      </c>
      <c r="E716" s="227" t="s">
        <v>19</v>
      </c>
      <c r="F716" s="228" t="s">
        <v>1492</v>
      </c>
      <c r="G716" s="226"/>
      <c r="H716" s="229">
        <v>4.883</v>
      </c>
      <c r="I716" s="230"/>
      <c r="J716" s="226"/>
      <c r="K716" s="226"/>
      <c r="L716" s="231"/>
      <c r="M716" s="232"/>
      <c r="N716" s="233"/>
      <c r="O716" s="233"/>
      <c r="P716" s="233"/>
      <c r="Q716" s="233"/>
      <c r="R716" s="233"/>
      <c r="S716" s="233"/>
      <c r="T716" s="234"/>
      <c r="U716" s="13"/>
      <c r="V716" s="13"/>
      <c r="W716" s="13"/>
      <c r="X716" s="13"/>
      <c r="Y716" s="13"/>
      <c r="Z716" s="13"/>
      <c r="AA716" s="13"/>
      <c r="AB716" s="13"/>
      <c r="AC716" s="13"/>
      <c r="AD716" s="13"/>
      <c r="AE716" s="13"/>
      <c r="AT716" s="235" t="s">
        <v>161</v>
      </c>
      <c r="AU716" s="235" t="s">
        <v>82</v>
      </c>
      <c r="AV716" s="13" t="s">
        <v>82</v>
      </c>
      <c r="AW716" s="13" t="s">
        <v>33</v>
      </c>
      <c r="AX716" s="13" t="s">
        <v>72</v>
      </c>
      <c r="AY716" s="235" t="s">
        <v>148</v>
      </c>
    </row>
    <row r="717" spans="1:51" s="13" customFormat="1" ht="12">
      <c r="A717" s="13"/>
      <c r="B717" s="225"/>
      <c r="C717" s="226"/>
      <c r="D717" s="218" t="s">
        <v>161</v>
      </c>
      <c r="E717" s="227" t="s">
        <v>19</v>
      </c>
      <c r="F717" s="228" t="s">
        <v>1493</v>
      </c>
      <c r="G717" s="226"/>
      <c r="H717" s="229">
        <v>2.868</v>
      </c>
      <c r="I717" s="230"/>
      <c r="J717" s="226"/>
      <c r="K717" s="226"/>
      <c r="L717" s="231"/>
      <c r="M717" s="232"/>
      <c r="N717" s="233"/>
      <c r="O717" s="233"/>
      <c r="P717" s="233"/>
      <c r="Q717" s="233"/>
      <c r="R717" s="233"/>
      <c r="S717" s="233"/>
      <c r="T717" s="234"/>
      <c r="U717" s="13"/>
      <c r="V717" s="13"/>
      <c r="W717" s="13"/>
      <c r="X717" s="13"/>
      <c r="Y717" s="13"/>
      <c r="Z717" s="13"/>
      <c r="AA717" s="13"/>
      <c r="AB717" s="13"/>
      <c r="AC717" s="13"/>
      <c r="AD717" s="13"/>
      <c r="AE717" s="13"/>
      <c r="AT717" s="235" t="s">
        <v>161</v>
      </c>
      <c r="AU717" s="235" t="s">
        <v>82</v>
      </c>
      <c r="AV717" s="13" t="s">
        <v>82</v>
      </c>
      <c r="AW717" s="13" t="s">
        <v>33</v>
      </c>
      <c r="AX717" s="13" t="s">
        <v>72</v>
      </c>
      <c r="AY717" s="235" t="s">
        <v>148</v>
      </c>
    </row>
    <row r="718" spans="1:51" s="14" customFormat="1" ht="12">
      <c r="A718" s="14"/>
      <c r="B718" s="236"/>
      <c r="C718" s="237"/>
      <c r="D718" s="218" t="s">
        <v>161</v>
      </c>
      <c r="E718" s="238" t="s">
        <v>19</v>
      </c>
      <c r="F718" s="239" t="s">
        <v>254</v>
      </c>
      <c r="G718" s="237"/>
      <c r="H718" s="240">
        <v>29.081999999999997</v>
      </c>
      <c r="I718" s="241"/>
      <c r="J718" s="237"/>
      <c r="K718" s="237"/>
      <c r="L718" s="242"/>
      <c r="M718" s="243"/>
      <c r="N718" s="244"/>
      <c r="O718" s="244"/>
      <c r="P718" s="244"/>
      <c r="Q718" s="244"/>
      <c r="R718" s="244"/>
      <c r="S718" s="244"/>
      <c r="T718" s="245"/>
      <c r="U718" s="14"/>
      <c r="V718" s="14"/>
      <c r="W718" s="14"/>
      <c r="X718" s="14"/>
      <c r="Y718" s="14"/>
      <c r="Z718" s="14"/>
      <c r="AA718" s="14"/>
      <c r="AB718" s="14"/>
      <c r="AC718" s="14"/>
      <c r="AD718" s="14"/>
      <c r="AE718" s="14"/>
      <c r="AT718" s="246" t="s">
        <v>161</v>
      </c>
      <c r="AU718" s="246" t="s">
        <v>82</v>
      </c>
      <c r="AV718" s="14" t="s">
        <v>155</v>
      </c>
      <c r="AW718" s="14" t="s">
        <v>33</v>
      </c>
      <c r="AX718" s="14" t="s">
        <v>80</v>
      </c>
      <c r="AY718" s="246" t="s">
        <v>148</v>
      </c>
    </row>
    <row r="719" spans="1:65" s="2" customFormat="1" ht="16.5" customHeight="1">
      <c r="A719" s="39"/>
      <c r="B719" s="40"/>
      <c r="C719" s="262" t="s">
        <v>1494</v>
      </c>
      <c r="D719" s="262" t="s">
        <v>700</v>
      </c>
      <c r="E719" s="263" t="s">
        <v>1495</v>
      </c>
      <c r="F719" s="264" t="s">
        <v>19</v>
      </c>
      <c r="G719" s="265" t="s">
        <v>377</v>
      </c>
      <c r="H719" s="266">
        <v>23</v>
      </c>
      <c r="I719" s="267"/>
      <c r="J719" s="268">
        <f>ROUND(I719*H719,2)</f>
        <v>0</v>
      </c>
      <c r="K719" s="264" t="s">
        <v>19</v>
      </c>
      <c r="L719" s="269"/>
      <c r="M719" s="270" t="s">
        <v>19</v>
      </c>
      <c r="N719" s="271" t="s">
        <v>43</v>
      </c>
      <c r="O719" s="85"/>
      <c r="P719" s="214">
        <f>O719*H719</f>
        <v>0</v>
      </c>
      <c r="Q719" s="214">
        <v>0</v>
      </c>
      <c r="R719" s="214">
        <f>Q719*H719</f>
        <v>0</v>
      </c>
      <c r="S719" s="214">
        <v>0</v>
      </c>
      <c r="T719" s="215">
        <f>S719*H719</f>
        <v>0</v>
      </c>
      <c r="U719" s="39"/>
      <c r="V719" s="39"/>
      <c r="W719" s="39"/>
      <c r="X719" s="39"/>
      <c r="Y719" s="39"/>
      <c r="Z719" s="39"/>
      <c r="AA719" s="39"/>
      <c r="AB719" s="39"/>
      <c r="AC719" s="39"/>
      <c r="AD719" s="39"/>
      <c r="AE719" s="39"/>
      <c r="AR719" s="216" t="s">
        <v>383</v>
      </c>
      <c r="AT719" s="216" t="s">
        <v>700</v>
      </c>
      <c r="AU719" s="216" t="s">
        <v>82</v>
      </c>
      <c r="AY719" s="18" t="s">
        <v>148</v>
      </c>
      <c r="BE719" s="217">
        <f>IF(N719="základní",J719,0)</f>
        <v>0</v>
      </c>
      <c r="BF719" s="217">
        <f>IF(N719="snížená",J719,0)</f>
        <v>0</v>
      </c>
      <c r="BG719" s="217">
        <f>IF(N719="zákl. přenesená",J719,0)</f>
        <v>0</v>
      </c>
      <c r="BH719" s="217">
        <f>IF(N719="sníž. přenesená",J719,0)</f>
        <v>0</v>
      </c>
      <c r="BI719" s="217">
        <f>IF(N719="nulová",J719,0)</f>
        <v>0</v>
      </c>
      <c r="BJ719" s="18" t="s">
        <v>80</v>
      </c>
      <c r="BK719" s="217">
        <f>ROUND(I719*H719,2)</f>
        <v>0</v>
      </c>
      <c r="BL719" s="18" t="s">
        <v>261</v>
      </c>
      <c r="BM719" s="216" t="s">
        <v>1496</v>
      </c>
    </row>
    <row r="720" spans="1:47" s="2" customFormat="1" ht="12">
      <c r="A720" s="39"/>
      <c r="B720" s="40"/>
      <c r="C720" s="41"/>
      <c r="D720" s="218" t="s">
        <v>157</v>
      </c>
      <c r="E720" s="41"/>
      <c r="F720" s="219" t="s">
        <v>1497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157</v>
      </c>
      <c r="AU720" s="18" t="s">
        <v>82</v>
      </c>
    </row>
    <row r="721" spans="1:65" s="2" customFormat="1" ht="16.5" customHeight="1">
      <c r="A721" s="39"/>
      <c r="B721" s="40"/>
      <c r="C721" s="262" t="s">
        <v>1498</v>
      </c>
      <c r="D721" s="262" t="s">
        <v>700</v>
      </c>
      <c r="E721" s="263" t="s">
        <v>1499</v>
      </c>
      <c r="F721" s="264" t="s">
        <v>19</v>
      </c>
      <c r="G721" s="265" t="s">
        <v>377</v>
      </c>
      <c r="H721" s="266">
        <v>1</v>
      </c>
      <c r="I721" s="267"/>
      <c r="J721" s="268">
        <f>ROUND(I721*H721,2)</f>
        <v>0</v>
      </c>
      <c r="K721" s="264" t="s">
        <v>19</v>
      </c>
      <c r="L721" s="269"/>
      <c r="M721" s="270" t="s">
        <v>19</v>
      </c>
      <c r="N721" s="271" t="s">
        <v>43</v>
      </c>
      <c r="O721" s="85"/>
      <c r="P721" s="214">
        <f>O721*H721</f>
        <v>0</v>
      </c>
      <c r="Q721" s="214">
        <v>0</v>
      </c>
      <c r="R721" s="214">
        <f>Q721*H721</f>
        <v>0</v>
      </c>
      <c r="S721" s="214">
        <v>0</v>
      </c>
      <c r="T721" s="215">
        <f>S721*H721</f>
        <v>0</v>
      </c>
      <c r="U721" s="39"/>
      <c r="V721" s="39"/>
      <c r="W721" s="39"/>
      <c r="X721" s="39"/>
      <c r="Y721" s="39"/>
      <c r="Z721" s="39"/>
      <c r="AA721" s="39"/>
      <c r="AB721" s="39"/>
      <c r="AC721" s="39"/>
      <c r="AD721" s="39"/>
      <c r="AE721" s="39"/>
      <c r="AR721" s="216" t="s">
        <v>383</v>
      </c>
      <c r="AT721" s="216" t="s">
        <v>700</v>
      </c>
      <c r="AU721" s="216" t="s">
        <v>82</v>
      </c>
      <c r="AY721" s="18" t="s">
        <v>148</v>
      </c>
      <c r="BE721" s="217">
        <f>IF(N721="základní",J721,0)</f>
        <v>0</v>
      </c>
      <c r="BF721" s="217">
        <f>IF(N721="snížená",J721,0)</f>
        <v>0</v>
      </c>
      <c r="BG721" s="217">
        <f>IF(N721="zákl. přenesená",J721,0)</f>
        <v>0</v>
      </c>
      <c r="BH721" s="217">
        <f>IF(N721="sníž. přenesená",J721,0)</f>
        <v>0</v>
      </c>
      <c r="BI721" s="217">
        <f>IF(N721="nulová",J721,0)</f>
        <v>0</v>
      </c>
      <c r="BJ721" s="18" t="s">
        <v>80</v>
      </c>
      <c r="BK721" s="217">
        <f>ROUND(I721*H721,2)</f>
        <v>0</v>
      </c>
      <c r="BL721" s="18" t="s">
        <v>261</v>
      </c>
      <c r="BM721" s="216" t="s">
        <v>1500</v>
      </c>
    </row>
    <row r="722" spans="1:47" s="2" customFormat="1" ht="12">
      <c r="A722" s="39"/>
      <c r="B722" s="40"/>
      <c r="C722" s="41"/>
      <c r="D722" s="218" t="s">
        <v>157</v>
      </c>
      <c r="E722" s="41"/>
      <c r="F722" s="219" t="s">
        <v>1501</v>
      </c>
      <c r="G722" s="41"/>
      <c r="H722" s="41"/>
      <c r="I722" s="220"/>
      <c r="J722" s="41"/>
      <c r="K722" s="41"/>
      <c r="L722" s="45"/>
      <c r="M722" s="221"/>
      <c r="N722" s="222"/>
      <c r="O722" s="85"/>
      <c r="P722" s="85"/>
      <c r="Q722" s="85"/>
      <c r="R722" s="85"/>
      <c r="S722" s="85"/>
      <c r="T722" s="86"/>
      <c r="U722" s="39"/>
      <c r="V722" s="39"/>
      <c r="W722" s="39"/>
      <c r="X722" s="39"/>
      <c r="Y722" s="39"/>
      <c r="Z722" s="39"/>
      <c r="AA722" s="39"/>
      <c r="AB722" s="39"/>
      <c r="AC722" s="39"/>
      <c r="AD722" s="39"/>
      <c r="AE722" s="39"/>
      <c r="AT722" s="18" t="s">
        <v>157</v>
      </c>
      <c r="AU722" s="18" t="s">
        <v>82</v>
      </c>
    </row>
    <row r="723" spans="1:65" s="2" customFormat="1" ht="16.5" customHeight="1">
      <c r="A723" s="39"/>
      <c r="B723" s="40"/>
      <c r="C723" s="262" t="s">
        <v>1502</v>
      </c>
      <c r="D723" s="262" t="s">
        <v>700</v>
      </c>
      <c r="E723" s="263" t="s">
        <v>1503</v>
      </c>
      <c r="F723" s="264" t="s">
        <v>19</v>
      </c>
      <c r="G723" s="265" t="s">
        <v>377</v>
      </c>
      <c r="H723" s="266">
        <v>2</v>
      </c>
      <c r="I723" s="267"/>
      <c r="J723" s="268">
        <f>ROUND(I723*H723,2)</f>
        <v>0</v>
      </c>
      <c r="K723" s="264" t="s">
        <v>19</v>
      </c>
      <c r="L723" s="269"/>
      <c r="M723" s="270" t="s">
        <v>19</v>
      </c>
      <c r="N723" s="271" t="s">
        <v>43</v>
      </c>
      <c r="O723" s="85"/>
      <c r="P723" s="214">
        <f>O723*H723</f>
        <v>0</v>
      </c>
      <c r="Q723" s="214">
        <v>0</v>
      </c>
      <c r="R723" s="214">
        <f>Q723*H723</f>
        <v>0</v>
      </c>
      <c r="S723" s="214">
        <v>0</v>
      </c>
      <c r="T723" s="215">
        <f>S723*H723</f>
        <v>0</v>
      </c>
      <c r="U723" s="39"/>
      <c r="V723" s="39"/>
      <c r="W723" s="39"/>
      <c r="X723" s="39"/>
      <c r="Y723" s="39"/>
      <c r="Z723" s="39"/>
      <c r="AA723" s="39"/>
      <c r="AB723" s="39"/>
      <c r="AC723" s="39"/>
      <c r="AD723" s="39"/>
      <c r="AE723" s="39"/>
      <c r="AR723" s="216" t="s">
        <v>383</v>
      </c>
      <c r="AT723" s="216" t="s">
        <v>700</v>
      </c>
      <c r="AU723" s="216" t="s">
        <v>82</v>
      </c>
      <c r="AY723" s="18" t="s">
        <v>148</v>
      </c>
      <c r="BE723" s="217">
        <f>IF(N723="základní",J723,0)</f>
        <v>0</v>
      </c>
      <c r="BF723" s="217">
        <f>IF(N723="snížená",J723,0)</f>
        <v>0</v>
      </c>
      <c r="BG723" s="217">
        <f>IF(N723="zákl. přenesená",J723,0)</f>
        <v>0</v>
      </c>
      <c r="BH723" s="217">
        <f>IF(N723="sníž. přenesená",J723,0)</f>
        <v>0</v>
      </c>
      <c r="BI723" s="217">
        <f>IF(N723="nulová",J723,0)</f>
        <v>0</v>
      </c>
      <c r="BJ723" s="18" t="s">
        <v>80</v>
      </c>
      <c r="BK723" s="217">
        <f>ROUND(I723*H723,2)</f>
        <v>0</v>
      </c>
      <c r="BL723" s="18" t="s">
        <v>261</v>
      </c>
      <c r="BM723" s="216" t="s">
        <v>1504</v>
      </c>
    </row>
    <row r="724" spans="1:47" s="2" customFormat="1" ht="12">
      <c r="A724" s="39"/>
      <c r="B724" s="40"/>
      <c r="C724" s="41"/>
      <c r="D724" s="218" t="s">
        <v>157</v>
      </c>
      <c r="E724" s="41"/>
      <c r="F724" s="219" t="s">
        <v>1505</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157</v>
      </c>
      <c r="AU724" s="18" t="s">
        <v>82</v>
      </c>
    </row>
    <row r="725" spans="1:65" s="2" customFormat="1" ht="16.5" customHeight="1">
      <c r="A725" s="39"/>
      <c r="B725" s="40"/>
      <c r="C725" s="262" t="s">
        <v>1506</v>
      </c>
      <c r="D725" s="262" t="s">
        <v>700</v>
      </c>
      <c r="E725" s="263" t="s">
        <v>1507</v>
      </c>
      <c r="F725" s="264" t="s">
        <v>19</v>
      </c>
      <c r="G725" s="265" t="s">
        <v>377</v>
      </c>
      <c r="H725" s="266">
        <v>1</v>
      </c>
      <c r="I725" s="267"/>
      <c r="J725" s="268">
        <f>ROUND(I725*H725,2)</f>
        <v>0</v>
      </c>
      <c r="K725" s="264" t="s">
        <v>19</v>
      </c>
      <c r="L725" s="269"/>
      <c r="M725" s="270" t="s">
        <v>19</v>
      </c>
      <c r="N725" s="271" t="s">
        <v>43</v>
      </c>
      <c r="O725" s="85"/>
      <c r="P725" s="214">
        <f>O725*H725</f>
        <v>0</v>
      </c>
      <c r="Q725" s="214">
        <v>0</v>
      </c>
      <c r="R725" s="214">
        <f>Q725*H725</f>
        <v>0</v>
      </c>
      <c r="S725" s="214">
        <v>0</v>
      </c>
      <c r="T725" s="215">
        <f>S725*H725</f>
        <v>0</v>
      </c>
      <c r="U725" s="39"/>
      <c r="V725" s="39"/>
      <c r="W725" s="39"/>
      <c r="X725" s="39"/>
      <c r="Y725" s="39"/>
      <c r="Z725" s="39"/>
      <c r="AA725" s="39"/>
      <c r="AB725" s="39"/>
      <c r="AC725" s="39"/>
      <c r="AD725" s="39"/>
      <c r="AE725" s="39"/>
      <c r="AR725" s="216" t="s">
        <v>383</v>
      </c>
      <c r="AT725" s="216" t="s">
        <v>700</v>
      </c>
      <c r="AU725" s="216" t="s">
        <v>82</v>
      </c>
      <c r="AY725" s="18" t="s">
        <v>148</v>
      </c>
      <c r="BE725" s="217">
        <f>IF(N725="základní",J725,0)</f>
        <v>0</v>
      </c>
      <c r="BF725" s="217">
        <f>IF(N725="snížená",J725,0)</f>
        <v>0</v>
      </c>
      <c r="BG725" s="217">
        <f>IF(N725="zákl. přenesená",J725,0)</f>
        <v>0</v>
      </c>
      <c r="BH725" s="217">
        <f>IF(N725="sníž. přenesená",J725,0)</f>
        <v>0</v>
      </c>
      <c r="BI725" s="217">
        <f>IF(N725="nulová",J725,0)</f>
        <v>0</v>
      </c>
      <c r="BJ725" s="18" t="s">
        <v>80</v>
      </c>
      <c r="BK725" s="217">
        <f>ROUND(I725*H725,2)</f>
        <v>0</v>
      </c>
      <c r="BL725" s="18" t="s">
        <v>261</v>
      </c>
      <c r="BM725" s="216" t="s">
        <v>1508</v>
      </c>
    </row>
    <row r="726" spans="1:47" s="2" customFormat="1" ht="12">
      <c r="A726" s="39"/>
      <c r="B726" s="40"/>
      <c r="C726" s="41"/>
      <c r="D726" s="218" t="s">
        <v>157</v>
      </c>
      <c r="E726" s="41"/>
      <c r="F726" s="219" t="s">
        <v>1509</v>
      </c>
      <c r="G726" s="41"/>
      <c r="H726" s="41"/>
      <c r="I726" s="220"/>
      <c r="J726" s="41"/>
      <c r="K726" s="41"/>
      <c r="L726" s="45"/>
      <c r="M726" s="221"/>
      <c r="N726" s="222"/>
      <c r="O726" s="85"/>
      <c r="P726" s="85"/>
      <c r="Q726" s="85"/>
      <c r="R726" s="85"/>
      <c r="S726" s="85"/>
      <c r="T726" s="86"/>
      <c r="U726" s="39"/>
      <c r="V726" s="39"/>
      <c r="W726" s="39"/>
      <c r="X726" s="39"/>
      <c r="Y726" s="39"/>
      <c r="Z726" s="39"/>
      <c r="AA726" s="39"/>
      <c r="AB726" s="39"/>
      <c r="AC726" s="39"/>
      <c r="AD726" s="39"/>
      <c r="AE726" s="39"/>
      <c r="AT726" s="18" t="s">
        <v>157</v>
      </c>
      <c r="AU726" s="18" t="s">
        <v>82</v>
      </c>
    </row>
    <row r="727" spans="1:65" s="2" customFormat="1" ht="24.15" customHeight="1">
      <c r="A727" s="39"/>
      <c r="B727" s="40"/>
      <c r="C727" s="205" t="s">
        <v>1510</v>
      </c>
      <c r="D727" s="205" t="s">
        <v>150</v>
      </c>
      <c r="E727" s="206" t="s">
        <v>1511</v>
      </c>
      <c r="F727" s="207" t="s">
        <v>1512</v>
      </c>
      <c r="G727" s="208" t="s">
        <v>377</v>
      </c>
      <c r="H727" s="209">
        <v>1</v>
      </c>
      <c r="I727" s="210"/>
      <c r="J727" s="211">
        <f>ROUND(I727*H727,2)</f>
        <v>0</v>
      </c>
      <c r="K727" s="207" t="s">
        <v>662</v>
      </c>
      <c r="L727" s="45"/>
      <c r="M727" s="212" t="s">
        <v>19</v>
      </c>
      <c r="N727" s="213" t="s">
        <v>43</v>
      </c>
      <c r="O727" s="85"/>
      <c r="P727" s="214">
        <f>O727*H727</f>
        <v>0</v>
      </c>
      <c r="Q727" s="214">
        <v>0.00047</v>
      </c>
      <c r="R727" s="214">
        <f>Q727*H727</f>
        <v>0.00047</v>
      </c>
      <c r="S727" s="214">
        <v>0</v>
      </c>
      <c r="T727" s="215">
        <f>S727*H727</f>
        <v>0</v>
      </c>
      <c r="U727" s="39"/>
      <c r="V727" s="39"/>
      <c r="W727" s="39"/>
      <c r="X727" s="39"/>
      <c r="Y727" s="39"/>
      <c r="Z727" s="39"/>
      <c r="AA727" s="39"/>
      <c r="AB727" s="39"/>
      <c r="AC727" s="39"/>
      <c r="AD727" s="39"/>
      <c r="AE727" s="39"/>
      <c r="AR727" s="216" t="s">
        <v>261</v>
      </c>
      <c r="AT727" s="216" t="s">
        <v>150</v>
      </c>
      <c r="AU727" s="216" t="s">
        <v>82</v>
      </c>
      <c r="AY727" s="18" t="s">
        <v>148</v>
      </c>
      <c r="BE727" s="217">
        <f>IF(N727="základní",J727,0)</f>
        <v>0</v>
      </c>
      <c r="BF727" s="217">
        <f>IF(N727="snížená",J727,0)</f>
        <v>0</v>
      </c>
      <c r="BG727" s="217">
        <f>IF(N727="zákl. přenesená",J727,0)</f>
        <v>0</v>
      </c>
      <c r="BH727" s="217">
        <f>IF(N727="sníž. přenesená",J727,0)</f>
        <v>0</v>
      </c>
      <c r="BI727" s="217">
        <f>IF(N727="nulová",J727,0)</f>
        <v>0</v>
      </c>
      <c r="BJ727" s="18" t="s">
        <v>80</v>
      </c>
      <c r="BK727" s="217">
        <f>ROUND(I727*H727,2)</f>
        <v>0</v>
      </c>
      <c r="BL727" s="18" t="s">
        <v>261</v>
      </c>
      <c r="BM727" s="216" t="s">
        <v>1513</v>
      </c>
    </row>
    <row r="728" spans="1:47" s="2" customFormat="1" ht="12">
      <c r="A728" s="39"/>
      <c r="B728" s="40"/>
      <c r="C728" s="41"/>
      <c r="D728" s="218" t="s">
        <v>157</v>
      </c>
      <c r="E728" s="41"/>
      <c r="F728" s="219" t="s">
        <v>1514</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157</v>
      </c>
      <c r="AU728" s="18" t="s">
        <v>82</v>
      </c>
    </row>
    <row r="729" spans="1:47" s="2" customFormat="1" ht="12">
      <c r="A729" s="39"/>
      <c r="B729" s="40"/>
      <c r="C729" s="41"/>
      <c r="D729" s="223" t="s">
        <v>159</v>
      </c>
      <c r="E729" s="41"/>
      <c r="F729" s="224" t="s">
        <v>1515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159</v>
      </c>
      <c r="AU729" s="18" t="s">
        <v>82</v>
      </c>
    </row>
    <row r="730" spans="1:65" s="2" customFormat="1" ht="16.5" customHeight="1">
      <c r="A730" s="39"/>
      <c r="B730" s="40"/>
      <c r="C730" s="262" t="s">
        <v>1516</v>
      </c>
      <c r="D730" s="262" t="s">
        <v>700</v>
      </c>
      <c r="E730" s="263" t="s">
        <v>1517</v>
      </c>
      <c r="F730" s="264" t="s">
        <v>1518</v>
      </c>
      <c r="G730" s="265" t="s">
        <v>377</v>
      </c>
      <c r="H730" s="266">
        <v>1</v>
      </c>
      <c r="I730" s="267"/>
      <c r="J730" s="268">
        <f>ROUND(I730*H730,2)</f>
        <v>0</v>
      </c>
      <c r="K730" s="264" t="s">
        <v>19</v>
      </c>
      <c r="L730" s="269"/>
      <c r="M730" s="270" t="s">
        <v>19</v>
      </c>
      <c r="N730" s="271" t="s">
        <v>43</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383</v>
      </c>
      <c r="AT730" s="216" t="s">
        <v>700</v>
      </c>
      <c r="AU730" s="216" t="s">
        <v>82</v>
      </c>
      <c r="AY730" s="18" t="s">
        <v>148</v>
      </c>
      <c r="BE730" s="217">
        <f>IF(N730="základní",J730,0)</f>
        <v>0</v>
      </c>
      <c r="BF730" s="217">
        <f>IF(N730="snížená",J730,0)</f>
        <v>0</v>
      </c>
      <c r="BG730" s="217">
        <f>IF(N730="zákl. přenesená",J730,0)</f>
        <v>0</v>
      </c>
      <c r="BH730" s="217">
        <f>IF(N730="sníž. přenesená",J730,0)</f>
        <v>0</v>
      </c>
      <c r="BI730" s="217">
        <f>IF(N730="nulová",J730,0)</f>
        <v>0</v>
      </c>
      <c r="BJ730" s="18" t="s">
        <v>80</v>
      </c>
      <c r="BK730" s="217">
        <f>ROUND(I730*H730,2)</f>
        <v>0</v>
      </c>
      <c r="BL730" s="18" t="s">
        <v>261</v>
      </c>
      <c r="BM730" s="216" t="s">
        <v>1519</v>
      </c>
    </row>
    <row r="731" spans="1:47" s="2" customFormat="1" ht="12">
      <c r="A731" s="39"/>
      <c r="B731" s="40"/>
      <c r="C731" s="41"/>
      <c r="D731" s="218" t="s">
        <v>157</v>
      </c>
      <c r="E731" s="41"/>
      <c r="F731" s="219" t="s">
        <v>1518</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157</v>
      </c>
      <c r="AU731" s="18" t="s">
        <v>82</v>
      </c>
    </row>
    <row r="732" spans="1:65" s="2" customFormat="1" ht="24.15" customHeight="1">
      <c r="A732" s="39"/>
      <c r="B732" s="40"/>
      <c r="C732" s="205" t="s">
        <v>1520</v>
      </c>
      <c r="D732" s="205" t="s">
        <v>150</v>
      </c>
      <c r="E732" s="206" t="s">
        <v>1521</v>
      </c>
      <c r="F732" s="207" t="s">
        <v>1522</v>
      </c>
      <c r="G732" s="208" t="s">
        <v>167</v>
      </c>
      <c r="H732" s="209">
        <v>0.008</v>
      </c>
      <c r="I732" s="210"/>
      <c r="J732" s="211">
        <f>ROUND(I732*H732,2)</f>
        <v>0</v>
      </c>
      <c r="K732" s="207" t="s">
        <v>662</v>
      </c>
      <c r="L732" s="45"/>
      <c r="M732" s="212" t="s">
        <v>19</v>
      </c>
      <c r="N732" s="213" t="s">
        <v>43</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261</v>
      </c>
      <c r="AT732" s="216" t="s">
        <v>150</v>
      </c>
      <c r="AU732" s="216" t="s">
        <v>82</v>
      </c>
      <c r="AY732" s="18" t="s">
        <v>148</v>
      </c>
      <c r="BE732" s="217">
        <f>IF(N732="základní",J732,0)</f>
        <v>0</v>
      </c>
      <c r="BF732" s="217">
        <f>IF(N732="snížená",J732,0)</f>
        <v>0</v>
      </c>
      <c r="BG732" s="217">
        <f>IF(N732="zákl. přenesená",J732,0)</f>
        <v>0</v>
      </c>
      <c r="BH732" s="217">
        <f>IF(N732="sníž. přenesená",J732,0)</f>
        <v>0</v>
      </c>
      <c r="BI732" s="217">
        <f>IF(N732="nulová",J732,0)</f>
        <v>0</v>
      </c>
      <c r="BJ732" s="18" t="s">
        <v>80</v>
      </c>
      <c r="BK732" s="217">
        <f>ROUND(I732*H732,2)</f>
        <v>0</v>
      </c>
      <c r="BL732" s="18" t="s">
        <v>261</v>
      </c>
      <c r="BM732" s="216" t="s">
        <v>1523</v>
      </c>
    </row>
    <row r="733" spans="1:47" s="2" customFormat="1" ht="12">
      <c r="A733" s="39"/>
      <c r="B733" s="40"/>
      <c r="C733" s="41"/>
      <c r="D733" s="218" t="s">
        <v>157</v>
      </c>
      <c r="E733" s="41"/>
      <c r="F733" s="219" t="s">
        <v>1524</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157</v>
      </c>
      <c r="AU733" s="18" t="s">
        <v>82</v>
      </c>
    </row>
    <row r="734" spans="1:47" s="2" customFormat="1" ht="12">
      <c r="A734" s="39"/>
      <c r="B734" s="40"/>
      <c r="C734" s="41"/>
      <c r="D734" s="223" t="s">
        <v>159</v>
      </c>
      <c r="E734" s="41"/>
      <c r="F734" s="224" t="s">
        <v>1525</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159</v>
      </c>
      <c r="AU734" s="18" t="s">
        <v>82</v>
      </c>
    </row>
    <row r="735" spans="1:63" s="12" customFormat="1" ht="22.8" customHeight="1">
      <c r="A735" s="12"/>
      <c r="B735" s="189"/>
      <c r="C735" s="190"/>
      <c r="D735" s="191" t="s">
        <v>71</v>
      </c>
      <c r="E735" s="203" t="s">
        <v>534</v>
      </c>
      <c r="F735" s="203" t="s">
        <v>535</v>
      </c>
      <c r="G735" s="190"/>
      <c r="H735" s="190"/>
      <c r="I735" s="193"/>
      <c r="J735" s="204">
        <f>BK735</f>
        <v>0</v>
      </c>
      <c r="K735" s="190"/>
      <c r="L735" s="195"/>
      <c r="M735" s="196"/>
      <c r="N735" s="197"/>
      <c r="O735" s="197"/>
      <c r="P735" s="198">
        <f>SUM(P736:P873)</f>
        <v>0</v>
      </c>
      <c r="Q735" s="197"/>
      <c r="R735" s="198">
        <f>SUM(R736:R873)</f>
        <v>2.6138414900000004</v>
      </c>
      <c r="S735" s="197"/>
      <c r="T735" s="199">
        <f>SUM(T736:T873)</f>
        <v>0</v>
      </c>
      <c r="U735" s="12"/>
      <c r="V735" s="12"/>
      <c r="W735" s="12"/>
      <c r="X735" s="12"/>
      <c r="Y735" s="12"/>
      <c r="Z735" s="12"/>
      <c r="AA735" s="12"/>
      <c r="AB735" s="12"/>
      <c r="AC735" s="12"/>
      <c r="AD735" s="12"/>
      <c r="AE735" s="12"/>
      <c r="AR735" s="200" t="s">
        <v>82</v>
      </c>
      <c r="AT735" s="201" t="s">
        <v>71</v>
      </c>
      <c r="AU735" s="201" t="s">
        <v>80</v>
      </c>
      <c r="AY735" s="200" t="s">
        <v>148</v>
      </c>
      <c r="BK735" s="202">
        <f>SUM(BK736:BK873)</f>
        <v>0</v>
      </c>
    </row>
    <row r="736" spans="1:65" s="2" customFormat="1" ht="21.75" customHeight="1">
      <c r="A736" s="39"/>
      <c r="B736" s="40"/>
      <c r="C736" s="205" t="s">
        <v>1526</v>
      </c>
      <c r="D736" s="205" t="s">
        <v>150</v>
      </c>
      <c r="E736" s="206" t="s">
        <v>1527</v>
      </c>
      <c r="F736" s="207" t="s">
        <v>1528</v>
      </c>
      <c r="G736" s="208" t="s">
        <v>174</v>
      </c>
      <c r="H736" s="209">
        <v>25.783</v>
      </c>
      <c r="I736" s="210"/>
      <c r="J736" s="211">
        <f>ROUND(I736*H736,2)</f>
        <v>0</v>
      </c>
      <c r="K736" s="207" t="s">
        <v>662</v>
      </c>
      <c r="L736" s="45"/>
      <c r="M736" s="212" t="s">
        <v>19</v>
      </c>
      <c r="N736" s="213" t="s">
        <v>43</v>
      </c>
      <c r="O736" s="85"/>
      <c r="P736" s="214">
        <f>O736*H736</f>
        <v>0</v>
      </c>
      <c r="Q736" s="214">
        <v>5E-05</v>
      </c>
      <c r="R736" s="214">
        <f>Q736*H736</f>
        <v>0.0012891500000000002</v>
      </c>
      <c r="S736" s="214">
        <v>0</v>
      </c>
      <c r="T736" s="215">
        <f>S736*H736</f>
        <v>0</v>
      </c>
      <c r="U736" s="39"/>
      <c r="V736" s="39"/>
      <c r="W736" s="39"/>
      <c r="X736" s="39"/>
      <c r="Y736" s="39"/>
      <c r="Z736" s="39"/>
      <c r="AA736" s="39"/>
      <c r="AB736" s="39"/>
      <c r="AC736" s="39"/>
      <c r="AD736" s="39"/>
      <c r="AE736" s="39"/>
      <c r="AR736" s="216" t="s">
        <v>261</v>
      </c>
      <c r="AT736" s="216" t="s">
        <v>150</v>
      </c>
      <c r="AU736" s="216" t="s">
        <v>82</v>
      </c>
      <c r="AY736" s="18" t="s">
        <v>148</v>
      </c>
      <c r="BE736" s="217">
        <f>IF(N736="základní",J736,0)</f>
        <v>0</v>
      </c>
      <c r="BF736" s="217">
        <f>IF(N736="snížená",J736,0)</f>
        <v>0</v>
      </c>
      <c r="BG736" s="217">
        <f>IF(N736="zákl. přenesená",J736,0)</f>
        <v>0</v>
      </c>
      <c r="BH736" s="217">
        <f>IF(N736="sníž. přenesená",J736,0)</f>
        <v>0</v>
      </c>
      <c r="BI736" s="217">
        <f>IF(N736="nulová",J736,0)</f>
        <v>0</v>
      </c>
      <c r="BJ736" s="18" t="s">
        <v>80</v>
      </c>
      <c r="BK736" s="217">
        <f>ROUND(I736*H736,2)</f>
        <v>0</v>
      </c>
      <c r="BL736" s="18" t="s">
        <v>261</v>
      </c>
      <c r="BM736" s="216" t="s">
        <v>1529</v>
      </c>
    </row>
    <row r="737" spans="1:47" s="2" customFormat="1" ht="12">
      <c r="A737" s="39"/>
      <c r="B737" s="40"/>
      <c r="C737" s="41"/>
      <c r="D737" s="218" t="s">
        <v>157</v>
      </c>
      <c r="E737" s="41"/>
      <c r="F737" s="219" t="s">
        <v>1530</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157</v>
      </c>
      <c r="AU737" s="18" t="s">
        <v>82</v>
      </c>
    </row>
    <row r="738" spans="1:47" s="2" customFormat="1" ht="12">
      <c r="A738" s="39"/>
      <c r="B738" s="40"/>
      <c r="C738" s="41"/>
      <c r="D738" s="223" t="s">
        <v>159</v>
      </c>
      <c r="E738" s="41"/>
      <c r="F738" s="224" t="s">
        <v>1531</v>
      </c>
      <c r="G738" s="41"/>
      <c r="H738" s="41"/>
      <c r="I738" s="220"/>
      <c r="J738" s="41"/>
      <c r="K738" s="41"/>
      <c r="L738" s="45"/>
      <c r="M738" s="221"/>
      <c r="N738" s="222"/>
      <c r="O738" s="85"/>
      <c r="P738" s="85"/>
      <c r="Q738" s="85"/>
      <c r="R738" s="85"/>
      <c r="S738" s="85"/>
      <c r="T738" s="86"/>
      <c r="U738" s="39"/>
      <c r="V738" s="39"/>
      <c r="W738" s="39"/>
      <c r="X738" s="39"/>
      <c r="Y738" s="39"/>
      <c r="Z738" s="39"/>
      <c r="AA738" s="39"/>
      <c r="AB738" s="39"/>
      <c r="AC738" s="39"/>
      <c r="AD738" s="39"/>
      <c r="AE738" s="39"/>
      <c r="AT738" s="18" t="s">
        <v>159</v>
      </c>
      <c r="AU738" s="18" t="s">
        <v>82</v>
      </c>
    </row>
    <row r="739" spans="1:51" s="13" customFormat="1" ht="12">
      <c r="A739" s="13"/>
      <c r="B739" s="225"/>
      <c r="C739" s="226"/>
      <c r="D739" s="218" t="s">
        <v>161</v>
      </c>
      <c r="E739" s="227" t="s">
        <v>19</v>
      </c>
      <c r="F739" s="228" t="s">
        <v>1532</v>
      </c>
      <c r="G739" s="226"/>
      <c r="H739" s="229">
        <v>6.48</v>
      </c>
      <c r="I739" s="230"/>
      <c r="J739" s="226"/>
      <c r="K739" s="226"/>
      <c r="L739" s="231"/>
      <c r="M739" s="232"/>
      <c r="N739" s="233"/>
      <c r="O739" s="233"/>
      <c r="P739" s="233"/>
      <c r="Q739" s="233"/>
      <c r="R739" s="233"/>
      <c r="S739" s="233"/>
      <c r="T739" s="234"/>
      <c r="U739" s="13"/>
      <c r="V739" s="13"/>
      <c r="W739" s="13"/>
      <c r="X739" s="13"/>
      <c r="Y739" s="13"/>
      <c r="Z739" s="13"/>
      <c r="AA739" s="13"/>
      <c r="AB739" s="13"/>
      <c r="AC739" s="13"/>
      <c r="AD739" s="13"/>
      <c r="AE739" s="13"/>
      <c r="AT739" s="235" t="s">
        <v>161</v>
      </c>
      <c r="AU739" s="235" t="s">
        <v>82</v>
      </c>
      <c r="AV739" s="13" t="s">
        <v>82</v>
      </c>
      <c r="AW739" s="13" t="s">
        <v>33</v>
      </c>
      <c r="AX739" s="13" t="s">
        <v>72</v>
      </c>
      <c r="AY739" s="235" t="s">
        <v>148</v>
      </c>
    </row>
    <row r="740" spans="1:51" s="13" customFormat="1" ht="12">
      <c r="A740" s="13"/>
      <c r="B740" s="225"/>
      <c r="C740" s="226"/>
      <c r="D740" s="218" t="s">
        <v>161</v>
      </c>
      <c r="E740" s="227" t="s">
        <v>19</v>
      </c>
      <c r="F740" s="228" t="s">
        <v>1533</v>
      </c>
      <c r="G740" s="226"/>
      <c r="H740" s="229">
        <v>4.495</v>
      </c>
      <c r="I740" s="230"/>
      <c r="J740" s="226"/>
      <c r="K740" s="226"/>
      <c r="L740" s="231"/>
      <c r="M740" s="232"/>
      <c r="N740" s="233"/>
      <c r="O740" s="233"/>
      <c r="P740" s="233"/>
      <c r="Q740" s="233"/>
      <c r="R740" s="233"/>
      <c r="S740" s="233"/>
      <c r="T740" s="234"/>
      <c r="U740" s="13"/>
      <c r="V740" s="13"/>
      <c r="W740" s="13"/>
      <c r="X740" s="13"/>
      <c r="Y740" s="13"/>
      <c r="Z740" s="13"/>
      <c r="AA740" s="13"/>
      <c r="AB740" s="13"/>
      <c r="AC740" s="13"/>
      <c r="AD740" s="13"/>
      <c r="AE740" s="13"/>
      <c r="AT740" s="235" t="s">
        <v>161</v>
      </c>
      <c r="AU740" s="235" t="s">
        <v>82</v>
      </c>
      <c r="AV740" s="13" t="s">
        <v>82</v>
      </c>
      <c r="AW740" s="13" t="s">
        <v>33</v>
      </c>
      <c r="AX740" s="13" t="s">
        <v>72</v>
      </c>
      <c r="AY740" s="235" t="s">
        <v>148</v>
      </c>
    </row>
    <row r="741" spans="1:51" s="13" customFormat="1" ht="12">
      <c r="A741" s="13"/>
      <c r="B741" s="225"/>
      <c r="C741" s="226"/>
      <c r="D741" s="218" t="s">
        <v>161</v>
      </c>
      <c r="E741" s="227" t="s">
        <v>19</v>
      </c>
      <c r="F741" s="228" t="s">
        <v>1534</v>
      </c>
      <c r="G741" s="226"/>
      <c r="H741" s="229">
        <v>4.948</v>
      </c>
      <c r="I741" s="230"/>
      <c r="J741" s="226"/>
      <c r="K741" s="226"/>
      <c r="L741" s="231"/>
      <c r="M741" s="232"/>
      <c r="N741" s="233"/>
      <c r="O741" s="233"/>
      <c r="P741" s="233"/>
      <c r="Q741" s="233"/>
      <c r="R741" s="233"/>
      <c r="S741" s="233"/>
      <c r="T741" s="234"/>
      <c r="U741" s="13"/>
      <c r="V741" s="13"/>
      <c r="W741" s="13"/>
      <c r="X741" s="13"/>
      <c r="Y741" s="13"/>
      <c r="Z741" s="13"/>
      <c r="AA741" s="13"/>
      <c r="AB741" s="13"/>
      <c r="AC741" s="13"/>
      <c r="AD741" s="13"/>
      <c r="AE741" s="13"/>
      <c r="AT741" s="235" t="s">
        <v>161</v>
      </c>
      <c r="AU741" s="235" t="s">
        <v>82</v>
      </c>
      <c r="AV741" s="13" t="s">
        <v>82</v>
      </c>
      <c r="AW741" s="13" t="s">
        <v>33</v>
      </c>
      <c r="AX741" s="13" t="s">
        <v>72</v>
      </c>
      <c r="AY741" s="235" t="s">
        <v>148</v>
      </c>
    </row>
    <row r="742" spans="1:51" s="13" customFormat="1" ht="12">
      <c r="A742" s="13"/>
      <c r="B742" s="225"/>
      <c r="C742" s="226"/>
      <c r="D742" s="218" t="s">
        <v>161</v>
      </c>
      <c r="E742" s="227" t="s">
        <v>19</v>
      </c>
      <c r="F742" s="228" t="s">
        <v>1535</v>
      </c>
      <c r="G742" s="226"/>
      <c r="H742" s="229">
        <v>5.365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161</v>
      </c>
      <c r="AU742" s="235" t="s">
        <v>82</v>
      </c>
      <c r="AV742" s="13" t="s">
        <v>82</v>
      </c>
      <c r="AW742" s="13" t="s">
        <v>33</v>
      </c>
      <c r="AX742" s="13" t="s">
        <v>72</v>
      </c>
      <c r="AY742" s="235" t="s">
        <v>148</v>
      </c>
    </row>
    <row r="743" spans="1:51" s="13" customFormat="1" ht="12">
      <c r="A743" s="13"/>
      <c r="B743" s="225"/>
      <c r="C743" s="226"/>
      <c r="D743" s="218" t="s">
        <v>161</v>
      </c>
      <c r="E743" s="227" t="s">
        <v>19</v>
      </c>
      <c r="F743" s="228" t="s">
        <v>1533</v>
      </c>
      <c r="G743" s="226"/>
      <c r="H743" s="229">
        <v>4.495</v>
      </c>
      <c r="I743" s="230"/>
      <c r="J743" s="226"/>
      <c r="K743" s="226"/>
      <c r="L743" s="231"/>
      <c r="M743" s="232"/>
      <c r="N743" s="233"/>
      <c r="O743" s="233"/>
      <c r="P743" s="233"/>
      <c r="Q743" s="233"/>
      <c r="R743" s="233"/>
      <c r="S743" s="233"/>
      <c r="T743" s="234"/>
      <c r="U743" s="13"/>
      <c r="V743" s="13"/>
      <c r="W743" s="13"/>
      <c r="X743" s="13"/>
      <c r="Y743" s="13"/>
      <c r="Z743" s="13"/>
      <c r="AA743" s="13"/>
      <c r="AB743" s="13"/>
      <c r="AC743" s="13"/>
      <c r="AD743" s="13"/>
      <c r="AE743" s="13"/>
      <c r="AT743" s="235" t="s">
        <v>161</v>
      </c>
      <c r="AU743" s="235" t="s">
        <v>82</v>
      </c>
      <c r="AV743" s="13" t="s">
        <v>82</v>
      </c>
      <c r="AW743" s="13" t="s">
        <v>33</v>
      </c>
      <c r="AX743" s="13" t="s">
        <v>72</v>
      </c>
      <c r="AY743" s="235" t="s">
        <v>148</v>
      </c>
    </row>
    <row r="744" spans="1:51" s="14" customFormat="1" ht="12">
      <c r="A744" s="14"/>
      <c r="B744" s="236"/>
      <c r="C744" s="237"/>
      <c r="D744" s="218" t="s">
        <v>161</v>
      </c>
      <c r="E744" s="238" t="s">
        <v>19</v>
      </c>
      <c r="F744" s="239" t="s">
        <v>254</v>
      </c>
      <c r="G744" s="237"/>
      <c r="H744" s="240">
        <v>25.783000000000005</v>
      </c>
      <c r="I744" s="241"/>
      <c r="J744" s="237"/>
      <c r="K744" s="237"/>
      <c r="L744" s="242"/>
      <c r="M744" s="243"/>
      <c r="N744" s="244"/>
      <c r="O744" s="244"/>
      <c r="P744" s="244"/>
      <c r="Q744" s="244"/>
      <c r="R744" s="244"/>
      <c r="S744" s="244"/>
      <c r="T744" s="245"/>
      <c r="U744" s="14"/>
      <c r="V744" s="14"/>
      <c r="W744" s="14"/>
      <c r="X744" s="14"/>
      <c r="Y744" s="14"/>
      <c r="Z744" s="14"/>
      <c r="AA744" s="14"/>
      <c r="AB744" s="14"/>
      <c r="AC744" s="14"/>
      <c r="AD744" s="14"/>
      <c r="AE744" s="14"/>
      <c r="AT744" s="246" t="s">
        <v>161</v>
      </c>
      <c r="AU744" s="246" t="s">
        <v>82</v>
      </c>
      <c r="AV744" s="14" t="s">
        <v>155</v>
      </c>
      <c r="AW744" s="14" t="s">
        <v>33</v>
      </c>
      <c r="AX744" s="14" t="s">
        <v>80</v>
      </c>
      <c r="AY744" s="246" t="s">
        <v>148</v>
      </c>
    </row>
    <row r="745" spans="1:65" s="2" customFormat="1" ht="16.5" customHeight="1">
      <c r="A745" s="39"/>
      <c r="B745" s="40"/>
      <c r="C745" s="262" t="s">
        <v>1536</v>
      </c>
      <c r="D745" s="262" t="s">
        <v>700</v>
      </c>
      <c r="E745" s="263" t="s">
        <v>1537</v>
      </c>
      <c r="F745" s="264" t="s">
        <v>1538</v>
      </c>
      <c r="G745" s="265" t="s">
        <v>402</v>
      </c>
      <c r="H745" s="266">
        <v>1</v>
      </c>
      <c r="I745" s="267"/>
      <c r="J745" s="268">
        <f>ROUND(I745*H745,2)</f>
        <v>0</v>
      </c>
      <c r="K745" s="264" t="s">
        <v>19</v>
      </c>
      <c r="L745" s="269"/>
      <c r="M745" s="270" t="s">
        <v>19</v>
      </c>
      <c r="N745" s="271" t="s">
        <v>43</v>
      </c>
      <c r="O745" s="85"/>
      <c r="P745" s="214">
        <f>O745*H745</f>
        <v>0</v>
      </c>
      <c r="Q745" s="214">
        <v>0</v>
      </c>
      <c r="R745" s="214">
        <f>Q745*H745</f>
        <v>0</v>
      </c>
      <c r="S745" s="214">
        <v>0</v>
      </c>
      <c r="T745" s="215">
        <f>S745*H745</f>
        <v>0</v>
      </c>
      <c r="U745" s="39"/>
      <c r="V745" s="39"/>
      <c r="W745" s="39"/>
      <c r="X745" s="39"/>
      <c r="Y745" s="39"/>
      <c r="Z745" s="39"/>
      <c r="AA745" s="39"/>
      <c r="AB745" s="39"/>
      <c r="AC745" s="39"/>
      <c r="AD745" s="39"/>
      <c r="AE745" s="39"/>
      <c r="AR745" s="216" t="s">
        <v>383</v>
      </c>
      <c r="AT745" s="216" t="s">
        <v>700</v>
      </c>
      <c r="AU745" s="216" t="s">
        <v>82</v>
      </c>
      <c r="AY745" s="18" t="s">
        <v>148</v>
      </c>
      <c r="BE745" s="217">
        <f>IF(N745="základní",J745,0)</f>
        <v>0</v>
      </c>
      <c r="BF745" s="217">
        <f>IF(N745="snížená",J745,0)</f>
        <v>0</v>
      </c>
      <c r="BG745" s="217">
        <f>IF(N745="zákl. přenesená",J745,0)</f>
        <v>0</v>
      </c>
      <c r="BH745" s="217">
        <f>IF(N745="sníž. přenesená",J745,0)</f>
        <v>0</v>
      </c>
      <c r="BI745" s="217">
        <f>IF(N745="nulová",J745,0)</f>
        <v>0</v>
      </c>
      <c r="BJ745" s="18" t="s">
        <v>80</v>
      </c>
      <c r="BK745" s="217">
        <f>ROUND(I745*H745,2)</f>
        <v>0</v>
      </c>
      <c r="BL745" s="18" t="s">
        <v>261</v>
      </c>
      <c r="BM745" s="216" t="s">
        <v>1539</v>
      </c>
    </row>
    <row r="746" spans="1:47" s="2" customFormat="1" ht="12">
      <c r="A746" s="39"/>
      <c r="B746" s="40"/>
      <c r="C746" s="41"/>
      <c r="D746" s="218" t="s">
        <v>157</v>
      </c>
      <c r="E746" s="41"/>
      <c r="F746" s="219" t="s">
        <v>1538</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157</v>
      </c>
      <c r="AU746" s="18" t="s">
        <v>82</v>
      </c>
    </row>
    <row r="747" spans="1:65" s="2" customFormat="1" ht="16.5" customHeight="1">
      <c r="A747" s="39"/>
      <c r="B747" s="40"/>
      <c r="C747" s="262" t="s">
        <v>1540</v>
      </c>
      <c r="D747" s="262" t="s">
        <v>700</v>
      </c>
      <c r="E747" s="263" t="s">
        <v>1541</v>
      </c>
      <c r="F747" s="264" t="s">
        <v>1542</v>
      </c>
      <c r="G747" s="265" t="s">
        <v>402</v>
      </c>
      <c r="H747" s="266">
        <v>1</v>
      </c>
      <c r="I747" s="267"/>
      <c r="J747" s="268">
        <f>ROUND(I747*H747,2)</f>
        <v>0</v>
      </c>
      <c r="K747" s="264" t="s">
        <v>19</v>
      </c>
      <c r="L747" s="269"/>
      <c r="M747" s="270" t="s">
        <v>19</v>
      </c>
      <c r="N747" s="271" t="s">
        <v>43</v>
      </c>
      <c r="O747" s="85"/>
      <c r="P747" s="214">
        <f>O747*H747</f>
        <v>0</v>
      </c>
      <c r="Q747" s="214">
        <v>0</v>
      </c>
      <c r="R747" s="214">
        <f>Q747*H747</f>
        <v>0</v>
      </c>
      <c r="S747" s="214">
        <v>0</v>
      </c>
      <c r="T747" s="215">
        <f>S747*H747</f>
        <v>0</v>
      </c>
      <c r="U747" s="39"/>
      <c r="V747" s="39"/>
      <c r="W747" s="39"/>
      <c r="X747" s="39"/>
      <c r="Y747" s="39"/>
      <c r="Z747" s="39"/>
      <c r="AA747" s="39"/>
      <c r="AB747" s="39"/>
      <c r="AC747" s="39"/>
      <c r="AD747" s="39"/>
      <c r="AE747" s="39"/>
      <c r="AR747" s="216" t="s">
        <v>383</v>
      </c>
      <c r="AT747" s="216" t="s">
        <v>700</v>
      </c>
      <c r="AU747" s="216" t="s">
        <v>82</v>
      </c>
      <c r="AY747" s="18" t="s">
        <v>148</v>
      </c>
      <c r="BE747" s="217">
        <f>IF(N747="základní",J747,0)</f>
        <v>0</v>
      </c>
      <c r="BF747" s="217">
        <f>IF(N747="snížená",J747,0)</f>
        <v>0</v>
      </c>
      <c r="BG747" s="217">
        <f>IF(N747="zákl. přenesená",J747,0)</f>
        <v>0</v>
      </c>
      <c r="BH747" s="217">
        <f>IF(N747="sníž. přenesená",J747,0)</f>
        <v>0</v>
      </c>
      <c r="BI747" s="217">
        <f>IF(N747="nulová",J747,0)</f>
        <v>0</v>
      </c>
      <c r="BJ747" s="18" t="s">
        <v>80</v>
      </c>
      <c r="BK747" s="217">
        <f>ROUND(I747*H747,2)</f>
        <v>0</v>
      </c>
      <c r="BL747" s="18" t="s">
        <v>261</v>
      </c>
      <c r="BM747" s="216" t="s">
        <v>1543</v>
      </c>
    </row>
    <row r="748" spans="1:47" s="2" customFormat="1" ht="12">
      <c r="A748" s="39"/>
      <c r="B748" s="40"/>
      <c r="C748" s="41"/>
      <c r="D748" s="218" t="s">
        <v>157</v>
      </c>
      <c r="E748" s="41"/>
      <c r="F748" s="219" t="s">
        <v>1542</v>
      </c>
      <c r="G748" s="41"/>
      <c r="H748" s="41"/>
      <c r="I748" s="220"/>
      <c r="J748" s="41"/>
      <c r="K748" s="41"/>
      <c r="L748" s="45"/>
      <c r="M748" s="221"/>
      <c r="N748" s="222"/>
      <c r="O748" s="85"/>
      <c r="P748" s="85"/>
      <c r="Q748" s="85"/>
      <c r="R748" s="85"/>
      <c r="S748" s="85"/>
      <c r="T748" s="86"/>
      <c r="U748" s="39"/>
      <c r="V748" s="39"/>
      <c r="W748" s="39"/>
      <c r="X748" s="39"/>
      <c r="Y748" s="39"/>
      <c r="Z748" s="39"/>
      <c r="AA748" s="39"/>
      <c r="AB748" s="39"/>
      <c r="AC748" s="39"/>
      <c r="AD748" s="39"/>
      <c r="AE748" s="39"/>
      <c r="AT748" s="18" t="s">
        <v>157</v>
      </c>
      <c r="AU748" s="18" t="s">
        <v>82</v>
      </c>
    </row>
    <row r="749" spans="1:65" s="2" customFormat="1" ht="16.5" customHeight="1">
      <c r="A749" s="39"/>
      <c r="B749" s="40"/>
      <c r="C749" s="262" t="s">
        <v>1544</v>
      </c>
      <c r="D749" s="262" t="s">
        <v>700</v>
      </c>
      <c r="E749" s="263" t="s">
        <v>1545</v>
      </c>
      <c r="F749" s="264" t="s">
        <v>1546</v>
      </c>
      <c r="G749" s="265" t="s">
        <v>402</v>
      </c>
      <c r="H749" s="266">
        <v>1</v>
      </c>
      <c r="I749" s="267"/>
      <c r="J749" s="268">
        <f>ROUND(I749*H749,2)</f>
        <v>0</v>
      </c>
      <c r="K749" s="264" t="s">
        <v>19</v>
      </c>
      <c r="L749" s="269"/>
      <c r="M749" s="270" t="s">
        <v>19</v>
      </c>
      <c r="N749" s="271" t="s">
        <v>43</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383</v>
      </c>
      <c r="AT749" s="216" t="s">
        <v>700</v>
      </c>
      <c r="AU749" s="216" t="s">
        <v>82</v>
      </c>
      <c r="AY749" s="18" t="s">
        <v>148</v>
      </c>
      <c r="BE749" s="217">
        <f>IF(N749="základní",J749,0)</f>
        <v>0</v>
      </c>
      <c r="BF749" s="217">
        <f>IF(N749="snížená",J749,0)</f>
        <v>0</v>
      </c>
      <c r="BG749" s="217">
        <f>IF(N749="zákl. přenesená",J749,0)</f>
        <v>0</v>
      </c>
      <c r="BH749" s="217">
        <f>IF(N749="sníž. přenesená",J749,0)</f>
        <v>0</v>
      </c>
      <c r="BI749" s="217">
        <f>IF(N749="nulová",J749,0)</f>
        <v>0</v>
      </c>
      <c r="BJ749" s="18" t="s">
        <v>80</v>
      </c>
      <c r="BK749" s="217">
        <f>ROUND(I749*H749,2)</f>
        <v>0</v>
      </c>
      <c r="BL749" s="18" t="s">
        <v>261</v>
      </c>
      <c r="BM749" s="216" t="s">
        <v>1547</v>
      </c>
    </row>
    <row r="750" spans="1:47" s="2" customFormat="1" ht="12">
      <c r="A750" s="39"/>
      <c r="B750" s="40"/>
      <c r="C750" s="41"/>
      <c r="D750" s="218" t="s">
        <v>157</v>
      </c>
      <c r="E750" s="41"/>
      <c r="F750" s="219" t="s">
        <v>1546</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157</v>
      </c>
      <c r="AU750" s="18" t="s">
        <v>82</v>
      </c>
    </row>
    <row r="751" spans="1:65" s="2" customFormat="1" ht="16.5" customHeight="1">
      <c r="A751" s="39"/>
      <c r="B751" s="40"/>
      <c r="C751" s="262" t="s">
        <v>1548</v>
      </c>
      <c r="D751" s="262" t="s">
        <v>700</v>
      </c>
      <c r="E751" s="263" t="s">
        <v>1549</v>
      </c>
      <c r="F751" s="264" t="s">
        <v>1550</v>
      </c>
      <c r="G751" s="265" t="s">
        <v>402</v>
      </c>
      <c r="H751" s="266">
        <v>1</v>
      </c>
      <c r="I751" s="267"/>
      <c r="J751" s="268">
        <f>ROUND(I751*H751,2)</f>
        <v>0</v>
      </c>
      <c r="K751" s="264" t="s">
        <v>19</v>
      </c>
      <c r="L751" s="269"/>
      <c r="M751" s="270" t="s">
        <v>19</v>
      </c>
      <c r="N751" s="271" t="s">
        <v>43</v>
      </c>
      <c r="O751" s="85"/>
      <c r="P751" s="214">
        <f>O751*H751</f>
        <v>0</v>
      </c>
      <c r="Q751" s="214">
        <v>0</v>
      </c>
      <c r="R751" s="214">
        <f>Q751*H751</f>
        <v>0</v>
      </c>
      <c r="S751" s="214">
        <v>0</v>
      </c>
      <c r="T751" s="215">
        <f>S751*H751</f>
        <v>0</v>
      </c>
      <c r="U751" s="39"/>
      <c r="V751" s="39"/>
      <c r="W751" s="39"/>
      <c r="X751" s="39"/>
      <c r="Y751" s="39"/>
      <c r="Z751" s="39"/>
      <c r="AA751" s="39"/>
      <c r="AB751" s="39"/>
      <c r="AC751" s="39"/>
      <c r="AD751" s="39"/>
      <c r="AE751" s="39"/>
      <c r="AR751" s="216" t="s">
        <v>383</v>
      </c>
      <c r="AT751" s="216" t="s">
        <v>700</v>
      </c>
      <c r="AU751" s="216" t="s">
        <v>82</v>
      </c>
      <c r="AY751" s="18" t="s">
        <v>148</v>
      </c>
      <c r="BE751" s="217">
        <f>IF(N751="základní",J751,0)</f>
        <v>0</v>
      </c>
      <c r="BF751" s="217">
        <f>IF(N751="snížená",J751,0)</f>
        <v>0</v>
      </c>
      <c r="BG751" s="217">
        <f>IF(N751="zákl. přenesená",J751,0)</f>
        <v>0</v>
      </c>
      <c r="BH751" s="217">
        <f>IF(N751="sníž. přenesená",J751,0)</f>
        <v>0</v>
      </c>
      <c r="BI751" s="217">
        <f>IF(N751="nulová",J751,0)</f>
        <v>0</v>
      </c>
      <c r="BJ751" s="18" t="s">
        <v>80</v>
      </c>
      <c r="BK751" s="217">
        <f>ROUND(I751*H751,2)</f>
        <v>0</v>
      </c>
      <c r="BL751" s="18" t="s">
        <v>261</v>
      </c>
      <c r="BM751" s="216" t="s">
        <v>1551</v>
      </c>
    </row>
    <row r="752" spans="1:47" s="2" customFormat="1" ht="12">
      <c r="A752" s="39"/>
      <c r="B752" s="40"/>
      <c r="C752" s="41"/>
      <c r="D752" s="218" t="s">
        <v>157</v>
      </c>
      <c r="E752" s="41"/>
      <c r="F752" s="219" t="s">
        <v>1550</v>
      </c>
      <c r="G752" s="41"/>
      <c r="H752" s="41"/>
      <c r="I752" s="220"/>
      <c r="J752" s="41"/>
      <c r="K752" s="41"/>
      <c r="L752" s="45"/>
      <c r="M752" s="221"/>
      <c r="N752" s="222"/>
      <c r="O752" s="85"/>
      <c r="P752" s="85"/>
      <c r="Q752" s="85"/>
      <c r="R752" s="85"/>
      <c r="S752" s="85"/>
      <c r="T752" s="86"/>
      <c r="U752" s="39"/>
      <c r="V752" s="39"/>
      <c r="W752" s="39"/>
      <c r="X752" s="39"/>
      <c r="Y752" s="39"/>
      <c r="Z752" s="39"/>
      <c r="AA752" s="39"/>
      <c r="AB752" s="39"/>
      <c r="AC752" s="39"/>
      <c r="AD752" s="39"/>
      <c r="AE752" s="39"/>
      <c r="AT752" s="18" t="s">
        <v>157</v>
      </c>
      <c r="AU752" s="18" t="s">
        <v>82</v>
      </c>
    </row>
    <row r="753" spans="1:65" s="2" customFormat="1" ht="16.5" customHeight="1">
      <c r="A753" s="39"/>
      <c r="B753" s="40"/>
      <c r="C753" s="262" t="s">
        <v>1552</v>
      </c>
      <c r="D753" s="262" t="s">
        <v>700</v>
      </c>
      <c r="E753" s="263" t="s">
        <v>1553</v>
      </c>
      <c r="F753" s="264" t="s">
        <v>1554</v>
      </c>
      <c r="G753" s="265" t="s">
        <v>402</v>
      </c>
      <c r="H753" s="266">
        <v>1</v>
      </c>
      <c r="I753" s="267"/>
      <c r="J753" s="268">
        <f>ROUND(I753*H753,2)</f>
        <v>0</v>
      </c>
      <c r="K753" s="264" t="s">
        <v>19</v>
      </c>
      <c r="L753" s="269"/>
      <c r="M753" s="270" t="s">
        <v>19</v>
      </c>
      <c r="N753" s="271" t="s">
        <v>43</v>
      </c>
      <c r="O753" s="85"/>
      <c r="P753" s="214">
        <f>O753*H753</f>
        <v>0</v>
      </c>
      <c r="Q753" s="214">
        <v>0</v>
      </c>
      <c r="R753" s="214">
        <f>Q753*H753</f>
        <v>0</v>
      </c>
      <c r="S753" s="214">
        <v>0</v>
      </c>
      <c r="T753" s="215">
        <f>S753*H753</f>
        <v>0</v>
      </c>
      <c r="U753" s="39"/>
      <c r="V753" s="39"/>
      <c r="W753" s="39"/>
      <c r="X753" s="39"/>
      <c r="Y753" s="39"/>
      <c r="Z753" s="39"/>
      <c r="AA753" s="39"/>
      <c r="AB753" s="39"/>
      <c r="AC753" s="39"/>
      <c r="AD753" s="39"/>
      <c r="AE753" s="39"/>
      <c r="AR753" s="216" t="s">
        <v>383</v>
      </c>
      <c r="AT753" s="216" t="s">
        <v>700</v>
      </c>
      <c r="AU753" s="216" t="s">
        <v>82</v>
      </c>
      <c r="AY753" s="18" t="s">
        <v>148</v>
      </c>
      <c r="BE753" s="217">
        <f>IF(N753="základní",J753,0)</f>
        <v>0</v>
      </c>
      <c r="BF753" s="217">
        <f>IF(N753="snížená",J753,0)</f>
        <v>0</v>
      </c>
      <c r="BG753" s="217">
        <f>IF(N753="zákl. přenesená",J753,0)</f>
        <v>0</v>
      </c>
      <c r="BH753" s="217">
        <f>IF(N753="sníž. přenesená",J753,0)</f>
        <v>0</v>
      </c>
      <c r="BI753" s="217">
        <f>IF(N753="nulová",J753,0)</f>
        <v>0</v>
      </c>
      <c r="BJ753" s="18" t="s">
        <v>80</v>
      </c>
      <c r="BK753" s="217">
        <f>ROUND(I753*H753,2)</f>
        <v>0</v>
      </c>
      <c r="BL753" s="18" t="s">
        <v>261</v>
      </c>
      <c r="BM753" s="216" t="s">
        <v>1555</v>
      </c>
    </row>
    <row r="754" spans="1:47" s="2" customFormat="1" ht="12">
      <c r="A754" s="39"/>
      <c r="B754" s="40"/>
      <c r="C754" s="41"/>
      <c r="D754" s="218" t="s">
        <v>157</v>
      </c>
      <c r="E754" s="41"/>
      <c r="F754" s="219" t="s">
        <v>1554</v>
      </c>
      <c r="G754" s="41"/>
      <c r="H754" s="41"/>
      <c r="I754" s="220"/>
      <c r="J754" s="41"/>
      <c r="K754" s="41"/>
      <c r="L754" s="45"/>
      <c r="M754" s="221"/>
      <c r="N754" s="222"/>
      <c r="O754" s="85"/>
      <c r="P754" s="85"/>
      <c r="Q754" s="85"/>
      <c r="R754" s="85"/>
      <c r="S754" s="85"/>
      <c r="T754" s="86"/>
      <c r="U754" s="39"/>
      <c r="V754" s="39"/>
      <c r="W754" s="39"/>
      <c r="X754" s="39"/>
      <c r="Y754" s="39"/>
      <c r="Z754" s="39"/>
      <c r="AA754" s="39"/>
      <c r="AB754" s="39"/>
      <c r="AC754" s="39"/>
      <c r="AD754" s="39"/>
      <c r="AE754" s="39"/>
      <c r="AT754" s="18" t="s">
        <v>157</v>
      </c>
      <c r="AU754" s="18" t="s">
        <v>82</v>
      </c>
    </row>
    <row r="755" spans="1:65" s="2" customFormat="1" ht="16.5" customHeight="1">
      <c r="A755" s="39"/>
      <c r="B755" s="40"/>
      <c r="C755" s="262" t="s">
        <v>1556</v>
      </c>
      <c r="D755" s="262" t="s">
        <v>700</v>
      </c>
      <c r="E755" s="263" t="s">
        <v>1557</v>
      </c>
      <c r="F755" s="264" t="s">
        <v>1558</v>
      </c>
      <c r="G755" s="265" t="s">
        <v>402</v>
      </c>
      <c r="H755" s="266">
        <v>1</v>
      </c>
      <c r="I755" s="267"/>
      <c r="J755" s="268">
        <f>ROUND(I755*H755,2)</f>
        <v>0</v>
      </c>
      <c r="K755" s="264" t="s">
        <v>19</v>
      </c>
      <c r="L755" s="269"/>
      <c r="M755" s="270" t="s">
        <v>19</v>
      </c>
      <c r="N755" s="271" t="s">
        <v>43</v>
      </c>
      <c r="O755" s="85"/>
      <c r="P755" s="214">
        <f>O755*H755</f>
        <v>0</v>
      </c>
      <c r="Q755" s="214">
        <v>0</v>
      </c>
      <c r="R755" s="214">
        <f>Q755*H755</f>
        <v>0</v>
      </c>
      <c r="S755" s="214">
        <v>0</v>
      </c>
      <c r="T755" s="215">
        <f>S755*H755</f>
        <v>0</v>
      </c>
      <c r="U755" s="39"/>
      <c r="V755" s="39"/>
      <c r="W755" s="39"/>
      <c r="X755" s="39"/>
      <c r="Y755" s="39"/>
      <c r="Z755" s="39"/>
      <c r="AA755" s="39"/>
      <c r="AB755" s="39"/>
      <c r="AC755" s="39"/>
      <c r="AD755" s="39"/>
      <c r="AE755" s="39"/>
      <c r="AR755" s="216" t="s">
        <v>383</v>
      </c>
      <c r="AT755" s="216" t="s">
        <v>700</v>
      </c>
      <c r="AU755" s="216" t="s">
        <v>82</v>
      </c>
      <c r="AY755" s="18" t="s">
        <v>148</v>
      </c>
      <c r="BE755" s="217">
        <f>IF(N755="základní",J755,0)</f>
        <v>0</v>
      </c>
      <c r="BF755" s="217">
        <f>IF(N755="snížená",J755,0)</f>
        <v>0</v>
      </c>
      <c r="BG755" s="217">
        <f>IF(N755="zákl. přenesená",J755,0)</f>
        <v>0</v>
      </c>
      <c r="BH755" s="217">
        <f>IF(N755="sníž. přenesená",J755,0)</f>
        <v>0</v>
      </c>
      <c r="BI755" s="217">
        <f>IF(N755="nulová",J755,0)</f>
        <v>0</v>
      </c>
      <c r="BJ755" s="18" t="s">
        <v>80</v>
      </c>
      <c r="BK755" s="217">
        <f>ROUND(I755*H755,2)</f>
        <v>0</v>
      </c>
      <c r="BL755" s="18" t="s">
        <v>261</v>
      </c>
      <c r="BM755" s="216" t="s">
        <v>1559</v>
      </c>
    </row>
    <row r="756" spans="1:47" s="2" customFormat="1" ht="12">
      <c r="A756" s="39"/>
      <c r="B756" s="40"/>
      <c r="C756" s="41"/>
      <c r="D756" s="218" t="s">
        <v>157</v>
      </c>
      <c r="E756" s="41"/>
      <c r="F756" s="219" t="s">
        <v>1558</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157</v>
      </c>
      <c r="AU756" s="18" t="s">
        <v>82</v>
      </c>
    </row>
    <row r="757" spans="1:65" s="2" customFormat="1" ht="16.5" customHeight="1">
      <c r="A757" s="39"/>
      <c r="B757" s="40"/>
      <c r="C757" s="205" t="s">
        <v>1560</v>
      </c>
      <c r="D757" s="205" t="s">
        <v>150</v>
      </c>
      <c r="E757" s="206" t="s">
        <v>1561</v>
      </c>
      <c r="F757" s="207" t="s">
        <v>1562</v>
      </c>
      <c r="G757" s="208" t="s">
        <v>174</v>
      </c>
      <c r="H757" s="209">
        <v>154.8</v>
      </c>
      <c r="I757" s="210"/>
      <c r="J757" s="211">
        <f>ROUND(I757*H757,2)</f>
        <v>0</v>
      </c>
      <c r="K757" s="207" t="s">
        <v>662</v>
      </c>
      <c r="L757" s="45"/>
      <c r="M757" s="212" t="s">
        <v>19</v>
      </c>
      <c r="N757" s="213" t="s">
        <v>43</v>
      </c>
      <c r="O757" s="85"/>
      <c r="P757" s="214">
        <f>O757*H757</f>
        <v>0</v>
      </c>
      <c r="Q757" s="214">
        <v>0.00028</v>
      </c>
      <c r="R757" s="214">
        <f>Q757*H757</f>
        <v>0.043344</v>
      </c>
      <c r="S757" s="214">
        <v>0</v>
      </c>
      <c r="T757" s="215">
        <f>S757*H757</f>
        <v>0</v>
      </c>
      <c r="U757" s="39"/>
      <c r="V757" s="39"/>
      <c r="W757" s="39"/>
      <c r="X757" s="39"/>
      <c r="Y757" s="39"/>
      <c r="Z757" s="39"/>
      <c r="AA757" s="39"/>
      <c r="AB757" s="39"/>
      <c r="AC757" s="39"/>
      <c r="AD757" s="39"/>
      <c r="AE757" s="39"/>
      <c r="AR757" s="216" t="s">
        <v>261</v>
      </c>
      <c r="AT757" s="216" t="s">
        <v>150</v>
      </c>
      <c r="AU757" s="216" t="s">
        <v>82</v>
      </c>
      <c r="AY757" s="18" t="s">
        <v>148</v>
      </c>
      <c r="BE757" s="217">
        <f>IF(N757="základní",J757,0)</f>
        <v>0</v>
      </c>
      <c r="BF757" s="217">
        <f>IF(N757="snížená",J757,0)</f>
        <v>0</v>
      </c>
      <c r="BG757" s="217">
        <f>IF(N757="zákl. přenesená",J757,0)</f>
        <v>0</v>
      </c>
      <c r="BH757" s="217">
        <f>IF(N757="sníž. přenesená",J757,0)</f>
        <v>0</v>
      </c>
      <c r="BI757" s="217">
        <f>IF(N757="nulová",J757,0)</f>
        <v>0</v>
      </c>
      <c r="BJ757" s="18" t="s">
        <v>80</v>
      </c>
      <c r="BK757" s="217">
        <f>ROUND(I757*H757,2)</f>
        <v>0</v>
      </c>
      <c r="BL757" s="18" t="s">
        <v>261</v>
      </c>
      <c r="BM757" s="216" t="s">
        <v>1563</v>
      </c>
    </row>
    <row r="758" spans="1:47" s="2" customFormat="1" ht="12">
      <c r="A758" s="39"/>
      <c r="B758" s="40"/>
      <c r="C758" s="41"/>
      <c r="D758" s="218" t="s">
        <v>157</v>
      </c>
      <c r="E758" s="41"/>
      <c r="F758" s="219" t="s">
        <v>1564</v>
      </c>
      <c r="G758" s="41"/>
      <c r="H758" s="41"/>
      <c r="I758" s="220"/>
      <c r="J758" s="41"/>
      <c r="K758" s="41"/>
      <c r="L758" s="45"/>
      <c r="M758" s="221"/>
      <c r="N758" s="222"/>
      <c r="O758" s="85"/>
      <c r="P758" s="85"/>
      <c r="Q758" s="85"/>
      <c r="R758" s="85"/>
      <c r="S758" s="85"/>
      <c r="T758" s="86"/>
      <c r="U758" s="39"/>
      <c r="V758" s="39"/>
      <c r="W758" s="39"/>
      <c r="X758" s="39"/>
      <c r="Y758" s="39"/>
      <c r="Z758" s="39"/>
      <c r="AA758" s="39"/>
      <c r="AB758" s="39"/>
      <c r="AC758" s="39"/>
      <c r="AD758" s="39"/>
      <c r="AE758" s="39"/>
      <c r="AT758" s="18" t="s">
        <v>157</v>
      </c>
      <c r="AU758" s="18" t="s">
        <v>82</v>
      </c>
    </row>
    <row r="759" spans="1:47" s="2" customFormat="1" ht="12">
      <c r="A759" s="39"/>
      <c r="B759" s="40"/>
      <c r="C759" s="41"/>
      <c r="D759" s="223" t="s">
        <v>159</v>
      </c>
      <c r="E759" s="41"/>
      <c r="F759" s="224" t="s">
        <v>1565</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159</v>
      </c>
      <c r="AU759" s="18" t="s">
        <v>82</v>
      </c>
    </row>
    <row r="760" spans="1:51" s="13" customFormat="1" ht="12">
      <c r="A760" s="13"/>
      <c r="B760" s="225"/>
      <c r="C760" s="226"/>
      <c r="D760" s="218" t="s">
        <v>161</v>
      </c>
      <c r="E760" s="227" t="s">
        <v>19</v>
      </c>
      <c r="F760" s="228" t="s">
        <v>1566</v>
      </c>
      <c r="G760" s="226"/>
      <c r="H760" s="229">
        <v>83.64</v>
      </c>
      <c r="I760" s="230"/>
      <c r="J760" s="226"/>
      <c r="K760" s="226"/>
      <c r="L760" s="231"/>
      <c r="M760" s="232"/>
      <c r="N760" s="233"/>
      <c r="O760" s="233"/>
      <c r="P760" s="233"/>
      <c r="Q760" s="233"/>
      <c r="R760" s="233"/>
      <c r="S760" s="233"/>
      <c r="T760" s="234"/>
      <c r="U760" s="13"/>
      <c r="V760" s="13"/>
      <c r="W760" s="13"/>
      <c r="X760" s="13"/>
      <c r="Y760" s="13"/>
      <c r="Z760" s="13"/>
      <c r="AA760" s="13"/>
      <c r="AB760" s="13"/>
      <c r="AC760" s="13"/>
      <c r="AD760" s="13"/>
      <c r="AE760" s="13"/>
      <c r="AT760" s="235" t="s">
        <v>161</v>
      </c>
      <c r="AU760" s="235" t="s">
        <v>82</v>
      </c>
      <c r="AV760" s="13" t="s">
        <v>82</v>
      </c>
      <c r="AW760" s="13" t="s">
        <v>33</v>
      </c>
      <c r="AX760" s="13" t="s">
        <v>72</v>
      </c>
      <c r="AY760" s="235" t="s">
        <v>148</v>
      </c>
    </row>
    <row r="761" spans="1:51" s="13" customFormat="1" ht="12">
      <c r="A761" s="13"/>
      <c r="B761" s="225"/>
      <c r="C761" s="226"/>
      <c r="D761" s="218" t="s">
        <v>161</v>
      </c>
      <c r="E761" s="227" t="s">
        <v>19</v>
      </c>
      <c r="F761" s="228" t="s">
        <v>1567</v>
      </c>
      <c r="G761" s="226"/>
      <c r="H761" s="229">
        <v>71.16</v>
      </c>
      <c r="I761" s="230"/>
      <c r="J761" s="226"/>
      <c r="K761" s="226"/>
      <c r="L761" s="231"/>
      <c r="M761" s="232"/>
      <c r="N761" s="233"/>
      <c r="O761" s="233"/>
      <c r="P761" s="233"/>
      <c r="Q761" s="233"/>
      <c r="R761" s="233"/>
      <c r="S761" s="233"/>
      <c r="T761" s="234"/>
      <c r="U761" s="13"/>
      <c r="V761" s="13"/>
      <c r="W761" s="13"/>
      <c r="X761" s="13"/>
      <c r="Y761" s="13"/>
      <c r="Z761" s="13"/>
      <c r="AA761" s="13"/>
      <c r="AB761" s="13"/>
      <c r="AC761" s="13"/>
      <c r="AD761" s="13"/>
      <c r="AE761" s="13"/>
      <c r="AT761" s="235" t="s">
        <v>161</v>
      </c>
      <c r="AU761" s="235" t="s">
        <v>82</v>
      </c>
      <c r="AV761" s="13" t="s">
        <v>82</v>
      </c>
      <c r="AW761" s="13" t="s">
        <v>33</v>
      </c>
      <c r="AX761" s="13" t="s">
        <v>72</v>
      </c>
      <c r="AY761" s="235" t="s">
        <v>148</v>
      </c>
    </row>
    <row r="762" spans="1:51" s="14" customFormat="1" ht="12">
      <c r="A762" s="14"/>
      <c r="B762" s="236"/>
      <c r="C762" s="237"/>
      <c r="D762" s="218" t="s">
        <v>161</v>
      </c>
      <c r="E762" s="238" t="s">
        <v>19</v>
      </c>
      <c r="F762" s="239" t="s">
        <v>254</v>
      </c>
      <c r="G762" s="237"/>
      <c r="H762" s="240">
        <v>154.8</v>
      </c>
      <c r="I762" s="241"/>
      <c r="J762" s="237"/>
      <c r="K762" s="237"/>
      <c r="L762" s="242"/>
      <c r="M762" s="243"/>
      <c r="N762" s="244"/>
      <c r="O762" s="244"/>
      <c r="P762" s="244"/>
      <c r="Q762" s="244"/>
      <c r="R762" s="244"/>
      <c r="S762" s="244"/>
      <c r="T762" s="245"/>
      <c r="U762" s="14"/>
      <c r="V762" s="14"/>
      <c r="W762" s="14"/>
      <c r="X762" s="14"/>
      <c r="Y762" s="14"/>
      <c r="Z762" s="14"/>
      <c r="AA762" s="14"/>
      <c r="AB762" s="14"/>
      <c r="AC762" s="14"/>
      <c r="AD762" s="14"/>
      <c r="AE762" s="14"/>
      <c r="AT762" s="246" t="s">
        <v>161</v>
      </c>
      <c r="AU762" s="246" t="s">
        <v>82</v>
      </c>
      <c r="AV762" s="14" t="s">
        <v>155</v>
      </c>
      <c r="AW762" s="14" t="s">
        <v>33</v>
      </c>
      <c r="AX762" s="14" t="s">
        <v>80</v>
      </c>
      <c r="AY762" s="246" t="s">
        <v>148</v>
      </c>
    </row>
    <row r="763" spans="1:65" s="2" customFormat="1" ht="16.5" customHeight="1">
      <c r="A763" s="39"/>
      <c r="B763" s="40"/>
      <c r="C763" s="262" t="s">
        <v>1568</v>
      </c>
      <c r="D763" s="262" t="s">
        <v>700</v>
      </c>
      <c r="E763" s="263" t="s">
        <v>1569</v>
      </c>
      <c r="F763" s="264" t="s">
        <v>1570</v>
      </c>
      <c r="G763" s="265" t="s">
        <v>174</v>
      </c>
      <c r="H763" s="266">
        <v>170.28</v>
      </c>
      <c r="I763" s="267"/>
      <c r="J763" s="268">
        <f>ROUND(I763*H763,2)</f>
        <v>0</v>
      </c>
      <c r="K763" s="264" t="s">
        <v>662</v>
      </c>
      <c r="L763" s="269"/>
      <c r="M763" s="270" t="s">
        <v>19</v>
      </c>
      <c r="N763" s="271" t="s">
        <v>43</v>
      </c>
      <c r="O763" s="85"/>
      <c r="P763" s="214">
        <f>O763*H763</f>
        <v>0</v>
      </c>
      <c r="Q763" s="214">
        <v>0.0099</v>
      </c>
      <c r="R763" s="214">
        <f>Q763*H763</f>
        <v>1.685772</v>
      </c>
      <c r="S763" s="214">
        <v>0</v>
      </c>
      <c r="T763" s="215">
        <f>S763*H763</f>
        <v>0</v>
      </c>
      <c r="U763" s="39"/>
      <c r="V763" s="39"/>
      <c r="W763" s="39"/>
      <c r="X763" s="39"/>
      <c r="Y763" s="39"/>
      <c r="Z763" s="39"/>
      <c r="AA763" s="39"/>
      <c r="AB763" s="39"/>
      <c r="AC763" s="39"/>
      <c r="AD763" s="39"/>
      <c r="AE763" s="39"/>
      <c r="AR763" s="216" t="s">
        <v>383</v>
      </c>
      <c r="AT763" s="216" t="s">
        <v>700</v>
      </c>
      <c r="AU763" s="216" t="s">
        <v>82</v>
      </c>
      <c r="AY763" s="18" t="s">
        <v>148</v>
      </c>
      <c r="BE763" s="217">
        <f>IF(N763="základní",J763,0)</f>
        <v>0</v>
      </c>
      <c r="BF763" s="217">
        <f>IF(N763="snížená",J763,0)</f>
        <v>0</v>
      </c>
      <c r="BG763" s="217">
        <f>IF(N763="zákl. přenesená",J763,0)</f>
        <v>0</v>
      </c>
      <c r="BH763" s="217">
        <f>IF(N763="sníž. přenesená",J763,0)</f>
        <v>0</v>
      </c>
      <c r="BI763" s="217">
        <f>IF(N763="nulová",J763,0)</f>
        <v>0</v>
      </c>
      <c r="BJ763" s="18" t="s">
        <v>80</v>
      </c>
      <c r="BK763" s="217">
        <f>ROUND(I763*H763,2)</f>
        <v>0</v>
      </c>
      <c r="BL763" s="18" t="s">
        <v>261</v>
      </c>
      <c r="BM763" s="216" t="s">
        <v>1571</v>
      </c>
    </row>
    <row r="764" spans="1:47" s="2" customFormat="1" ht="12">
      <c r="A764" s="39"/>
      <c r="B764" s="40"/>
      <c r="C764" s="41"/>
      <c r="D764" s="218" t="s">
        <v>157</v>
      </c>
      <c r="E764" s="41"/>
      <c r="F764" s="219" t="s">
        <v>1570</v>
      </c>
      <c r="G764" s="41"/>
      <c r="H764" s="41"/>
      <c r="I764" s="220"/>
      <c r="J764" s="41"/>
      <c r="K764" s="41"/>
      <c r="L764" s="45"/>
      <c r="M764" s="221"/>
      <c r="N764" s="222"/>
      <c r="O764" s="85"/>
      <c r="P764" s="85"/>
      <c r="Q764" s="85"/>
      <c r="R764" s="85"/>
      <c r="S764" s="85"/>
      <c r="T764" s="86"/>
      <c r="U764" s="39"/>
      <c r="V764" s="39"/>
      <c r="W764" s="39"/>
      <c r="X764" s="39"/>
      <c r="Y764" s="39"/>
      <c r="Z764" s="39"/>
      <c r="AA764" s="39"/>
      <c r="AB764" s="39"/>
      <c r="AC764" s="39"/>
      <c r="AD764" s="39"/>
      <c r="AE764" s="39"/>
      <c r="AT764" s="18" t="s">
        <v>157</v>
      </c>
      <c r="AU764" s="18" t="s">
        <v>82</v>
      </c>
    </row>
    <row r="765" spans="1:47" s="2" customFormat="1" ht="12">
      <c r="A765" s="39"/>
      <c r="B765" s="40"/>
      <c r="C765" s="41"/>
      <c r="D765" s="223" t="s">
        <v>159</v>
      </c>
      <c r="E765" s="41"/>
      <c r="F765" s="224" t="s">
        <v>1572</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159</v>
      </c>
      <c r="AU765" s="18" t="s">
        <v>82</v>
      </c>
    </row>
    <row r="766" spans="1:51" s="13" customFormat="1" ht="12">
      <c r="A766" s="13"/>
      <c r="B766" s="225"/>
      <c r="C766" s="226"/>
      <c r="D766" s="218" t="s">
        <v>161</v>
      </c>
      <c r="E766" s="227" t="s">
        <v>19</v>
      </c>
      <c r="F766" s="228" t="s">
        <v>955</v>
      </c>
      <c r="G766" s="226"/>
      <c r="H766" s="229">
        <v>154.8</v>
      </c>
      <c r="I766" s="230"/>
      <c r="J766" s="226"/>
      <c r="K766" s="226"/>
      <c r="L766" s="231"/>
      <c r="M766" s="232"/>
      <c r="N766" s="233"/>
      <c r="O766" s="233"/>
      <c r="P766" s="233"/>
      <c r="Q766" s="233"/>
      <c r="R766" s="233"/>
      <c r="S766" s="233"/>
      <c r="T766" s="234"/>
      <c r="U766" s="13"/>
      <c r="V766" s="13"/>
      <c r="W766" s="13"/>
      <c r="X766" s="13"/>
      <c r="Y766" s="13"/>
      <c r="Z766" s="13"/>
      <c r="AA766" s="13"/>
      <c r="AB766" s="13"/>
      <c r="AC766" s="13"/>
      <c r="AD766" s="13"/>
      <c r="AE766" s="13"/>
      <c r="AT766" s="235" t="s">
        <v>161</v>
      </c>
      <c r="AU766" s="235" t="s">
        <v>82</v>
      </c>
      <c r="AV766" s="13" t="s">
        <v>82</v>
      </c>
      <c r="AW766" s="13" t="s">
        <v>33</v>
      </c>
      <c r="AX766" s="13" t="s">
        <v>80</v>
      </c>
      <c r="AY766" s="235" t="s">
        <v>148</v>
      </c>
    </row>
    <row r="767" spans="1:51" s="13" customFormat="1" ht="12">
      <c r="A767" s="13"/>
      <c r="B767" s="225"/>
      <c r="C767" s="226"/>
      <c r="D767" s="218" t="s">
        <v>161</v>
      </c>
      <c r="E767" s="226"/>
      <c r="F767" s="228" t="s">
        <v>1573</v>
      </c>
      <c r="G767" s="226"/>
      <c r="H767" s="229">
        <v>170.28</v>
      </c>
      <c r="I767" s="230"/>
      <c r="J767" s="226"/>
      <c r="K767" s="226"/>
      <c r="L767" s="231"/>
      <c r="M767" s="232"/>
      <c r="N767" s="233"/>
      <c r="O767" s="233"/>
      <c r="P767" s="233"/>
      <c r="Q767" s="233"/>
      <c r="R767" s="233"/>
      <c r="S767" s="233"/>
      <c r="T767" s="234"/>
      <c r="U767" s="13"/>
      <c r="V767" s="13"/>
      <c r="W767" s="13"/>
      <c r="X767" s="13"/>
      <c r="Y767" s="13"/>
      <c r="Z767" s="13"/>
      <c r="AA767" s="13"/>
      <c r="AB767" s="13"/>
      <c r="AC767" s="13"/>
      <c r="AD767" s="13"/>
      <c r="AE767" s="13"/>
      <c r="AT767" s="235" t="s">
        <v>161</v>
      </c>
      <c r="AU767" s="235" t="s">
        <v>82</v>
      </c>
      <c r="AV767" s="13" t="s">
        <v>82</v>
      </c>
      <c r="AW767" s="13" t="s">
        <v>4</v>
      </c>
      <c r="AX767" s="13" t="s">
        <v>80</v>
      </c>
      <c r="AY767" s="235" t="s">
        <v>148</v>
      </c>
    </row>
    <row r="768" spans="1:65" s="2" customFormat="1" ht="33" customHeight="1">
      <c r="A768" s="39"/>
      <c r="B768" s="40"/>
      <c r="C768" s="205" t="s">
        <v>1574</v>
      </c>
      <c r="D768" s="205" t="s">
        <v>150</v>
      </c>
      <c r="E768" s="206" t="s">
        <v>1575</v>
      </c>
      <c r="F768" s="207" t="s">
        <v>1576</v>
      </c>
      <c r="G768" s="208" t="s">
        <v>174</v>
      </c>
      <c r="H768" s="209">
        <v>34.3</v>
      </c>
      <c r="I768" s="210"/>
      <c r="J768" s="211">
        <f>ROUND(I768*H768,2)</f>
        <v>0</v>
      </c>
      <c r="K768" s="207" t="s">
        <v>662</v>
      </c>
      <c r="L768" s="45"/>
      <c r="M768" s="212" t="s">
        <v>19</v>
      </c>
      <c r="N768" s="213" t="s">
        <v>43</v>
      </c>
      <c r="O768" s="85"/>
      <c r="P768" s="214">
        <f>O768*H768</f>
        <v>0</v>
      </c>
      <c r="Q768" s="214">
        <v>0.00027</v>
      </c>
      <c r="R768" s="214">
        <f>Q768*H768</f>
        <v>0.009261</v>
      </c>
      <c r="S768" s="214">
        <v>0</v>
      </c>
      <c r="T768" s="215">
        <f>S768*H768</f>
        <v>0</v>
      </c>
      <c r="U768" s="39"/>
      <c r="V768" s="39"/>
      <c r="W768" s="39"/>
      <c r="X768" s="39"/>
      <c r="Y768" s="39"/>
      <c r="Z768" s="39"/>
      <c r="AA768" s="39"/>
      <c r="AB768" s="39"/>
      <c r="AC768" s="39"/>
      <c r="AD768" s="39"/>
      <c r="AE768" s="39"/>
      <c r="AR768" s="216" t="s">
        <v>261</v>
      </c>
      <c r="AT768" s="216" t="s">
        <v>150</v>
      </c>
      <c r="AU768" s="216" t="s">
        <v>82</v>
      </c>
      <c r="AY768" s="18" t="s">
        <v>148</v>
      </c>
      <c r="BE768" s="217">
        <f>IF(N768="základní",J768,0)</f>
        <v>0</v>
      </c>
      <c r="BF768" s="217">
        <f>IF(N768="snížená",J768,0)</f>
        <v>0</v>
      </c>
      <c r="BG768" s="217">
        <f>IF(N768="zákl. přenesená",J768,0)</f>
        <v>0</v>
      </c>
      <c r="BH768" s="217">
        <f>IF(N768="sníž. přenesená",J768,0)</f>
        <v>0</v>
      </c>
      <c r="BI768" s="217">
        <f>IF(N768="nulová",J768,0)</f>
        <v>0</v>
      </c>
      <c r="BJ768" s="18" t="s">
        <v>80</v>
      </c>
      <c r="BK768" s="217">
        <f>ROUND(I768*H768,2)</f>
        <v>0</v>
      </c>
      <c r="BL768" s="18" t="s">
        <v>261</v>
      </c>
      <c r="BM768" s="216" t="s">
        <v>1577</v>
      </c>
    </row>
    <row r="769" spans="1:47" s="2" customFormat="1" ht="12">
      <c r="A769" s="39"/>
      <c r="B769" s="40"/>
      <c r="C769" s="41"/>
      <c r="D769" s="218" t="s">
        <v>157</v>
      </c>
      <c r="E769" s="41"/>
      <c r="F769" s="219" t="s">
        <v>1578</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157</v>
      </c>
      <c r="AU769" s="18" t="s">
        <v>82</v>
      </c>
    </row>
    <row r="770" spans="1:47" s="2" customFormat="1" ht="12">
      <c r="A770" s="39"/>
      <c r="B770" s="40"/>
      <c r="C770" s="41"/>
      <c r="D770" s="223" t="s">
        <v>159</v>
      </c>
      <c r="E770" s="41"/>
      <c r="F770" s="224" t="s">
        <v>1579</v>
      </c>
      <c r="G770" s="41"/>
      <c r="H770" s="41"/>
      <c r="I770" s="220"/>
      <c r="J770" s="41"/>
      <c r="K770" s="41"/>
      <c r="L770" s="45"/>
      <c r="M770" s="221"/>
      <c r="N770" s="222"/>
      <c r="O770" s="85"/>
      <c r="P770" s="85"/>
      <c r="Q770" s="85"/>
      <c r="R770" s="85"/>
      <c r="S770" s="85"/>
      <c r="T770" s="86"/>
      <c r="U770" s="39"/>
      <c r="V770" s="39"/>
      <c r="W770" s="39"/>
      <c r="X770" s="39"/>
      <c r="Y770" s="39"/>
      <c r="Z770" s="39"/>
      <c r="AA770" s="39"/>
      <c r="AB770" s="39"/>
      <c r="AC770" s="39"/>
      <c r="AD770" s="39"/>
      <c r="AE770" s="39"/>
      <c r="AT770" s="18" t="s">
        <v>159</v>
      </c>
      <c r="AU770" s="18" t="s">
        <v>82</v>
      </c>
    </row>
    <row r="771" spans="1:51" s="13" customFormat="1" ht="12">
      <c r="A771" s="13"/>
      <c r="B771" s="225"/>
      <c r="C771" s="226"/>
      <c r="D771" s="218" t="s">
        <v>161</v>
      </c>
      <c r="E771" s="227" t="s">
        <v>19</v>
      </c>
      <c r="F771" s="228" t="s">
        <v>1580</v>
      </c>
      <c r="G771" s="226"/>
      <c r="H771" s="229">
        <v>14.9</v>
      </c>
      <c r="I771" s="230"/>
      <c r="J771" s="226"/>
      <c r="K771" s="226"/>
      <c r="L771" s="231"/>
      <c r="M771" s="232"/>
      <c r="N771" s="233"/>
      <c r="O771" s="233"/>
      <c r="P771" s="233"/>
      <c r="Q771" s="233"/>
      <c r="R771" s="233"/>
      <c r="S771" s="233"/>
      <c r="T771" s="234"/>
      <c r="U771" s="13"/>
      <c r="V771" s="13"/>
      <c r="W771" s="13"/>
      <c r="X771" s="13"/>
      <c r="Y771" s="13"/>
      <c r="Z771" s="13"/>
      <c r="AA771" s="13"/>
      <c r="AB771" s="13"/>
      <c r="AC771" s="13"/>
      <c r="AD771" s="13"/>
      <c r="AE771" s="13"/>
      <c r="AT771" s="235" t="s">
        <v>161</v>
      </c>
      <c r="AU771" s="235" t="s">
        <v>82</v>
      </c>
      <c r="AV771" s="13" t="s">
        <v>82</v>
      </c>
      <c r="AW771" s="13" t="s">
        <v>33</v>
      </c>
      <c r="AX771" s="13" t="s">
        <v>72</v>
      </c>
      <c r="AY771" s="235" t="s">
        <v>148</v>
      </c>
    </row>
    <row r="772" spans="1:51" s="13" customFormat="1" ht="12">
      <c r="A772" s="13"/>
      <c r="B772" s="225"/>
      <c r="C772" s="226"/>
      <c r="D772" s="218" t="s">
        <v>161</v>
      </c>
      <c r="E772" s="227" t="s">
        <v>19</v>
      </c>
      <c r="F772" s="228" t="s">
        <v>1581</v>
      </c>
      <c r="G772" s="226"/>
      <c r="H772" s="229">
        <v>19.4</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161</v>
      </c>
      <c r="AU772" s="235" t="s">
        <v>82</v>
      </c>
      <c r="AV772" s="13" t="s">
        <v>82</v>
      </c>
      <c r="AW772" s="13" t="s">
        <v>33</v>
      </c>
      <c r="AX772" s="13" t="s">
        <v>72</v>
      </c>
      <c r="AY772" s="235" t="s">
        <v>148</v>
      </c>
    </row>
    <row r="773" spans="1:51" s="14" customFormat="1" ht="12">
      <c r="A773" s="14"/>
      <c r="B773" s="236"/>
      <c r="C773" s="237"/>
      <c r="D773" s="218" t="s">
        <v>161</v>
      </c>
      <c r="E773" s="238" t="s">
        <v>19</v>
      </c>
      <c r="F773" s="239" t="s">
        <v>254</v>
      </c>
      <c r="G773" s="237"/>
      <c r="H773" s="240">
        <v>34.3</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161</v>
      </c>
      <c r="AU773" s="246" t="s">
        <v>82</v>
      </c>
      <c r="AV773" s="14" t="s">
        <v>155</v>
      </c>
      <c r="AW773" s="14" t="s">
        <v>33</v>
      </c>
      <c r="AX773" s="14" t="s">
        <v>80</v>
      </c>
      <c r="AY773" s="246" t="s">
        <v>148</v>
      </c>
    </row>
    <row r="774" spans="1:65" s="2" customFormat="1" ht="16.5" customHeight="1">
      <c r="A774" s="39"/>
      <c r="B774" s="40"/>
      <c r="C774" s="262" t="s">
        <v>1582</v>
      </c>
      <c r="D774" s="262" t="s">
        <v>700</v>
      </c>
      <c r="E774" s="263" t="s">
        <v>1583</v>
      </c>
      <c r="F774" s="264" t="s">
        <v>1584</v>
      </c>
      <c r="G774" s="265" t="s">
        <v>377</v>
      </c>
      <c r="H774" s="266">
        <v>1</v>
      </c>
      <c r="I774" s="267"/>
      <c r="J774" s="268">
        <f>ROUND(I774*H774,2)</f>
        <v>0</v>
      </c>
      <c r="K774" s="264" t="s">
        <v>19</v>
      </c>
      <c r="L774" s="269"/>
      <c r="M774" s="270" t="s">
        <v>19</v>
      </c>
      <c r="N774" s="271" t="s">
        <v>43</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383</v>
      </c>
      <c r="AT774" s="216" t="s">
        <v>700</v>
      </c>
      <c r="AU774" s="216" t="s">
        <v>82</v>
      </c>
      <c r="AY774" s="18" t="s">
        <v>148</v>
      </c>
      <c r="BE774" s="217">
        <f>IF(N774="základní",J774,0)</f>
        <v>0</v>
      </c>
      <c r="BF774" s="217">
        <f>IF(N774="snížená",J774,0)</f>
        <v>0</v>
      </c>
      <c r="BG774" s="217">
        <f>IF(N774="zákl. přenesená",J774,0)</f>
        <v>0</v>
      </c>
      <c r="BH774" s="217">
        <f>IF(N774="sníž. přenesená",J774,0)</f>
        <v>0</v>
      </c>
      <c r="BI774" s="217">
        <f>IF(N774="nulová",J774,0)</f>
        <v>0</v>
      </c>
      <c r="BJ774" s="18" t="s">
        <v>80</v>
      </c>
      <c r="BK774" s="217">
        <f>ROUND(I774*H774,2)</f>
        <v>0</v>
      </c>
      <c r="BL774" s="18" t="s">
        <v>261</v>
      </c>
      <c r="BM774" s="216" t="s">
        <v>1585</v>
      </c>
    </row>
    <row r="775" spans="1:47" s="2" customFormat="1" ht="12">
      <c r="A775" s="39"/>
      <c r="B775" s="40"/>
      <c r="C775" s="41"/>
      <c r="D775" s="218" t="s">
        <v>157</v>
      </c>
      <c r="E775" s="41"/>
      <c r="F775" s="219" t="s">
        <v>1584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157</v>
      </c>
      <c r="AU775" s="18" t="s">
        <v>82</v>
      </c>
    </row>
    <row r="776" spans="1:65" s="2" customFormat="1" ht="16.5" customHeight="1">
      <c r="A776" s="39"/>
      <c r="B776" s="40"/>
      <c r="C776" s="262" t="s">
        <v>1586</v>
      </c>
      <c r="D776" s="262" t="s">
        <v>700</v>
      </c>
      <c r="E776" s="263" t="s">
        <v>1587</v>
      </c>
      <c r="F776" s="264" t="s">
        <v>1588</v>
      </c>
      <c r="G776" s="265" t="s">
        <v>377</v>
      </c>
      <c r="H776" s="266">
        <v>1</v>
      </c>
      <c r="I776" s="267"/>
      <c r="J776" s="268">
        <f>ROUND(I776*H776,2)</f>
        <v>0</v>
      </c>
      <c r="K776" s="264" t="s">
        <v>19</v>
      </c>
      <c r="L776" s="269"/>
      <c r="M776" s="270" t="s">
        <v>19</v>
      </c>
      <c r="N776" s="271" t="s">
        <v>43</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383</v>
      </c>
      <c r="AT776" s="216" t="s">
        <v>700</v>
      </c>
      <c r="AU776" s="216" t="s">
        <v>82</v>
      </c>
      <c r="AY776" s="18" t="s">
        <v>148</v>
      </c>
      <c r="BE776" s="217">
        <f>IF(N776="základní",J776,0)</f>
        <v>0</v>
      </c>
      <c r="BF776" s="217">
        <f>IF(N776="snížená",J776,0)</f>
        <v>0</v>
      </c>
      <c r="BG776" s="217">
        <f>IF(N776="zákl. přenesená",J776,0)</f>
        <v>0</v>
      </c>
      <c r="BH776" s="217">
        <f>IF(N776="sníž. přenesená",J776,0)</f>
        <v>0</v>
      </c>
      <c r="BI776" s="217">
        <f>IF(N776="nulová",J776,0)</f>
        <v>0</v>
      </c>
      <c r="BJ776" s="18" t="s">
        <v>80</v>
      </c>
      <c r="BK776" s="217">
        <f>ROUND(I776*H776,2)</f>
        <v>0</v>
      </c>
      <c r="BL776" s="18" t="s">
        <v>261</v>
      </c>
      <c r="BM776" s="216" t="s">
        <v>1589</v>
      </c>
    </row>
    <row r="777" spans="1:47" s="2" customFormat="1" ht="12">
      <c r="A777" s="39"/>
      <c r="B777" s="40"/>
      <c r="C777" s="41"/>
      <c r="D777" s="218" t="s">
        <v>157</v>
      </c>
      <c r="E777" s="41"/>
      <c r="F777" s="219" t="s">
        <v>1588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157</v>
      </c>
      <c r="AU777" s="18" t="s">
        <v>82</v>
      </c>
    </row>
    <row r="778" spans="1:65" s="2" customFormat="1" ht="24.15" customHeight="1">
      <c r="A778" s="39"/>
      <c r="B778" s="40"/>
      <c r="C778" s="205" t="s">
        <v>1590</v>
      </c>
      <c r="D778" s="205" t="s">
        <v>150</v>
      </c>
      <c r="E778" s="206" t="s">
        <v>1591</v>
      </c>
      <c r="F778" s="207" t="s">
        <v>1592</v>
      </c>
      <c r="G778" s="208" t="s">
        <v>174</v>
      </c>
      <c r="H778" s="209">
        <v>346.842</v>
      </c>
      <c r="I778" s="210"/>
      <c r="J778" s="211">
        <f>ROUND(I778*H778,2)</f>
        <v>0</v>
      </c>
      <c r="K778" s="207" t="s">
        <v>662</v>
      </c>
      <c r="L778" s="45"/>
      <c r="M778" s="212" t="s">
        <v>19</v>
      </c>
      <c r="N778" s="213" t="s">
        <v>43</v>
      </c>
      <c r="O778" s="85"/>
      <c r="P778" s="214">
        <f>O778*H778</f>
        <v>0</v>
      </c>
      <c r="Q778" s="214">
        <v>0.00027</v>
      </c>
      <c r="R778" s="214">
        <f>Q778*H778</f>
        <v>0.09364734</v>
      </c>
      <c r="S778" s="214">
        <v>0</v>
      </c>
      <c r="T778" s="215">
        <f>S778*H778</f>
        <v>0</v>
      </c>
      <c r="U778" s="39"/>
      <c r="V778" s="39"/>
      <c r="W778" s="39"/>
      <c r="X778" s="39"/>
      <c r="Y778" s="39"/>
      <c r="Z778" s="39"/>
      <c r="AA778" s="39"/>
      <c r="AB778" s="39"/>
      <c r="AC778" s="39"/>
      <c r="AD778" s="39"/>
      <c r="AE778" s="39"/>
      <c r="AR778" s="216" t="s">
        <v>261</v>
      </c>
      <c r="AT778" s="216" t="s">
        <v>150</v>
      </c>
      <c r="AU778" s="216" t="s">
        <v>82</v>
      </c>
      <c r="AY778" s="18" t="s">
        <v>148</v>
      </c>
      <c r="BE778" s="217">
        <f>IF(N778="základní",J778,0)</f>
        <v>0</v>
      </c>
      <c r="BF778" s="217">
        <f>IF(N778="snížená",J778,0)</f>
        <v>0</v>
      </c>
      <c r="BG778" s="217">
        <f>IF(N778="zákl. přenesená",J778,0)</f>
        <v>0</v>
      </c>
      <c r="BH778" s="217">
        <f>IF(N778="sníž. přenesená",J778,0)</f>
        <v>0</v>
      </c>
      <c r="BI778" s="217">
        <f>IF(N778="nulová",J778,0)</f>
        <v>0</v>
      </c>
      <c r="BJ778" s="18" t="s">
        <v>80</v>
      </c>
      <c r="BK778" s="217">
        <f>ROUND(I778*H778,2)</f>
        <v>0</v>
      </c>
      <c r="BL778" s="18" t="s">
        <v>261</v>
      </c>
      <c r="BM778" s="216" t="s">
        <v>1593</v>
      </c>
    </row>
    <row r="779" spans="1:47" s="2" customFormat="1" ht="12">
      <c r="A779" s="39"/>
      <c r="B779" s="40"/>
      <c r="C779" s="41"/>
      <c r="D779" s="218" t="s">
        <v>157</v>
      </c>
      <c r="E779" s="41"/>
      <c r="F779" s="219" t="s">
        <v>1594</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157</v>
      </c>
      <c r="AU779" s="18" t="s">
        <v>82</v>
      </c>
    </row>
    <row r="780" spans="1:47" s="2" customFormat="1" ht="12">
      <c r="A780" s="39"/>
      <c r="B780" s="40"/>
      <c r="C780" s="41"/>
      <c r="D780" s="223" t="s">
        <v>159</v>
      </c>
      <c r="E780" s="41"/>
      <c r="F780" s="224" t="s">
        <v>1595</v>
      </c>
      <c r="G780" s="41"/>
      <c r="H780" s="41"/>
      <c r="I780" s="220"/>
      <c r="J780" s="41"/>
      <c r="K780" s="41"/>
      <c r="L780" s="45"/>
      <c r="M780" s="221"/>
      <c r="N780" s="222"/>
      <c r="O780" s="85"/>
      <c r="P780" s="85"/>
      <c r="Q780" s="85"/>
      <c r="R780" s="85"/>
      <c r="S780" s="85"/>
      <c r="T780" s="86"/>
      <c r="U780" s="39"/>
      <c r="V780" s="39"/>
      <c r="W780" s="39"/>
      <c r="X780" s="39"/>
      <c r="Y780" s="39"/>
      <c r="Z780" s="39"/>
      <c r="AA780" s="39"/>
      <c r="AB780" s="39"/>
      <c r="AC780" s="39"/>
      <c r="AD780" s="39"/>
      <c r="AE780" s="39"/>
      <c r="AT780" s="18" t="s">
        <v>159</v>
      </c>
      <c r="AU780" s="18" t="s">
        <v>82</v>
      </c>
    </row>
    <row r="781" spans="1:51" s="13" customFormat="1" ht="12">
      <c r="A781" s="13"/>
      <c r="B781" s="225"/>
      <c r="C781" s="226"/>
      <c r="D781" s="218" t="s">
        <v>161</v>
      </c>
      <c r="E781" s="227" t="s">
        <v>19</v>
      </c>
      <c r="F781" s="228" t="s">
        <v>1596</v>
      </c>
      <c r="G781" s="226"/>
      <c r="H781" s="229">
        <v>142.975</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161</v>
      </c>
      <c r="AU781" s="235" t="s">
        <v>82</v>
      </c>
      <c r="AV781" s="13" t="s">
        <v>82</v>
      </c>
      <c r="AW781" s="13" t="s">
        <v>33</v>
      </c>
      <c r="AX781" s="13" t="s">
        <v>72</v>
      </c>
      <c r="AY781" s="235" t="s">
        <v>148</v>
      </c>
    </row>
    <row r="782" spans="1:51" s="13" customFormat="1" ht="12">
      <c r="A782" s="13"/>
      <c r="B782" s="225"/>
      <c r="C782" s="226"/>
      <c r="D782" s="218" t="s">
        <v>161</v>
      </c>
      <c r="E782" s="227" t="s">
        <v>19</v>
      </c>
      <c r="F782" s="228" t="s">
        <v>1597</v>
      </c>
      <c r="G782" s="226"/>
      <c r="H782" s="229">
        <v>18.019</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161</v>
      </c>
      <c r="AU782" s="235" t="s">
        <v>82</v>
      </c>
      <c r="AV782" s="13" t="s">
        <v>82</v>
      </c>
      <c r="AW782" s="13" t="s">
        <v>33</v>
      </c>
      <c r="AX782" s="13" t="s">
        <v>72</v>
      </c>
      <c r="AY782" s="235" t="s">
        <v>148</v>
      </c>
    </row>
    <row r="783" spans="1:51" s="13" customFormat="1" ht="12">
      <c r="A783" s="13"/>
      <c r="B783" s="225"/>
      <c r="C783" s="226"/>
      <c r="D783" s="218" t="s">
        <v>161</v>
      </c>
      <c r="E783" s="227" t="s">
        <v>19</v>
      </c>
      <c r="F783" s="228" t="s">
        <v>1598</v>
      </c>
      <c r="G783" s="226"/>
      <c r="H783" s="229">
        <v>2.441</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161</v>
      </c>
      <c r="AU783" s="235" t="s">
        <v>82</v>
      </c>
      <c r="AV783" s="13" t="s">
        <v>82</v>
      </c>
      <c r="AW783" s="13" t="s">
        <v>33</v>
      </c>
      <c r="AX783" s="13" t="s">
        <v>72</v>
      </c>
      <c r="AY783" s="235" t="s">
        <v>148</v>
      </c>
    </row>
    <row r="784" spans="1:51" s="13" customFormat="1" ht="12">
      <c r="A784" s="13"/>
      <c r="B784" s="225"/>
      <c r="C784" s="226"/>
      <c r="D784" s="218" t="s">
        <v>161</v>
      </c>
      <c r="E784" s="227" t="s">
        <v>19</v>
      </c>
      <c r="F784" s="228" t="s">
        <v>1599</v>
      </c>
      <c r="G784" s="226"/>
      <c r="H784" s="229">
        <v>3.72</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161</v>
      </c>
      <c r="AU784" s="235" t="s">
        <v>82</v>
      </c>
      <c r="AV784" s="13" t="s">
        <v>82</v>
      </c>
      <c r="AW784" s="13" t="s">
        <v>33</v>
      </c>
      <c r="AX784" s="13" t="s">
        <v>72</v>
      </c>
      <c r="AY784" s="235" t="s">
        <v>148</v>
      </c>
    </row>
    <row r="785" spans="1:51" s="13" customFormat="1" ht="12">
      <c r="A785" s="13"/>
      <c r="B785" s="225"/>
      <c r="C785" s="226"/>
      <c r="D785" s="218" t="s">
        <v>161</v>
      </c>
      <c r="E785" s="227" t="s">
        <v>19</v>
      </c>
      <c r="F785" s="228" t="s">
        <v>1600</v>
      </c>
      <c r="G785" s="226"/>
      <c r="H785" s="229">
        <v>28.83</v>
      </c>
      <c r="I785" s="230"/>
      <c r="J785" s="226"/>
      <c r="K785" s="226"/>
      <c r="L785" s="231"/>
      <c r="M785" s="232"/>
      <c r="N785" s="233"/>
      <c r="O785" s="233"/>
      <c r="P785" s="233"/>
      <c r="Q785" s="233"/>
      <c r="R785" s="233"/>
      <c r="S785" s="233"/>
      <c r="T785" s="234"/>
      <c r="U785" s="13"/>
      <c r="V785" s="13"/>
      <c r="W785" s="13"/>
      <c r="X785" s="13"/>
      <c r="Y785" s="13"/>
      <c r="Z785" s="13"/>
      <c r="AA785" s="13"/>
      <c r="AB785" s="13"/>
      <c r="AC785" s="13"/>
      <c r="AD785" s="13"/>
      <c r="AE785" s="13"/>
      <c r="AT785" s="235" t="s">
        <v>161</v>
      </c>
      <c r="AU785" s="235" t="s">
        <v>82</v>
      </c>
      <c r="AV785" s="13" t="s">
        <v>82</v>
      </c>
      <c r="AW785" s="13" t="s">
        <v>33</v>
      </c>
      <c r="AX785" s="13" t="s">
        <v>72</v>
      </c>
      <c r="AY785" s="235" t="s">
        <v>148</v>
      </c>
    </row>
    <row r="786" spans="1:51" s="13" customFormat="1" ht="12">
      <c r="A786" s="13"/>
      <c r="B786" s="225"/>
      <c r="C786" s="226"/>
      <c r="D786" s="218" t="s">
        <v>161</v>
      </c>
      <c r="E786" s="227" t="s">
        <v>19</v>
      </c>
      <c r="F786" s="228" t="s">
        <v>1601</v>
      </c>
      <c r="G786" s="226"/>
      <c r="H786" s="229">
        <v>9.455</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161</v>
      </c>
      <c r="AU786" s="235" t="s">
        <v>82</v>
      </c>
      <c r="AV786" s="13" t="s">
        <v>82</v>
      </c>
      <c r="AW786" s="13" t="s">
        <v>33</v>
      </c>
      <c r="AX786" s="13" t="s">
        <v>72</v>
      </c>
      <c r="AY786" s="235" t="s">
        <v>148</v>
      </c>
    </row>
    <row r="787" spans="1:51" s="13" customFormat="1" ht="12">
      <c r="A787" s="13"/>
      <c r="B787" s="225"/>
      <c r="C787" s="226"/>
      <c r="D787" s="218" t="s">
        <v>161</v>
      </c>
      <c r="E787" s="227" t="s">
        <v>19</v>
      </c>
      <c r="F787" s="228" t="s">
        <v>1602</v>
      </c>
      <c r="G787" s="226"/>
      <c r="H787" s="229">
        <v>3.72</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161</v>
      </c>
      <c r="AU787" s="235" t="s">
        <v>82</v>
      </c>
      <c r="AV787" s="13" t="s">
        <v>82</v>
      </c>
      <c r="AW787" s="13" t="s">
        <v>33</v>
      </c>
      <c r="AX787" s="13" t="s">
        <v>72</v>
      </c>
      <c r="AY787" s="235" t="s">
        <v>148</v>
      </c>
    </row>
    <row r="788" spans="1:51" s="13" customFormat="1" ht="12">
      <c r="A788" s="13"/>
      <c r="B788" s="225"/>
      <c r="C788" s="226"/>
      <c r="D788" s="218" t="s">
        <v>161</v>
      </c>
      <c r="E788" s="227" t="s">
        <v>19</v>
      </c>
      <c r="F788" s="228" t="s">
        <v>1603</v>
      </c>
      <c r="G788" s="226"/>
      <c r="H788" s="229">
        <v>40.362</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161</v>
      </c>
      <c r="AU788" s="235" t="s">
        <v>82</v>
      </c>
      <c r="AV788" s="13" t="s">
        <v>82</v>
      </c>
      <c r="AW788" s="13" t="s">
        <v>33</v>
      </c>
      <c r="AX788" s="13" t="s">
        <v>72</v>
      </c>
      <c r="AY788" s="235" t="s">
        <v>148</v>
      </c>
    </row>
    <row r="789" spans="1:51" s="13" customFormat="1" ht="12">
      <c r="A789" s="13"/>
      <c r="B789" s="225"/>
      <c r="C789" s="226"/>
      <c r="D789" s="218" t="s">
        <v>161</v>
      </c>
      <c r="E789" s="227" t="s">
        <v>19</v>
      </c>
      <c r="F789" s="228" t="s">
        <v>1604</v>
      </c>
      <c r="G789" s="226"/>
      <c r="H789" s="229">
        <v>17.174</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161</v>
      </c>
      <c r="AU789" s="235" t="s">
        <v>82</v>
      </c>
      <c r="AV789" s="13" t="s">
        <v>82</v>
      </c>
      <c r="AW789" s="13" t="s">
        <v>33</v>
      </c>
      <c r="AX789" s="13" t="s">
        <v>72</v>
      </c>
      <c r="AY789" s="235" t="s">
        <v>148</v>
      </c>
    </row>
    <row r="790" spans="1:51" s="13" customFormat="1" ht="12">
      <c r="A790" s="13"/>
      <c r="B790" s="225"/>
      <c r="C790" s="226"/>
      <c r="D790" s="218" t="s">
        <v>161</v>
      </c>
      <c r="E790" s="227" t="s">
        <v>19</v>
      </c>
      <c r="F790" s="228" t="s">
        <v>1605</v>
      </c>
      <c r="G790" s="226"/>
      <c r="H790" s="229">
        <v>5.92</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161</v>
      </c>
      <c r="AU790" s="235" t="s">
        <v>82</v>
      </c>
      <c r="AV790" s="13" t="s">
        <v>82</v>
      </c>
      <c r="AW790" s="13" t="s">
        <v>33</v>
      </c>
      <c r="AX790" s="13" t="s">
        <v>72</v>
      </c>
      <c r="AY790" s="235" t="s">
        <v>148</v>
      </c>
    </row>
    <row r="791" spans="1:51" s="13" customFormat="1" ht="12">
      <c r="A791" s="13"/>
      <c r="B791" s="225"/>
      <c r="C791" s="226"/>
      <c r="D791" s="218" t="s">
        <v>161</v>
      </c>
      <c r="E791" s="227" t="s">
        <v>19</v>
      </c>
      <c r="F791" s="228" t="s">
        <v>1606</v>
      </c>
      <c r="G791" s="226"/>
      <c r="H791" s="229">
        <v>8.432</v>
      </c>
      <c r="I791" s="230"/>
      <c r="J791" s="226"/>
      <c r="K791" s="226"/>
      <c r="L791" s="231"/>
      <c r="M791" s="232"/>
      <c r="N791" s="233"/>
      <c r="O791" s="233"/>
      <c r="P791" s="233"/>
      <c r="Q791" s="233"/>
      <c r="R791" s="233"/>
      <c r="S791" s="233"/>
      <c r="T791" s="234"/>
      <c r="U791" s="13"/>
      <c r="V791" s="13"/>
      <c r="W791" s="13"/>
      <c r="X791" s="13"/>
      <c r="Y791" s="13"/>
      <c r="Z791" s="13"/>
      <c r="AA791" s="13"/>
      <c r="AB791" s="13"/>
      <c r="AC791" s="13"/>
      <c r="AD791" s="13"/>
      <c r="AE791" s="13"/>
      <c r="AT791" s="235" t="s">
        <v>161</v>
      </c>
      <c r="AU791" s="235" t="s">
        <v>82</v>
      </c>
      <c r="AV791" s="13" t="s">
        <v>82</v>
      </c>
      <c r="AW791" s="13" t="s">
        <v>33</v>
      </c>
      <c r="AX791" s="13" t="s">
        <v>72</v>
      </c>
      <c r="AY791" s="235" t="s">
        <v>148</v>
      </c>
    </row>
    <row r="792" spans="1:51" s="13" customFormat="1" ht="12">
      <c r="A792" s="13"/>
      <c r="B792" s="225"/>
      <c r="C792" s="226"/>
      <c r="D792" s="218" t="s">
        <v>161</v>
      </c>
      <c r="E792" s="227" t="s">
        <v>19</v>
      </c>
      <c r="F792" s="228" t="s">
        <v>1607</v>
      </c>
      <c r="G792" s="226"/>
      <c r="H792" s="229">
        <v>37.278</v>
      </c>
      <c r="I792" s="230"/>
      <c r="J792" s="226"/>
      <c r="K792" s="226"/>
      <c r="L792" s="231"/>
      <c r="M792" s="232"/>
      <c r="N792" s="233"/>
      <c r="O792" s="233"/>
      <c r="P792" s="233"/>
      <c r="Q792" s="233"/>
      <c r="R792" s="233"/>
      <c r="S792" s="233"/>
      <c r="T792" s="234"/>
      <c r="U792" s="13"/>
      <c r="V792" s="13"/>
      <c r="W792" s="13"/>
      <c r="X792" s="13"/>
      <c r="Y792" s="13"/>
      <c r="Z792" s="13"/>
      <c r="AA792" s="13"/>
      <c r="AB792" s="13"/>
      <c r="AC792" s="13"/>
      <c r="AD792" s="13"/>
      <c r="AE792" s="13"/>
      <c r="AT792" s="235" t="s">
        <v>161</v>
      </c>
      <c r="AU792" s="235" t="s">
        <v>82</v>
      </c>
      <c r="AV792" s="13" t="s">
        <v>82</v>
      </c>
      <c r="AW792" s="13" t="s">
        <v>33</v>
      </c>
      <c r="AX792" s="13" t="s">
        <v>72</v>
      </c>
      <c r="AY792" s="235" t="s">
        <v>148</v>
      </c>
    </row>
    <row r="793" spans="1:51" s="13" customFormat="1" ht="12">
      <c r="A793" s="13"/>
      <c r="B793" s="225"/>
      <c r="C793" s="226"/>
      <c r="D793" s="218" t="s">
        <v>161</v>
      </c>
      <c r="E793" s="227" t="s">
        <v>19</v>
      </c>
      <c r="F793" s="228" t="s">
        <v>1608</v>
      </c>
      <c r="G793" s="226"/>
      <c r="H793" s="229">
        <v>11</v>
      </c>
      <c r="I793" s="230"/>
      <c r="J793" s="226"/>
      <c r="K793" s="226"/>
      <c r="L793" s="231"/>
      <c r="M793" s="232"/>
      <c r="N793" s="233"/>
      <c r="O793" s="233"/>
      <c r="P793" s="233"/>
      <c r="Q793" s="233"/>
      <c r="R793" s="233"/>
      <c r="S793" s="233"/>
      <c r="T793" s="234"/>
      <c r="U793" s="13"/>
      <c r="V793" s="13"/>
      <c r="W793" s="13"/>
      <c r="X793" s="13"/>
      <c r="Y793" s="13"/>
      <c r="Z793" s="13"/>
      <c r="AA793" s="13"/>
      <c r="AB793" s="13"/>
      <c r="AC793" s="13"/>
      <c r="AD793" s="13"/>
      <c r="AE793" s="13"/>
      <c r="AT793" s="235" t="s">
        <v>161</v>
      </c>
      <c r="AU793" s="235" t="s">
        <v>82</v>
      </c>
      <c r="AV793" s="13" t="s">
        <v>82</v>
      </c>
      <c r="AW793" s="13" t="s">
        <v>33</v>
      </c>
      <c r="AX793" s="13" t="s">
        <v>72</v>
      </c>
      <c r="AY793" s="235" t="s">
        <v>148</v>
      </c>
    </row>
    <row r="794" spans="1:51" s="13" customFormat="1" ht="12">
      <c r="A794" s="13"/>
      <c r="B794" s="225"/>
      <c r="C794" s="226"/>
      <c r="D794" s="218" t="s">
        <v>161</v>
      </c>
      <c r="E794" s="227" t="s">
        <v>19</v>
      </c>
      <c r="F794" s="228" t="s">
        <v>1609</v>
      </c>
      <c r="G794" s="226"/>
      <c r="H794" s="229">
        <v>4.999</v>
      </c>
      <c r="I794" s="230"/>
      <c r="J794" s="226"/>
      <c r="K794" s="226"/>
      <c r="L794" s="231"/>
      <c r="M794" s="232"/>
      <c r="N794" s="233"/>
      <c r="O794" s="233"/>
      <c r="P794" s="233"/>
      <c r="Q794" s="233"/>
      <c r="R794" s="233"/>
      <c r="S794" s="233"/>
      <c r="T794" s="234"/>
      <c r="U794" s="13"/>
      <c r="V794" s="13"/>
      <c r="W794" s="13"/>
      <c r="X794" s="13"/>
      <c r="Y794" s="13"/>
      <c r="Z794" s="13"/>
      <c r="AA794" s="13"/>
      <c r="AB794" s="13"/>
      <c r="AC794" s="13"/>
      <c r="AD794" s="13"/>
      <c r="AE794" s="13"/>
      <c r="AT794" s="235" t="s">
        <v>161</v>
      </c>
      <c r="AU794" s="235" t="s">
        <v>82</v>
      </c>
      <c r="AV794" s="13" t="s">
        <v>82</v>
      </c>
      <c r="AW794" s="13" t="s">
        <v>33</v>
      </c>
      <c r="AX794" s="13" t="s">
        <v>72</v>
      </c>
      <c r="AY794" s="235" t="s">
        <v>148</v>
      </c>
    </row>
    <row r="795" spans="1:51" s="13" customFormat="1" ht="12">
      <c r="A795" s="13"/>
      <c r="B795" s="225"/>
      <c r="C795" s="226"/>
      <c r="D795" s="218" t="s">
        <v>161</v>
      </c>
      <c r="E795" s="227" t="s">
        <v>19</v>
      </c>
      <c r="F795" s="228" t="s">
        <v>1610</v>
      </c>
      <c r="G795" s="226"/>
      <c r="H795" s="229">
        <v>4.999</v>
      </c>
      <c r="I795" s="230"/>
      <c r="J795" s="226"/>
      <c r="K795" s="226"/>
      <c r="L795" s="231"/>
      <c r="M795" s="232"/>
      <c r="N795" s="233"/>
      <c r="O795" s="233"/>
      <c r="P795" s="233"/>
      <c r="Q795" s="233"/>
      <c r="R795" s="233"/>
      <c r="S795" s="233"/>
      <c r="T795" s="234"/>
      <c r="U795" s="13"/>
      <c r="V795" s="13"/>
      <c r="W795" s="13"/>
      <c r="X795" s="13"/>
      <c r="Y795" s="13"/>
      <c r="Z795" s="13"/>
      <c r="AA795" s="13"/>
      <c r="AB795" s="13"/>
      <c r="AC795" s="13"/>
      <c r="AD795" s="13"/>
      <c r="AE795" s="13"/>
      <c r="AT795" s="235" t="s">
        <v>161</v>
      </c>
      <c r="AU795" s="235" t="s">
        <v>82</v>
      </c>
      <c r="AV795" s="13" t="s">
        <v>82</v>
      </c>
      <c r="AW795" s="13" t="s">
        <v>33</v>
      </c>
      <c r="AX795" s="13" t="s">
        <v>72</v>
      </c>
      <c r="AY795" s="235" t="s">
        <v>148</v>
      </c>
    </row>
    <row r="796" spans="1:51" s="13" customFormat="1" ht="12">
      <c r="A796" s="13"/>
      <c r="B796" s="225"/>
      <c r="C796" s="226"/>
      <c r="D796" s="218" t="s">
        <v>161</v>
      </c>
      <c r="E796" s="227" t="s">
        <v>19</v>
      </c>
      <c r="F796" s="228" t="s">
        <v>1611</v>
      </c>
      <c r="G796" s="226"/>
      <c r="H796" s="229">
        <v>4.65</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161</v>
      </c>
      <c r="AU796" s="235" t="s">
        <v>82</v>
      </c>
      <c r="AV796" s="13" t="s">
        <v>82</v>
      </c>
      <c r="AW796" s="13" t="s">
        <v>33</v>
      </c>
      <c r="AX796" s="13" t="s">
        <v>72</v>
      </c>
      <c r="AY796" s="235" t="s">
        <v>148</v>
      </c>
    </row>
    <row r="797" spans="1:51" s="13" customFormat="1" ht="12">
      <c r="A797" s="13"/>
      <c r="B797" s="225"/>
      <c r="C797" s="226"/>
      <c r="D797" s="218" t="s">
        <v>161</v>
      </c>
      <c r="E797" s="227" t="s">
        <v>19</v>
      </c>
      <c r="F797" s="228" t="s">
        <v>1612</v>
      </c>
      <c r="G797" s="226"/>
      <c r="H797" s="229">
        <v>2.868</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161</v>
      </c>
      <c r="AU797" s="235" t="s">
        <v>82</v>
      </c>
      <c r="AV797" s="13" t="s">
        <v>82</v>
      </c>
      <c r="AW797" s="13" t="s">
        <v>33</v>
      </c>
      <c r="AX797" s="13" t="s">
        <v>72</v>
      </c>
      <c r="AY797" s="235" t="s">
        <v>148</v>
      </c>
    </row>
    <row r="798" spans="1:51" s="14" customFormat="1" ht="12">
      <c r="A798" s="14"/>
      <c r="B798" s="236"/>
      <c r="C798" s="237"/>
      <c r="D798" s="218" t="s">
        <v>161</v>
      </c>
      <c r="E798" s="238" t="s">
        <v>19</v>
      </c>
      <c r="F798" s="239" t="s">
        <v>254</v>
      </c>
      <c r="G798" s="237"/>
      <c r="H798" s="240">
        <v>346.8420000000001</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161</v>
      </c>
      <c r="AU798" s="246" t="s">
        <v>82</v>
      </c>
      <c r="AV798" s="14" t="s">
        <v>155</v>
      </c>
      <c r="AW798" s="14" t="s">
        <v>33</v>
      </c>
      <c r="AX798" s="14" t="s">
        <v>80</v>
      </c>
      <c r="AY798" s="246" t="s">
        <v>148</v>
      </c>
    </row>
    <row r="799" spans="1:65" s="2" customFormat="1" ht="16.5" customHeight="1">
      <c r="A799" s="39"/>
      <c r="B799" s="40"/>
      <c r="C799" s="262" t="s">
        <v>1613</v>
      </c>
      <c r="D799" s="262" t="s">
        <v>700</v>
      </c>
      <c r="E799" s="263" t="s">
        <v>1614</v>
      </c>
      <c r="F799" s="264" t="s">
        <v>19</v>
      </c>
      <c r="G799" s="265" t="s">
        <v>377</v>
      </c>
      <c r="H799" s="266">
        <v>20</v>
      </c>
      <c r="I799" s="267"/>
      <c r="J799" s="268">
        <f>ROUND(I799*H799,2)</f>
        <v>0</v>
      </c>
      <c r="K799" s="264" t="s">
        <v>19</v>
      </c>
      <c r="L799" s="269"/>
      <c r="M799" s="270" t="s">
        <v>19</v>
      </c>
      <c r="N799" s="271" t="s">
        <v>43</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383</v>
      </c>
      <c r="AT799" s="216" t="s">
        <v>700</v>
      </c>
      <c r="AU799" s="216" t="s">
        <v>82</v>
      </c>
      <c r="AY799" s="18" t="s">
        <v>148</v>
      </c>
      <c r="BE799" s="217">
        <f>IF(N799="základní",J799,0)</f>
        <v>0</v>
      </c>
      <c r="BF799" s="217">
        <f>IF(N799="snížená",J799,0)</f>
        <v>0</v>
      </c>
      <c r="BG799" s="217">
        <f>IF(N799="zákl. přenesená",J799,0)</f>
        <v>0</v>
      </c>
      <c r="BH799" s="217">
        <f>IF(N799="sníž. přenesená",J799,0)</f>
        <v>0</v>
      </c>
      <c r="BI799" s="217">
        <f>IF(N799="nulová",J799,0)</f>
        <v>0</v>
      </c>
      <c r="BJ799" s="18" t="s">
        <v>80</v>
      </c>
      <c r="BK799" s="217">
        <f>ROUND(I799*H799,2)</f>
        <v>0</v>
      </c>
      <c r="BL799" s="18" t="s">
        <v>261</v>
      </c>
      <c r="BM799" s="216" t="s">
        <v>1615</v>
      </c>
    </row>
    <row r="800" spans="1:47" s="2" customFormat="1" ht="12">
      <c r="A800" s="39"/>
      <c r="B800" s="40"/>
      <c r="C800" s="41"/>
      <c r="D800" s="218" t="s">
        <v>157</v>
      </c>
      <c r="E800" s="41"/>
      <c r="F800" s="219" t="s">
        <v>1616</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157</v>
      </c>
      <c r="AU800" s="18" t="s">
        <v>82</v>
      </c>
    </row>
    <row r="801" spans="1:65" s="2" customFormat="1" ht="16.5" customHeight="1">
      <c r="A801" s="39"/>
      <c r="B801" s="40"/>
      <c r="C801" s="262" t="s">
        <v>1617</v>
      </c>
      <c r="D801" s="262" t="s">
        <v>700</v>
      </c>
      <c r="E801" s="263" t="s">
        <v>1618</v>
      </c>
      <c r="F801" s="264" t="s">
        <v>19</v>
      </c>
      <c r="G801" s="265" t="s">
        <v>377</v>
      </c>
      <c r="H801" s="266">
        <v>5</v>
      </c>
      <c r="I801" s="267"/>
      <c r="J801" s="268">
        <f>ROUND(I801*H801,2)</f>
        <v>0</v>
      </c>
      <c r="K801" s="264" t="s">
        <v>19</v>
      </c>
      <c r="L801" s="269"/>
      <c r="M801" s="270" t="s">
        <v>19</v>
      </c>
      <c r="N801" s="271" t="s">
        <v>43</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383</v>
      </c>
      <c r="AT801" s="216" t="s">
        <v>700</v>
      </c>
      <c r="AU801" s="216" t="s">
        <v>82</v>
      </c>
      <c r="AY801" s="18" t="s">
        <v>148</v>
      </c>
      <c r="BE801" s="217">
        <f>IF(N801="základní",J801,0)</f>
        <v>0</v>
      </c>
      <c r="BF801" s="217">
        <f>IF(N801="snížená",J801,0)</f>
        <v>0</v>
      </c>
      <c r="BG801" s="217">
        <f>IF(N801="zákl. přenesená",J801,0)</f>
        <v>0</v>
      </c>
      <c r="BH801" s="217">
        <f>IF(N801="sníž. přenesená",J801,0)</f>
        <v>0</v>
      </c>
      <c r="BI801" s="217">
        <f>IF(N801="nulová",J801,0)</f>
        <v>0</v>
      </c>
      <c r="BJ801" s="18" t="s">
        <v>80</v>
      </c>
      <c r="BK801" s="217">
        <f>ROUND(I801*H801,2)</f>
        <v>0</v>
      </c>
      <c r="BL801" s="18" t="s">
        <v>261</v>
      </c>
      <c r="BM801" s="216" t="s">
        <v>1619</v>
      </c>
    </row>
    <row r="802" spans="1:47" s="2" customFormat="1" ht="12">
      <c r="A802" s="39"/>
      <c r="B802" s="40"/>
      <c r="C802" s="41"/>
      <c r="D802" s="218" t="s">
        <v>157</v>
      </c>
      <c r="E802" s="41"/>
      <c r="F802" s="219" t="s">
        <v>1620</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157</v>
      </c>
      <c r="AU802" s="18" t="s">
        <v>82</v>
      </c>
    </row>
    <row r="803" spans="1:65" s="2" customFormat="1" ht="16.5" customHeight="1">
      <c r="A803" s="39"/>
      <c r="B803" s="40"/>
      <c r="C803" s="262" t="s">
        <v>1621</v>
      </c>
      <c r="D803" s="262" t="s">
        <v>700</v>
      </c>
      <c r="E803" s="263" t="s">
        <v>1622</v>
      </c>
      <c r="F803" s="264" t="s">
        <v>19</v>
      </c>
      <c r="G803" s="265" t="s">
        <v>377</v>
      </c>
      <c r="H803" s="266">
        <v>1</v>
      </c>
      <c r="I803" s="267"/>
      <c r="J803" s="268">
        <f>ROUND(I803*H803,2)</f>
        <v>0</v>
      </c>
      <c r="K803" s="264" t="s">
        <v>19</v>
      </c>
      <c r="L803" s="269"/>
      <c r="M803" s="270" t="s">
        <v>19</v>
      </c>
      <c r="N803" s="271" t="s">
        <v>43</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383</v>
      </c>
      <c r="AT803" s="216" t="s">
        <v>700</v>
      </c>
      <c r="AU803" s="216" t="s">
        <v>82</v>
      </c>
      <c r="AY803" s="18" t="s">
        <v>148</v>
      </c>
      <c r="BE803" s="217">
        <f>IF(N803="základní",J803,0)</f>
        <v>0</v>
      </c>
      <c r="BF803" s="217">
        <f>IF(N803="snížená",J803,0)</f>
        <v>0</v>
      </c>
      <c r="BG803" s="217">
        <f>IF(N803="zákl. přenesená",J803,0)</f>
        <v>0</v>
      </c>
      <c r="BH803" s="217">
        <f>IF(N803="sníž. přenesená",J803,0)</f>
        <v>0</v>
      </c>
      <c r="BI803" s="217">
        <f>IF(N803="nulová",J803,0)</f>
        <v>0</v>
      </c>
      <c r="BJ803" s="18" t="s">
        <v>80</v>
      </c>
      <c r="BK803" s="217">
        <f>ROUND(I803*H803,2)</f>
        <v>0</v>
      </c>
      <c r="BL803" s="18" t="s">
        <v>261</v>
      </c>
      <c r="BM803" s="216" t="s">
        <v>1623</v>
      </c>
    </row>
    <row r="804" spans="1:47" s="2" customFormat="1" ht="12">
      <c r="A804" s="39"/>
      <c r="B804" s="40"/>
      <c r="C804" s="41"/>
      <c r="D804" s="218" t="s">
        <v>157</v>
      </c>
      <c r="E804" s="41"/>
      <c r="F804" s="219" t="s">
        <v>1624</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157</v>
      </c>
      <c r="AU804" s="18" t="s">
        <v>82</v>
      </c>
    </row>
    <row r="805" spans="1:65" s="2" customFormat="1" ht="16.5" customHeight="1">
      <c r="A805" s="39"/>
      <c r="B805" s="40"/>
      <c r="C805" s="262" t="s">
        <v>1625</v>
      </c>
      <c r="D805" s="262" t="s">
        <v>700</v>
      </c>
      <c r="E805" s="263" t="s">
        <v>1626</v>
      </c>
      <c r="F805" s="264" t="s">
        <v>19</v>
      </c>
      <c r="G805" s="265" t="s">
        <v>377</v>
      </c>
      <c r="H805" s="266">
        <v>2</v>
      </c>
      <c r="I805" s="267"/>
      <c r="J805" s="268">
        <f>ROUND(I805*H805,2)</f>
        <v>0</v>
      </c>
      <c r="K805" s="264" t="s">
        <v>19</v>
      </c>
      <c r="L805" s="269"/>
      <c r="M805" s="270" t="s">
        <v>19</v>
      </c>
      <c r="N805" s="271" t="s">
        <v>43</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383</v>
      </c>
      <c r="AT805" s="216" t="s">
        <v>700</v>
      </c>
      <c r="AU805" s="216" t="s">
        <v>82</v>
      </c>
      <c r="AY805" s="18" t="s">
        <v>148</v>
      </c>
      <c r="BE805" s="217">
        <f>IF(N805="základní",J805,0)</f>
        <v>0</v>
      </c>
      <c r="BF805" s="217">
        <f>IF(N805="snížená",J805,0)</f>
        <v>0</v>
      </c>
      <c r="BG805" s="217">
        <f>IF(N805="zákl. přenesená",J805,0)</f>
        <v>0</v>
      </c>
      <c r="BH805" s="217">
        <f>IF(N805="sníž. přenesená",J805,0)</f>
        <v>0</v>
      </c>
      <c r="BI805" s="217">
        <f>IF(N805="nulová",J805,0)</f>
        <v>0</v>
      </c>
      <c r="BJ805" s="18" t="s">
        <v>80</v>
      </c>
      <c r="BK805" s="217">
        <f>ROUND(I805*H805,2)</f>
        <v>0</v>
      </c>
      <c r="BL805" s="18" t="s">
        <v>261</v>
      </c>
      <c r="BM805" s="216" t="s">
        <v>1627</v>
      </c>
    </row>
    <row r="806" spans="1:47" s="2" customFormat="1" ht="12">
      <c r="A806" s="39"/>
      <c r="B806" s="40"/>
      <c r="C806" s="41"/>
      <c r="D806" s="218" t="s">
        <v>157</v>
      </c>
      <c r="E806" s="41"/>
      <c r="F806" s="219" t="s">
        <v>1628</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157</v>
      </c>
      <c r="AU806" s="18" t="s">
        <v>82</v>
      </c>
    </row>
    <row r="807" spans="1:65" s="2" customFormat="1" ht="16.5" customHeight="1">
      <c r="A807" s="39"/>
      <c r="B807" s="40"/>
      <c r="C807" s="262" t="s">
        <v>1629</v>
      </c>
      <c r="D807" s="262" t="s">
        <v>700</v>
      </c>
      <c r="E807" s="263" t="s">
        <v>1630</v>
      </c>
      <c r="F807" s="264" t="s">
        <v>19</v>
      </c>
      <c r="G807" s="265" t="s">
        <v>377</v>
      </c>
      <c r="H807" s="266">
        <v>8</v>
      </c>
      <c r="I807" s="267"/>
      <c r="J807" s="268">
        <f>ROUND(I807*H807,2)</f>
        <v>0</v>
      </c>
      <c r="K807" s="264" t="s">
        <v>19</v>
      </c>
      <c r="L807" s="269"/>
      <c r="M807" s="270" t="s">
        <v>19</v>
      </c>
      <c r="N807" s="271" t="s">
        <v>43</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383</v>
      </c>
      <c r="AT807" s="216" t="s">
        <v>700</v>
      </c>
      <c r="AU807" s="216" t="s">
        <v>82</v>
      </c>
      <c r="AY807" s="18" t="s">
        <v>148</v>
      </c>
      <c r="BE807" s="217">
        <f>IF(N807="základní",J807,0)</f>
        <v>0</v>
      </c>
      <c r="BF807" s="217">
        <f>IF(N807="snížená",J807,0)</f>
        <v>0</v>
      </c>
      <c r="BG807" s="217">
        <f>IF(N807="zákl. přenesená",J807,0)</f>
        <v>0</v>
      </c>
      <c r="BH807" s="217">
        <f>IF(N807="sníž. přenesená",J807,0)</f>
        <v>0</v>
      </c>
      <c r="BI807" s="217">
        <f>IF(N807="nulová",J807,0)</f>
        <v>0</v>
      </c>
      <c r="BJ807" s="18" t="s">
        <v>80</v>
      </c>
      <c r="BK807" s="217">
        <f>ROUND(I807*H807,2)</f>
        <v>0</v>
      </c>
      <c r="BL807" s="18" t="s">
        <v>261</v>
      </c>
      <c r="BM807" s="216" t="s">
        <v>1631</v>
      </c>
    </row>
    <row r="808" spans="1:47" s="2" customFormat="1" ht="12">
      <c r="A808" s="39"/>
      <c r="B808" s="40"/>
      <c r="C808" s="41"/>
      <c r="D808" s="218" t="s">
        <v>157</v>
      </c>
      <c r="E808" s="41"/>
      <c r="F808" s="219" t="s">
        <v>1632</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157</v>
      </c>
      <c r="AU808" s="18" t="s">
        <v>82</v>
      </c>
    </row>
    <row r="809" spans="1:65" s="2" customFormat="1" ht="16.5" customHeight="1">
      <c r="A809" s="39"/>
      <c r="B809" s="40"/>
      <c r="C809" s="262" t="s">
        <v>1633</v>
      </c>
      <c r="D809" s="262" t="s">
        <v>700</v>
      </c>
      <c r="E809" s="263" t="s">
        <v>1634</v>
      </c>
      <c r="F809" s="264" t="s">
        <v>19</v>
      </c>
      <c r="G809" s="265" t="s">
        <v>377</v>
      </c>
      <c r="H809" s="266">
        <v>2</v>
      </c>
      <c r="I809" s="267"/>
      <c r="J809" s="268">
        <f>ROUND(I809*H809,2)</f>
        <v>0</v>
      </c>
      <c r="K809" s="264" t="s">
        <v>19</v>
      </c>
      <c r="L809" s="269"/>
      <c r="M809" s="270" t="s">
        <v>19</v>
      </c>
      <c r="N809" s="271" t="s">
        <v>43</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383</v>
      </c>
      <c r="AT809" s="216" t="s">
        <v>700</v>
      </c>
      <c r="AU809" s="216" t="s">
        <v>82</v>
      </c>
      <c r="AY809" s="18" t="s">
        <v>148</v>
      </c>
      <c r="BE809" s="217">
        <f>IF(N809="základní",J809,0)</f>
        <v>0</v>
      </c>
      <c r="BF809" s="217">
        <f>IF(N809="snížená",J809,0)</f>
        <v>0</v>
      </c>
      <c r="BG809" s="217">
        <f>IF(N809="zákl. přenesená",J809,0)</f>
        <v>0</v>
      </c>
      <c r="BH809" s="217">
        <f>IF(N809="sníž. přenesená",J809,0)</f>
        <v>0</v>
      </c>
      <c r="BI809" s="217">
        <f>IF(N809="nulová",J809,0)</f>
        <v>0</v>
      </c>
      <c r="BJ809" s="18" t="s">
        <v>80</v>
      </c>
      <c r="BK809" s="217">
        <f>ROUND(I809*H809,2)</f>
        <v>0</v>
      </c>
      <c r="BL809" s="18" t="s">
        <v>261</v>
      </c>
      <c r="BM809" s="216" t="s">
        <v>1635</v>
      </c>
    </row>
    <row r="810" spans="1:47" s="2" customFormat="1" ht="12">
      <c r="A810" s="39"/>
      <c r="B810" s="40"/>
      <c r="C810" s="41"/>
      <c r="D810" s="218" t="s">
        <v>157</v>
      </c>
      <c r="E810" s="41"/>
      <c r="F810" s="219" t="s">
        <v>1636</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157</v>
      </c>
      <c r="AU810" s="18" t="s">
        <v>82</v>
      </c>
    </row>
    <row r="811" spans="1:65" s="2" customFormat="1" ht="16.5" customHeight="1">
      <c r="A811" s="39"/>
      <c r="B811" s="40"/>
      <c r="C811" s="262" t="s">
        <v>1637</v>
      </c>
      <c r="D811" s="262" t="s">
        <v>700</v>
      </c>
      <c r="E811" s="263" t="s">
        <v>1638</v>
      </c>
      <c r="F811" s="264" t="s">
        <v>19</v>
      </c>
      <c r="G811" s="265" t="s">
        <v>377</v>
      </c>
      <c r="H811" s="266">
        <v>2</v>
      </c>
      <c r="I811" s="267"/>
      <c r="J811" s="268">
        <f>ROUND(I811*H811,2)</f>
        <v>0</v>
      </c>
      <c r="K811" s="264" t="s">
        <v>19</v>
      </c>
      <c r="L811" s="269"/>
      <c r="M811" s="270" t="s">
        <v>19</v>
      </c>
      <c r="N811" s="271" t="s">
        <v>43</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383</v>
      </c>
      <c r="AT811" s="216" t="s">
        <v>700</v>
      </c>
      <c r="AU811" s="216" t="s">
        <v>82</v>
      </c>
      <c r="AY811" s="18" t="s">
        <v>148</v>
      </c>
      <c r="BE811" s="217">
        <f>IF(N811="základní",J811,0)</f>
        <v>0</v>
      </c>
      <c r="BF811" s="217">
        <f>IF(N811="snížená",J811,0)</f>
        <v>0</v>
      </c>
      <c r="BG811" s="217">
        <f>IF(N811="zákl. přenesená",J811,0)</f>
        <v>0</v>
      </c>
      <c r="BH811" s="217">
        <f>IF(N811="sníž. přenesená",J811,0)</f>
        <v>0</v>
      </c>
      <c r="BI811" s="217">
        <f>IF(N811="nulová",J811,0)</f>
        <v>0</v>
      </c>
      <c r="BJ811" s="18" t="s">
        <v>80</v>
      </c>
      <c r="BK811" s="217">
        <f>ROUND(I811*H811,2)</f>
        <v>0</v>
      </c>
      <c r="BL811" s="18" t="s">
        <v>261</v>
      </c>
      <c r="BM811" s="216" t="s">
        <v>1639</v>
      </c>
    </row>
    <row r="812" spans="1:47" s="2" customFormat="1" ht="12">
      <c r="A812" s="39"/>
      <c r="B812" s="40"/>
      <c r="C812" s="41"/>
      <c r="D812" s="218" t="s">
        <v>157</v>
      </c>
      <c r="E812" s="41"/>
      <c r="F812" s="219" t="s">
        <v>1640</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157</v>
      </c>
      <c r="AU812" s="18" t="s">
        <v>82</v>
      </c>
    </row>
    <row r="813" spans="1:65" s="2" customFormat="1" ht="16.5" customHeight="1">
      <c r="A813" s="39"/>
      <c r="B813" s="40"/>
      <c r="C813" s="262" t="s">
        <v>1641</v>
      </c>
      <c r="D813" s="262" t="s">
        <v>700</v>
      </c>
      <c r="E813" s="263" t="s">
        <v>1642</v>
      </c>
      <c r="F813" s="264" t="s">
        <v>19</v>
      </c>
      <c r="G813" s="265" t="s">
        <v>377</v>
      </c>
      <c r="H813" s="266">
        <v>1</v>
      </c>
      <c r="I813" s="267"/>
      <c r="J813" s="268">
        <f>ROUND(I813*H813,2)</f>
        <v>0</v>
      </c>
      <c r="K813" s="264" t="s">
        <v>19</v>
      </c>
      <c r="L813" s="269"/>
      <c r="M813" s="270" t="s">
        <v>19</v>
      </c>
      <c r="N813" s="271" t="s">
        <v>43</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383</v>
      </c>
      <c r="AT813" s="216" t="s">
        <v>700</v>
      </c>
      <c r="AU813" s="216" t="s">
        <v>82</v>
      </c>
      <c r="AY813" s="18" t="s">
        <v>148</v>
      </c>
      <c r="BE813" s="217">
        <f>IF(N813="základní",J813,0)</f>
        <v>0</v>
      </c>
      <c r="BF813" s="217">
        <f>IF(N813="snížená",J813,0)</f>
        <v>0</v>
      </c>
      <c r="BG813" s="217">
        <f>IF(N813="zákl. přenesená",J813,0)</f>
        <v>0</v>
      </c>
      <c r="BH813" s="217">
        <f>IF(N813="sníž. přenesená",J813,0)</f>
        <v>0</v>
      </c>
      <c r="BI813" s="217">
        <f>IF(N813="nulová",J813,0)</f>
        <v>0</v>
      </c>
      <c r="BJ813" s="18" t="s">
        <v>80</v>
      </c>
      <c r="BK813" s="217">
        <f>ROUND(I813*H813,2)</f>
        <v>0</v>
      </c>
      <c r="BL813" s="18" t="s">
        <v>261</v>
      </c>
      <c r="BM813" s="216" t="s">
        <v>1643</v>
      </c>
    </row>
    <row r="814" spans="1:47" s="2" customFormat="1" ht="12">
      <c r="A814" s="39"/>
      <c r="B814" s="40"/>
      <c r="C814" s="41"/>
      <c r="D814" s="218" t="s">
        <v>157</v>
      </c>
      <c r="E814" s="41"/>
      <c r="F814" s="219" t="s">
        <v>1644</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157</v>
      </c>
      <c r="AU814" s="18" t="s">
        <v>82</v>
      </c>
    </row>
    <row r="815" spans="1:65" s="2" customFormat="1" ht="16.5" customHeight="1">
      <c r="A815" s="39"/>
      <c r="B815" s="40"/>
      <c r="C815" s="262" t="s">
        <v>1645</v>
      </c>
      <c r="D815" s="262" t="s">
        <v>700</v>
      </c>
      <c r="E815" s="263" t="s">
        <v>1646</v>
      </c>
      <c r="F815" s="264" t="s">
        <v>19</v>
      </c>
      <c r="G815" s="265" t="s">
        <v>377</v>
      </c>
      <c r="H815" s="266">
        <v>2</v>
      </c>
      <c r="I815" s="267"/>
      <c r="J815" s="268">
        <f>ROUND(I815*H815,2)</f>
        <v>0</v>
      </c>
      <c r="K815" s="264" t="s">
        <v>19</v>
      </c>
      <c r="L815" s="269"/>
      <c r="M815" s="270" t="s">
        <v>19</v>
      </c>
      <c r="N815" s="271" t="s">
        <v>43</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383</v>
      </c>
      <c r="AT815" s="216" t="s">
        <v>700</v>
      </c>
      <c r="AU815" s="216" t="s">
        <v>82</v>
      </c>
      <c r="AY815" s="18" t="s">
        <v>148</v>
      </c>
      <c r="BE815" s="217">
        <f>IF(N815="základní",J815,0)</f>
        <v>0</v>
      </c>
      <c r="BF815" s="217">
        <f>IF(N815="snížená",J815,0)</f>
        <v>0</v>
      </c>
      <c r="BG815" s="217">
        <f>IF(N815="zákl. přenesená",J815,0)</f>
        <v>0</v>
      </c>
      <c r="BH815" s="217">
        <f>IF(N815="sníž. přenesená",J815,0)</f>
        <v>0</v>
      </c>
      <c r="BI815" s="217">
        <f>IF(N815="nulová",J815,0)</f>
        <v>0</v>
      </c>
      <c r="BJ815" s="18" t="s">
        <v>80</v>
      </c>
      <c r="BK815" s="217">
        <f>ROUND(I815*H815,2)</f>
        <v>0</v>
      </c>
      <c r="BL815" s="18" t="s">
        <v>261</v>
      </c>
      <c r="BM815" s="216" t="s">
        <v>1647</v>
      </c>
    </row>
    <row r="816" spans="1:47" s="2" customFormat="1" ht="12">
      <c r="A816" s="39"/>
      <c r="B816" s="40"/>
      <c r="C816" s="41"/>
      <c r="D816" s="218" t="s">
        <v>157</v>
      </c>
      <c r="E816" s="41"/>
      <c r="F816" s="219" t="s">
        <v>1648</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157</v>
      </c>
      <c r="AU816" s="18" t="s">
        <v>82</v>
      </c>
    </row>
    <row r="817" spans="1:65" s="2" customFormat="1" ht="16.5" customHeight="1">
      <c r="A817" s="39"/>
      <c r="B817" s="40"/>
      <c r="C817" s="262" t="s">
        <v>1649</v>
      </c>
      <c r="D817" s="262" t="s">
        <v>700</v>
      </c>
      <c r="E817" s="263" t="s">
        <v>1650</v>
      </c>
      <c r="F817" s="264" t="s">
        <v>19</v>
      </c>
      <c r="G817" s="265" t="s">
        <v>377</v>
      </c>
      <c r="H817" s="266">
        <v>14</v>
      </c>
      <c r="I817" s="267"/>
      <c r="J817" s="268">
        <f>ROUND(I817*H817,2)</f>
        <v>0</v>
      </c>
      <c r="K817" s="264" t="s">
        <v>19</v>
      </c>
      <c r="L817" s="269"/>
      <c r="M817" s="270" t="s">
        <v>19</v>
      </c>
      <c r="N817" s="271" t="s">
        <v>43</v>
      </c>
      <c r="O817" s="85"/>
      <c r="P817" s="214">
        <f>O817*H817</f>
        <v>0</v>
      </c>
      <c r="Q817" s="214">
        <v>0</v>
      </c>
      <c r="R817" s="214">
        <f>Q817*H817</f>
        <v>0</v>
      </c>
      <c r="S817" s="214">
        <v>0</v>
      </c>
      <c r="T817" s="215">
        <f>S817*H817</f>
        <v>0</v>
      </c>
      <c r="U817" s="39"/>
      <c r="V817" s="39"/>
      <c r="W817" s="39"/>
      <c r="X817" s="39"/>
      <c r="Y817" s="39"/>
      <c r="Z817" s="39"/>
      <c r="AA817" s="39"/>
      <c r="AB817" s="39"/>
      <c r="AC817" s="39"/>
      <c r="AD817" s="39"/>
      <c r="AE817" s="39"/>
      <c r="AR817" s="216" t="s">
        <v>383</v>
      </c>
      <c r="AT817" s="216" t="s">
        <v>700</v>
      </c>
      <c r="AU817" s="216" t="s">
        <v>82</v>
      </c>
      <c r="AY817" s="18" t="s">
        <v>148</v>
      </c>
      <c r="BE817" s="217">
        <f>IF(N817="základní",J817,0)</f>
        <v>0</v>
      </c>
      <c r="BF817" s="217">
        <f>IF(N817="snížená",J817,0)</f>
        <v>0</v>
      </c>
      <c r="BG817" s="217">
        <f>IF(N817="zákl. přenesená",J817,0)</f>
        <v>0</v>
      </c>
      <c r="BH817" s="217">
        <f>IF(N817="sníž. přenesená",J817,0)</f>
        <v>0</v>
      </c>
      <c r="BI817" s="217">
        <f>IF(N817="nulová",J817,0)</f>
        <v>0</v>
      </c>
      <c r="BJ817" s="18" t="s">
        <v>80</v>
      </c>
      <c r="BK817" s="217">
        <f>ROUND(I817*H817,2)</f>
        <v>0</v>
      </c>
      <c r="BL817" s="18" t="s">
        <v>261</v>
      </c>
      <c r="BM817" s="216" t="s">
        <v>1651</v>
      </c>
    </row>
    <row r="818" spans="1:47" s="2" customFormat="1" ht="12">
      <c r="A818" s="39"/>
      <c r="B818" s="40"/>
      <c r="C818" s="41"/>
      <c r="D818" s="218" t="s">
        <v>157</v>
      </c>
      <c r="E818" s="41"/>
      <c r="F818" s="219" t="s">
        <v>1652</v>
      </c>
      <c r="G818" s="41"/>
      <c r="H818" s="41"/>
      <c r="I818" s="220"/>
      <c r="J818" s="41"/>
      <c r="K818" s="41"/>
      <c r="L818" s="45"/>
      <c r="M818" s="221"/>
      <c r="N818" s="222"/>
      <c r="O818" s="85"/>
      <c r="P818" s="85"/>
      <c r="Q818" s="85"/>
      <c r="R818" s="85"/>
      <c r="S818" s="85"/>
      <c r="T818" s="86"/>
      <c r="U818" s="39"/>
      <c r="V818" s="39"/>
      <c r="W818" s="39"/>
      <c r="X818" s="39"/>
      <c r="Y818" s="39"/>
      <c r="Z818" s="39"/>
      <c r="AA818" s="39"/>
      <c r="AB818" s="39"/>
      <c r="AC818" s="39"/>
      <c r="AD818" s="39"/>
      <c r="AE818" s="39"/>
      <c r="AT818" s="18" t="s">
        <v>157</v>
      </c>
      <c r="AU818" s="18" t="s">
        <v>82</v>
      </c>
    </row>
    <row r="819" spans="1:65" s="2" customFormat="1" ht="16.5" customHeight="1">
      <c r="A819" s="39"/>
      <c r="B819" s="40"/>
      <c r="C819" s="262" t="s">
        <v>1653</v>
      </c>
      <c r="D819" s="262" t="s">
        <v>700</v>
      </c>
      <c r="E819" s="263" t="s">
        <v>1654</v>
      </c>
      <c r="F819" s="264" t="s">
        <v>19</v>
      </c>
      <c r="G819" s="265" t="s">
        <v>377</v>
      </c>
      <c r="H819" s="266">
        <v>4</v>
      </c>
      <c r="I819" s="267"/>
      <c r="J819" s="268">
        <f>ROUND(I819*H819,2)</f>
        <v>0</v>
      </c>
      <c r="K819" s="264" t="s">
        <v>19</v>
      </c>
      <c r="L819" s="269"/>
      <c r="M819" s="270" t="s">
        <v>19</v>
      </c>
      <c r="N819" s="271" t="s">
        <v>43</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383</v>
      </c>
      <c r="AT819" s="216" t="s">
        <v>700</v>
      </c>
      <c r="AU819" s="216" t="s">
        <v>82</v>
      </c>
      <c r="AY819" s="18" t="s">
        <v>148</v>
      </c>
      <c r="BE819" s="217">
        <f>IF(N819="základní",J819,0)</f>
        <v>0</v>
      </c>
      <c r="BF819" s="217">
        <f>IF(N819="snížená",J819,0)</f>
        <v>0</v>
      </c>
      <c r="BG819" s="217">
        <f>IF(N819="zákl. přenesená",J819,0)</f>
        <v>0</v>
      </c>
      <c r="BH819" s="217">
        <f>IF(N819="sníž. přenesená",J819,0)</f>
        <v>0</v>
      </c>
      <c r="BI819" s="217">
        <f>IF(N819="nulová",J819,0)</f>
        <v>0</v>
      </c>
      <c r="BJ819" s="18" t="s">
        <v>80</v>
      </c>
      <c r="BK819" s="217">
        <f>ROUND(I819*H819,2)</f>
        <v>0</v>
      </c>
      <c r="BL819" s="18" t="s">
        <v>261</v>
      </c>
      <c r="BM819" s="216" t="s">
        <v>1655</v>
      </c>
    </row>
    <row r="820" spans="1:47" s="2" customFormat="1" ht="12">
      <c r="A820" s="39"/>
      <c r="B820" s="40"/>
      <c r="C820" s="41"/>
      <c r="D820" s="218" t="s">
        <v>157</v>
      </c>
      <c r="E820" s="41"/>
      <c r="F820" s="219" t="s">
        <v>1656</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157</v>
      </c>
      <c r="AU820" s="18" t="s">
        <v>82</v>
      </c>
    </row>
    <row r="821" spans="1:65" s="2" customFormat="1" ht="16.5" customHeight="1">
      <c r="A821" s="39"/>
      <c r="B821" s="40"/>
      <c r="C821" s="262" t="s">
        <v>1657</v>
      </c>
      <c r="D821" s="262" t="s">
        <v>700</v>
      </c>
      <c r="E821" s="263" t="s">
        <v>1658</v>
      </c>
      <c r="F821" s="264" t="s">
        <v>19</v>
      </c>
      <c r="G821" s="265" t="s">
        <v>377</v>
      </c>
      <c r="H821" s="266">
        <v>4</v>
      </c>
      <c r="I821" s="267"/>
      <c r="J821" s="268">
        <f>ROUND(I821*H821,2)</f>
        <v>0</v>
      </c>
      <c r="K821" s="264" t="s">
        <v>19</v>
      </c>
      <c r="L821" s="269"/>
      <c r="M821" s="270" t="s">
        <v>19</v>
      </c>
      <c r="N821" s="271" t="s">
        <v>43</v>
      </c>
      <c r="O821" s="85"/>
      <c r="P821" s="214">
        <f>O821*H821</f>
        <v>0</v>
      </c>
      <c r="Q821" s="214">
        <v>0</v>
      </c>
      <c r="R821" s="214">
        <f>Q821*H821</f>
        <v>0</v>
      </c>
      <c r="S821" s="214">
        <v>0</v>
      </c>
      <c r="T821" s="215">
        <f>S821*H821</f>
        <v>0</v>
      </c>
      <c r="U821" s="39"/>
      <c r="V821" s="39"/>
      <c r="W821" s="39"/>
      <c r="X821" s="39"/>
      <c r="Y821" s="39"/>
      <c r="Z821" s="39"/>
      <c r="AA821" s="39"/>
      <c r="AB821" s="39"/>
      <c r="AC821" s="39"/>
      <c r="AD821" s="39"/>
      <c r="AE821" s="39"/>
      <c r="AR821" s="216" t="s">
        <v>383</v>
      </c>
      <c r="AT821" s="216" t="s">
        <v>700</v>
      </c>
      <c r="AU821" s="216" t="s">
        <v>82</v>
      </c>
      <c r="AY821" s="18" t="s">
        <v>148</v>
      </c>
      <c r="BE821" s="217">
        <f>IF(N821="základní",J821,0)</f>
        <v>0</v>
      </c>
      <c r="BF821" s="217">
        <f>IF(N821="snížená",J821,0)</f>
        <v>0</v>
      </c>
      <c r="BG821" s="217">
        <f>IF(N821="zákl. přenesená",J821,0)</f>
        <v>0</v>
      </c>
      <c r="BH821" s="217">
        <f>IF(N821="sníž. přenesená",J821,0)</f>
        <v>0</v>
      </c>
      <c r="BI821" s="217">
        <f>IF(N821="nulová",J821,0)</f>
        <v>0</v>
      </c>
      <c r="BJ821" s="18" t="s">
        <v>80</v>
      </c>
      <c r="BK821" s="217">
        <f>ROUND(I821*H821,2)</f>
        <v>0</v>
      </c>
      <c r="BL821" s="18" t="s">
        <v>261</v>
      </c>
      <c r="BM821" s="216" t="s">
        <v>1659</v>
      </c>
    </row>
    <row r="822" spans="1:47" s="2" customFormat="1" ht="12">
      <c r="A822" s="39"/>
      <c r="B822" s="40"/>
      <c r="C822" s="41"/>
      <c r="D822" s="218" t="s">
        <v>157</v>
      </c>
      <c r="E822" s="41"/>
      <c r="F822" s="219" t="s">
        <v>1660</v>
      </c>
      <c r="G822" s="41"/>
      <c r="H822" s="41"/>
      <c r="I822" s="220"/>
      <c r="J822" s="41"/>
      <c r="K822" s="41"/>
      <c r="L822" s="45"/>
      <c r="M822" s="221"/>
      <c r="N822" s="222"/>
      <c r="O822" s="85"/>
      <c r="P822" s="85"/>
      <c r="Q822" s="85"/>
      <c r="R822" s="85"/>
      <c r="S822" s="85"/>
      <c r="T822" s="86"/>
      <c r="U822" s="39"/>
      <c r="V822" s="39"/>
      <c r="W822" s="39"/>
      <c r="X822" s="39"/>
      <c r="Y822" s="39"/>
      <c r="Z822" s="39"/>
      <c r="AA822" s="39"/>
      <c r="AB822" s="39"/>
      <c r="AC822" s="39"/>
      <c r="AD822" s="39"/>
      <c r="AE822" s="39"/>
      <c r="AT822" s="18" t="s">
        <v>157</v>
      </c>
      <c r="AU822" s="18" t="s">
        <v>82</v>
      </c>
    </row>
    <row r="823" spans="1:65" s="2" customFormat="1" ht="16.5" customHeight="1">
      <c r="A823" s="39"/>
      <c r="B823" s="40"/>
      <c r="C823" s="262" t="s">
        <v>1661</v>
      </c>
      <c r="D823" s="262" t="s">
        <v>700</v>
      </c>
      <c r="E823" s="263" t="s">
        <v>1662</v>
      </c>
      <c r="F823" s="264" t="s">
        <v>19</v>
      </c>
      <c r="G823" s="265" t="s">
        <v>377</v>
      </c>
      <c r="H823" s="266">
        <v>2</v>
      </c>
      <c r="I823" s="267"/>
      <c r="J823" s="268">
        <f>ROUND(I823*H823,2)</f>
        <v>0</v>
      </c>
      <c r="K823" s="264" t="s">
        <v>19</v>
      </c>
      <c r="L823" s="269"/>
      <c r="M823" s="270" t="s">
        <v>19</v>
      </c>
      <c r="N823" s="271" t="s">
        <v>43</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383</v>
      </c>
      <c r="AT823" s="216" t="s">
        <v>700</v>
      </c>
      <c r="AU823" s="216" t="s">
        <v>82</v>
      </c>
      <c r="AY823" s="18" t="s">
        <v>148</v>
      </c>
      <c r="BE823" s="217">
        <f>IF(N823="základní",J823,0)</f>
        <v>0</v>
      </c>
      <c r="BF823" s="217">
        <f>IF(N823="snížená",J823,0)</f>
        <v>0</v>
      </c>
      <c r="BG823" s="217">
        <f>IF(N823="zákl. přenesená",J823,0)</f>
        <v>0</v>
      </c>
      <c r="BH823" s="217">
        <f>IF(N823="sníž. přenesená",J823,0)</f>
        <v>0</v>
      </c>
      <c r="BI823" s="217">
        <f>IF(N823="nulová",J823,0)</f>
        <v>0</v>
      </c>
      <c r="BJ823" s="18" t="s">
        <v>80</v>
      </c>
      <c r="BK823" s="217">
        <f>ROUND(I823*H823,2)</f>
        <v>0</v>
      </c>
      <c r="BL823" s="18" t="s">
        <v>261</v>
      </c>
      <c r="BM823" s="216" t="s">
        <v>1663</v>
      </c>
    </row>
    <row r="824" spans="1:47" s="2" customFormat="1" ht="12">
      <c r="A824" s="39"/>
      <c r="B824" s="40"/>
      <c r="C824" s="41"/>
      <c r="D824" s="218" t="s">
        <v>157</v>
      </c>
      <c r="E824" s="41"/>
      <c r="F824" s="219" t="s">
        <v>1664</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157</v>
      </c>
      <c r="AU824" s="18" t="s">
        <v>82</v>
      </c>
    </row>
    <row r="825" spans="1:65" s="2" customFormat="1" ht="16.5" customHeight="1">
      <c r="A825" s="39"/>
      <c r="B825" s="40"/>
      <c r="C825" s="262" t="s">
        <v>1665</v>
      </c>
      <c r="D825" s="262" t="s">
        <v>700</v>
      </c>
      <c r="E825" s="263" t="s">
        <v>1666</v>
      </c>
      <c r="F825" s="264" t="s">
        <v>19</v>
      </c>
      <c r="G825" s="265" t="s">
        <v>377</v>
      </c>
      <c r="H825" s="266">
        <v>1</v>
      </c>
      <c r="I825" s="267"/>
      <c r="J825" s="268">
        <f>ROUND(I825*H825,2)</f>
        <v>0</v>
      </c>
      <c r="K825" s="264" t="s">
        <v>19</v>
      </c>
      <c r="L825" s="269"/>
      <c r="M825" s="270" t="s">
        <v>19</v>
      </c>
      <c r="N825" s="271" t="s">
        <v>43</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383</v>
      </c>
      <c r="AT825" s="216" t="s">
        <v>700</v>
      </c>
      <c r="AU825" s="216" t="s">
        <v>82</v>
      </c>
      <c r="AY825" s="18" t="s">
        <v>148</v>
      </c>
      <c r="BE825" s="217">
        <f>IF(N825="základní",J825,0)</f>
        <v>0</v>
      </c>
      <c r="BF825" s="217">
        <f>IF(N825="snížená",J825,0)</f>
        <v>0</v>
      </c>
      <c r="BG825" s="217">
        <f>IF(N825="zákl. přenesená",J825,0)</f>
        <v>0</v>
      </c>
      <c r="BH825" s="217">
        <f>IF(N825="sníž. přenesená",J825,0)</f>
        <v>0</v>
      </c>
      <c r="BI825" s="217">
        <f>IF(N825="nulová",J825,0)</f>
        <v>0</v>
      </c>
      <c r="BJ825" s="18" t="s">
        <v>80</v>
      </c>
      <c r="BK825" s="217">
        <f>ROUND(I825*H825,2)</f>
        <v>0</v>
      </c>
      <c r="BL825" s="18" t="s">
        <v>261</v>
      </c>
      <c r="BM825" s="216" t="s">
        <v>1667</v>
      </c>
    </row>
    <row r="826" spans="1:47" s="2" customFormat="1" ht="12">
      <c r="A826" s="39"/>
      <c r="B826" s="40"/>
      <c r="C826" s="41"/>
      <c r="D826" s="218" t="s">
        <v>157</v>
      </c>
      <c r="E826" s="41"/>
      <c r="F826" s="219" t="s">
        <v>1668</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157</v>
      </c>
      <c r="AU826" s="18" t="s">
        <v>82</v>
      </c>
    </row>
    <row r="827" spans="1:65" s="2" customFormat="1" ht="16.5" customHeight="1">
      <c r="A827" s="39"/>
      <c r="B827" s="40"/>
      <c r="C827" s="262" t="s">
        <v>1669</v>
      </c>
      <c r="D827" s="262" t="s">
        <v>700</v>
      </c>
      <c r="E827" s="263" t="s">
        <v>1670</v>
      </c>
      <c r="F827" s="264" t="s">
        <v>19</v>
      </c>
      <c r="G827" s="265" t="s">
        <v>377</v>
      </c>
      <c r="H827" s="266">
        <v>12</v>
      </c>
      <c r="I827" s="267"/>
      <c r="J827" s="268">
        <f>ROUND(I827*H827,2)</f>
        <v>0</v>
      </c>
      <c r="K827" s="264" t="s">
        <v>19</v>
      </c>
      <c r="L827" s="269"/>
      <c r="M827" s="270" t="s">
        <v>19</v>
      </c>
      <c r="N827" s="271" t="s">
        <v>43</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383</v>
      </c>
      <c r="AT827" s="216" t="s">
        <v>700</v>
      </c>
      <c r="AU827" s="216" t="s">
        <v>82</v>
      </c>
      <c r="AY827" s="18" t="s">
        <v>148</v>
      </c>
      <c r="BE827" s="217">
        <f>IF(N827="základní",J827,0)</f>
        <v>0</v>
      </c>
      <c r="BF827" s="217">
        <f>IF(N827="snížená",J827,0)</f>
        <v>0</v>
      </c>
      <c r="BG827" s="217">
        <f>IF(N827="zákl. přenesená",J827,0)</f>
        <v>0</v>
      </c>
      <c r="BH827" s="217">
        <f>IF(N827="sníž. přenesená",J827,0)</f>
        <v>0</v>
      </c>
      <c r="BI827" s="217">
        <f>IF(N827="nulová",J827,0)</f>
        <v>0</v>
      </c>
      <c r="BJ827" s="18" t="s">
        <v>80</v>
      </c>
      <c r="BK827" s="217">
        <f>ROUND(I827*H827,2)</f>
        <v>0</v>
      </c>
      <c r="BL827" s="18" t="s">
        <v>261</v>
      </c>
      <c r="BM827" s="216" t="s">
        <v>1671</v>
      </c>
    </row>
    <row r="828" spans="1:47" s="2" customFormat="1" ht="12">
      <c r="A828" s="39"/>
      <c r="B828" s="40"/>
      <c r="C828" s="41"/>
      <c r="D828" s="218" t="s">
        <v>157</v>
      </c>
      <c r="E828" s="41"/>
      <c r="F828" s="219" t="s">
        <v>1672</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157</v>
      </c>
      <c r="AU828" s="18" t="s">
        <v>82</v>
      </c>
    </row>
    <row r="829" spans="1:65" s="2" customFormat="1" ht="16.5" customHeight="1">
      <c r="A829" s="39"/>
      <c r="B829" s="40"/>
      <c r="C829" s="262" t="s">
        <v>1673</v>
      </c>
      <c r="D829" s="262" t="s">
        <v>700</v>
      </c>
      <c r="E829" s="263" t="s">
        <v>1674</v>
      </c>
      <c r="F829" s="264" t="s">
        <v>19</v>
      </c>
      <c r="G829" s="265" t="s">
        <v>377</v>
      </c>
      <c r="H829" s="266">
        <v>1</v>
      </c>
      <c r="I829" s="267"/>
      <c r="J829" s="268">
        <f>ROUND(I829*H829,2)</f>
        <v>0</v>
      </c>
      <c r="K829" s="264" t="s">
        <v>19</v>
      </c>
      <c r="L829" s="269"/>
      <c r="M829" s="270" t="s">
        <v>19</v>
      </c>
      <c r="N829" s="271" t="s">
        <v>43</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383</v>
      </c>
      <c r="AT829" s="216" t="s">
        <v>700</v>
      </c>
      <c r="AU829" s="216" t="s">
        <v>82</v>
      </c>
      <c r="AY829" s="18" t="s">
        <v>148</v>
      </c>
      <c r="BE829" s="217">
        <f>IF(N829="základní",J829,0)</f>
        <v>0</v>
      </c>
      <c r="BF829" s="217">
        <f>IF(N829="snížená",J829,0)</f>
        <v>0</v>
      </c>
      <c r="BG829" s="217">
        <f>IF(N829="zákl. přenesená",J829,0)</f>
        <v>0</v>
      </c>
      <c r="BH829" s="217">
        <f>IF(N829="sníž. přenesená",J829,0)</f>
        <v>0</v>
      </c>
      <c r="BI829" s="217">
        <f>IF(N829="nulová",J829,0)</f>
        <v>0</v>
      </c>
      <c r="BJ829" s="18" t="s">
        <v>80</v>
      </c>
      <c r="BK829" s="217">
        <f>ROUND(I829*H829,2)</f>
        <v>0</v>
      </c>
      <c r="BL829" s="18" t="s">
        <v>261</v>
      </c>
      <c r="BM829" s="216" t="s">
        <v>1675</v>
      </c>
    </row>
    <row r="830" spans="1:47" s="2" customFormat="1" ht="12">
      <c r="A830" s="39"/>
      <c r="B830" s="40"/>
      <c r="C830" s="41"/>
      <c r="D830" s="218" t="s">
        <v>157</v>
      </c>
      <c r="E830" s="41"/>
      <c r="F830" s="219" t="s">
        <v>1676</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157</v>
      </c>
      <c r="AU830" s="18" t="s">
        <v>82</v>
      </c>
    </row>
    <row r="831" spans="1:65" s="2" customFormat="1" ht="16.5" customHeight="1">
      <c r="A831" s="39"/>
      <c r="B831" s="40"/>
      <c r="C831" s="262" t="s">
        <v>1677</v>
      </c>
      <c r="D831" s="262" t="s">
        <v>700</v>
      </c>
      <c r="E831" s="263" t="s">
        <v>1678</v>
      </c>
      <c r="F831" s="264" t="s">
        <v>19</v>
      </c>
      <c r="G831" s="265" t="s">
        <v>377</v>
      </c>
      <c r="H831" s="266">
        <v>2</v>
      </c>
      <c r="I831" s="267"/>
      <c r="J831" s="268">
        <f>ROUND(I831*H831,2)</f>
        <v>0</v>
      </c>
      <c r="K831" s="264" t="s">
        <v>19</v>
      </c>
      <c r="L831" s="269"/>
      <c r="M831" s="270" t="s">
        <v>19</v>
      </c>
      <c r="N831" s="271" t="s">
        <v>43</v>
      </c>
      <c r="O831" s="85"/>
      <c r="P831" s="214">
        <f>O831*H831</f>
        <v>0</v>
      </c>
      <c r="Q831" s="214">
        <v>0</v>
      </c>
      <c r="R831" s="214">
        <f>Q831*H831</f>
        <v>0</v>
      </c>
      <c r="S831" s="214">
        <v>0</v>
      </c>
      <c r="T831" s="215">
        <f>S831*H831</f>
        <v>0</v>
      </c>
      <c r="U831" s="39"/>
      <c r="V831" s="39"/>
      <c r="W831" s="39"/>
      <c r="X831" s="39"/>
      <c r="Y831" s="39"/>
      <c r="Z831" s="39"/>
      <c r="AA831" s="39"/>
      <c r="AB831" s="39"/>
      <c r="AC831" s="39"/>
      <c r="AD831" s="39"/>
      <c r="AE831" s="39"/>
      <c r="AR831" s="216" t="s">
        <v>383</v>
      </c>
      <c r="AT831" s="216" t="s">
        <v>700</v>
      </c>
      <c r="AU831" s="216" t="s">
        <v>82</v>
      </c>
      <c r="AY831" s="18" t="s">
        <v>148</v>
      </c>
      <c r="BE831" s="217">
        <f>IF(N831="základní",J831,0)</f>
        <v>0</v>
      </c>
      <c r="BF831" s="217">
        <f>IF(N831="snížená",J831,0)</f>
        <v>0</v>
      </c>
      <c r="BG831" s="217">
        <f>IF(N831="zákl. přenesená",J831,0)</f>
        <v>0</v>
      </c>
      <c r="BH831" s="217">
        <f>IF(N831="sníž. přenesená",J831,0)</f>
        <v>0</v>
      </c>
      <c r="BI831" s="217">
        <f>IF(N831="nulová",J831,0)</f>
        <v>0</v>
      </c>
      <c r="BJ831" s="18" t="s">
        <v>80</v>
      </c>
      <c r="BK831" s="217">
        <f>ROUND(I831*H831,2)</f>
        <v>0</v>
      </c>
      <c r="BL831" s="18" t="s">
        <v>261</v>
      </c>
      <c r="BM831" s="216" t="s">
        <v>1679</v>
      </c>
    </row>
    <row r="832" spans="1:47" s="2" customFormat="1" ht="12">
      <c r="A832" s="39"/>
      <c r="B832" s="40"/>
      <c r="C832" s="41"/>
      <c r="D832" s="218" t="s">
        <v>157</v>
      </c>
      <c r="E832" s="41"/>
      <c r="F832" s="219" t="s">
        <v>1680</v>
      </c>
      <c r="G832" s="41"/>
      <c r="H832" s="41"/>
      <c r="I832" s="220"/>
      <c r="J832" s="41"/>
      <c r="K832" s="41"/>
      <c r="L832" s="45"/>
      <c r="M832" s="221"/>
      <c r="N832" s="222"/>
      <c r="O832" s="85"/>
      <c r="P832" s="85"/>
      <c r="Q832" s="85"/>
      <c r="R832" s="85"/>
      <c r="S832" s="85"/>
      <c r="T832" s="86"/>
      <c r="U832" s="39"/>
      <c r="V832" s="39"/>
      <c r="W832" s="39"/>
      <c r="X832" s="39"/>
      <c r="Y832" s="39"/>
      <c r="Z832" s="39"/>
      <c r="AA832" s="39"/>
      <c r="AB832" s="39"/>
      <c r="AC832" s="39"/>
      <c r="AD832" s="39"/>
      <c r="AE832" s="39"/>
      <c r="AT832" s="18" t="s">
        <v>157</v>
      </c>
      <c r="AU832" s="18" t="s">
        <v>82</v>
      </c>
    </row>
    <row r="833" spans="1:65" s="2" customFormat="1" ht="16.5" customHeight="1">
      <c r="A833" s="39"/>
      <c r="B833" s="40"/>
      <c r="C833" s="262" t="s">
        <v>1681</v>
      </c>
      <c r="D833" s="262" t="s">
        <v>700</v>
      </c>
      <c r="E833" s="263" t="s">
        <v>1682</v>
      </c>
      <c r="F833" s="264" t="s">
        <v>19</v>
      </c>
      <c r="G833" s="265" t="s">
        <v>377</v>
      </c>
      <c r="H833" s="266">
        <v>1</v>
      </c>
      <c r="I833" s="267"/>
      <c r="J833" s="268">
        <f>ROUND(I833*H833,2)</f>
        <v>0</v>
      </c>
      <c r="K833" s="264" t="s">
        <v>19</v>
      </c>
      <c r="L833" s="269"/>
      <c r="M833" s="270" t="s">
        <v>19</v>
      </c>
      <c r="N833" s="271" t="s">
        <v>43</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383</v>
      </c>
      <c r="AT833" s="216" t="s">
        <v>700</v>
      </c>
      <c r="AU833" s="216" t="s">
        <v>82</v>
      </c>
      <c r="AY833" s="18" t="s">
        <v>148</v>
      </c>
      <c r="BE833" s="217">
        <f>IF(N833="základní",J833,0)</f>
        <v>0</v>
      </c>
      <c r="BF833" s="217">
        <f>IF(N833="snížená",J833,0)</f>
        <v>0</v>
      </c>
      <c r="BG833" s="217">
        <f>IF(N833="zákl. přenesená",J833,0)</f>
        <v>0</v>
      </c>
      <c r="BH833" s="217">
        <f>IF(N833="sníž. přenesená",J833,0)</f>
        <v>0</v>
      </c>
      <c r="BI833" s="217">
        <f>IF(N833="nulová",J833,0)</f>
        <v>0</v>
      </c>
      <c r="BJ833" s="18" t="s">
        <v>80</v>
      </c>
      <c r="BK833" s="217">
        <f>ROUND(I833*H833,2)</f>
        <v>0</v>
      </c>
      <c r="BL833" s="18" t="s">
        <v>261</v>
      </c>
      <c r="BM833" s="216" t="s">
        <v>1683</v>
      </c>
    </row>
    <row r="834" spans="1:47" s="2" customFormat="1" ht="12">
      <c r="A834" s="39"/>
      <c r="B834" s="40"/>
      <c r="C834" s="41"/>
      <c r="D834" s="218" t="s">
        <v>157</v>
      </c>
      <c r="E834" s="41"/>
      <c r="F834" s="219" t="s">
        <v>1684</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157</v>
      </c>
      <c r="AU834" s="18" t="s">
        <v>82</v>
      </c>
    </row>
    <row r="835" spans="1:65" s="2" customFormat="1" ht="16.5" customHeight="1">
      <c r="A835" s="39"/>
      <c r="B835" s="40"/>
      <c r="C835" s="262" t="s">
        <v>1685</v>
      </c>
      <c r="D835" s="262" t="s">
        <v>700</v>
      </c>
      <c r="E835" s="263" t="s">
        <v>1686</v>
      </c>
      <c r="F835" s="264" t="s">
        <v>19</v>
      </c>
      <c r="G835" s="265" t="s">
        <v>377</v>
      </c>
      <c r="H835" s="266">
        <v>1</v>
      </c>
      <c r="I835" s="267"/>
      <c r="J835" s="268">
        <f>ROUND(I835*H835,2)</f>
        <v>0</v>
      </c>
      <c r="K835" s="264" t="s">
        <v>19</v>
      </c>
      <c r="L835" s="269"/>
      <c r="M835" s="270" t="s">
        <v>19</v>
      </c>
      <c r="N835" s="271" t="s">
        <v>43</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383</v>
      </c>
      <c r="AT835" s="216" t="s">
        <v>700</v>
      </c>
      <c r="AU835" s="216" t="s">
        <v>82</v>
      </c>
      <c r="AY835" s="18" t="s">
        <v>148</v>
      </c>
      <c r="BE835" s="217">
        <f>IF(N835="základní",J835,0)</f>
        <v>0</v>
      </c>
      <c r="BF835" s="217">
        <f>IF(N835="snížená",J835,0)</f>
        <v>0</v>
      </c>
      <c r="BG835" s="217">
        <f>IF(N835="zákl. přenesená",J835,0)</f>
        <v>0</v>
      </c>
      <c r="BH835" s="217">
        <f>IF(N835="sníž. přenesená",J835,0)</f>
        <v>0</v>
      </c>
      <c r="BI835" s="217">
        <f>IF(N835="nulová",J835,0)</f>
        <v>0</v>
      </c>
      <c r="BJ835" s="18" t="s">
        <v>80</v>
      </c>
      <c r="BK835" s="217">
        <f>ROUND(I835*H835,2)</f>
        <v>0</v>
      </c>
      <c r="BL835" s="18" t="s">
        <v>261</v>
      </c>
      <c r="BM835" s="216" t="s">
        <v>1687</v>
      </c>
    </row>
    <row r="836" spans="1:47" s="2" customFormat="1" ht="12">
      <c r="A836" s="39"/>
      <c r="B836" s="40"/>
      <c r="C836" s="41"/>
      <c r="D836" s="218" t="s">
        <v>157</v>
      </c>
      <c r="E836" s="41"/>
      <c r="F836" s="219" t="s">
        <v>1688</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157</v>
      </c>
      <c r="AU836" s="18" t="s">
        <v>82</v>
      </c>
    </row>
    <row r="837" spans="1:65" s="2" customFormat="1" ht="16.5" customHeight="1">
      <c r="A837" s="39"/>
      <c r="B837" s="40"/>
      <c r="C837" s="262" t="s">
        <v>1689</v>
      </c>
      <c r="D837" s="262" t="s">
        <v>700</v>
      </c>
      <c r="E837" s="263" t="s">
        <v>1690</v>
      </c>
      <c r="F837" s="264" t="s">
        <v>19</v>
      </c>
      <c r="G837" s="265" t="s">
        <v>377</v>
      </c>
      <c r="H837" s="266">
        <v>2</v>
      </c>
      <c r="I837" s="267"/>
      <c r="J837" s="268">
        <f>ROUND(I837*H837,2)</f>
        <v>0</v>
      </c>
      <c r="K837" s="264" t="s">
        <v>19</v>
      </c>
      <c r="L837" s="269"/>
      <c r="M837" s="270" t="s">
        <v>19</v>
      </c>
      <c r="N837" s="271" t="s">
        <v>43</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383</v>
      </c>
      <c r="AT837" s="216" t="s">
        <v>700</v>
      </c>
      <c r="AU837" s="216" t="s">
        <v>82</v>
      </c>
      <c r="AY837" s="18" t="s">
        <v>148</v>
      </c>
      <c r="BE837" s="217">
        <f>IF(N837="základní",J837,0)</f>
        <v>0</v>
      </c>
      <c r="BF837" s="217">
        <f>IF(N837="snížená",J837,0)</f>
        <v>0</v>
      </c>
      <c r="BG837" s="217">
        <f>IF(N837="zákl. přenesená",J837,0)</f>
        <v>0</v>
      </c>
      <c r="BH837" s="217">
        <f>IF(N837="sníž. přenesená",J837,0)</f>
        <v>0</v>
      </c>
      <c r="BI837" s="217">
        <f>IF(N837="nulová",J837,0)</f>
        <v>0</v>
      </c>
      <c r="BJ837" s="18" t="s">
        <v>80</v>
      </c>
      <c r="BK837" s="217">
        <f>ROUND(I837*H837,2)</f>
        <v>0</v>
      </c>
      <c r="BL837" s="18" t="s">
        <v>261</v>
      </c>
      <c r="BM837" s="216" t="s">
        <v>1691</v>
      </c>
    </row>
    <row r="838" spans="1:47" s="2" customFormat="1" ht="12">
      <c r="A838" s="39"/>
      <c r="B838" s="40"/>
      <c r="C838" s="41"/>
      <c r="D838" s="218" t="s">
        <v>157</v>
      </c>
      <c r="E838" s="41"/>
      <c r="F838" s="219" t="s">
        <v>1692</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157</v>
      </c>
      <c r="AU838" s="18" t="s">
        <v>82</v>
      </c>
    </row>
    <row r="839" spans="1:65" s="2" customFormat="1" ht="16.5" customHeight="1">
      <c r="A839" s="39"/>
      <c r="B839" s="40"/>
      <c r="C839" s="262" t="s">
        <v>1693</v>
      </c>
      <c r="D839" s="262" t="s">
        <v>700</v>
      </c>
      <c r="E839" s="263" t="s">
        <v>1694</v>
      </c>
      <c r="F839" s="264" t="s">
        <v>19</v>
      </c>
      <c r="G839" s="265" t="s">
        <v>377</v>
      </c>
      <c r="H839" s="266">
        <v>1</v>
      </c>
      <c r="I839" s="267"/>
      <c r="J839" s="268">
        <f>ROUND(I839*H839,2)</f>
        <v>0</v>
      </c>
      <c r="K839" s="264" t="s">
        <v>19</v>
      </c>
      <c r="L839" s="269"/>
      <c r="M839" s="270" t="s">
        <v>19</v>
      </c>
      <c r="N839" s="271" t="s">
        <v>43</v>
      </c>
      <c r="O839" s="85"/>
      <c r="P839" s="214">
        <f>O839*H839</f>
        <v>0</v>
      </c>
      <c r="Q839" s="214">
        <v>0</v>
      </c>
      <c r="R839" s="214">
        <f>Q839*H839</f>
        <v>0</v>
      </c>
      <c r="S839" s="214">
        <v>0</v>
      </c>
      <c r="T839" s="215">
        <f>S839*H839</f>
        <v>0</v>
      </c>
      <c r="U839" s="39"/>
      <c r="V839" s="39"/>
      <c r="W839" s="39"/>
      <c r="X839" s="39"/>
      <c r="Y839" s="39"/>
      <c r="Z839" s="39"/>
      <c r="AA839" s="39"/>
      <c r="AB839" s="39"/>
      <c r="AC839" s="39"/>
      <c r="AD839" s="39"/>
      <c r="AE839" s="39"/>
      <c r="AR839" s="216" t="s">
        <v>383</v>
      </c>
      <c r="AT839" s="216" t="s">
        <v>700</v>
      </c>
      <c r="AU839" s="216" t="s">
        <v>82</v>
      </c>
      <c r="AY839" s="18" t="s">
        <v>148</v>
      </c>
      <c r="BE839" s="217">
        <f>IF(N839="základní",J839,0)</f>
        <v>0</v>
      </c>
      <c r="BF839" s="217">
        <f>IF(N839="snížená",J839,0)</f>
        <v>0</v>
      </c>
      <c r="BG839" s="217">
        <f>IF(N839="zákl. přenesená",J839,0)</f>
        <v>0</v>
      </c>
      <c r="BH839" s="217">
        <f>IF(N839="sníž. přenesená",J839,0)</f>
        <v>0</v>
      </c>
      <c r="BI839" s="217">
        <f>IF(N839="nulová",J839,0)</f>
        <v>0</v>
      </c>
      <c r="BJ839" s="18" t="s">
        <v>80</v>
      </c>
      <c r="BK839" s="217">
        <f>ROUND(I839*H839,2)</f>
        <v>0</v>
      </c>
      <c r="BL839" s="18" t="s">
        <v>261</v>
      </c>
      <c r="BM839" s="216" t="s">
        <v>1695</v>
      </c>
    </row>
    <row r="840" spans="1:47" s="2" customFormat="1" ht="12">
      <c r="A840" s="39"/>
      <c r="B840" s="40"/>
      <c r="C840" s="41"/>
      <c r="D840" s="218" t="s">
        <v>157</v>
      </c>
      <c r="E840" s="41"/>
      <c r="F840" s="219" t="s">
        <v>1696</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157</v>
      </c>
      <c r="AU840" s="18" t="s">
        <v>82</v>
      </c>
    </row>
    <row r="841" spans="1:65" s="2" customFormat="1" ht="16.5" customHeight="1">
      <c r="A841" s="39"/>
      <c r="B841" s="40"/>
      <c r="C841" s="205" t="s">
        <v>1697</v>
      </c>
      <c r="D841" s="205" t="s">
        <v>150</v>
      </c>
      <c r="E841" s="206" t="s">
        <v>1698</v>
      </c>
      <c r="F841" s="207" t="s">
        <v>1699</v>
      </c>
      <c r="G841" s="208" t="s">
        <v>377</v>
      </c>
      <c r="H841" s="209">
        <v>1</v>
      </c>
      <c r="I841" s="210"/>
      <c r="J841" s="211">
        <f>ROUND(I841*H841,2)</f>
        <v>0</v>
      </c>
      <c r="K841" s="207" t="s">
        <v>662</v>
      </c>
      <c r="L841" s="45"/>
      <c r="M841" s="212" t="s">
        <v>19</v>
      </c>
      <c r="N841" s="213" t="s">
        <v>43</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261</v>
      </c>
      <c r="AT841" s="216" t="s">
        <v>150</v>
      </c>
      <c r="AU841" s="216" t="s">
        <v>82</v>
      </c>
      <c r="AY841" s="18" t="s">
        <v>148</v>
      </c>
      <c r="BE841" s="217">
        <f>IF(N841="základní",J841,0)</f>
        <v>0</v>
      </c>
      <c r="BF841" s="217">
        <f>IF(N841="snížená",J841,0)</f>
        <v>0</v>
      </c>
      <c r="BG841" s="217">
        <f>IF(N841="zákl. přenesená",J841,0)</f>
        <v>0</v>
      </c>
      <c r="BH841" s="217">
        <f>IF(N841="sníž. přenesená",J841,0)</f>
        <v>0</v>
      </c>
      <c r="BI841" s="217">
        <f>IF(N841="nulová",J841,0)</f>
        <v>0</v>
      </c>
      <c r="BJ841" s="18" t="s">
        <v>80</v>
      </c>
      <c r="BK841" s="217">
        <f>ROUND(I841*H841,2)</f>
        <v>0</v>
      </c>
      <c r="BL841" s="18" t="s">
        <v>261</v>
      </c>
      <c r="BM841" s="216" t="s">
        <v>1700</v>
      </c>
    </row>
    <row r="842" spans="1:47" s="2" customFormat="1" ht="12">
      <c r="A842" s="39"/>
      <c r="B842" s="40"/>
      <c r="C842" s="41"/>
      <c r="D842" s="218" t="s">
        <v>157</v>
      </c>
      <c r="E842" s="41"/>
      <c r="F842" s="219" t="s">
        <v>1701</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157</v>
      </c>
      <c r="AU842" s="18" t="s">
        <v>82</v>
      </c>
    </row>
    <row r="843" spans="1:47" s="2" customFormat="1" ht="12">
      <c r="A843" s="39"/>
      <c r="B843" s="40"/>
      <c r="C843" s="41"/>
      <c r="D843" s="223" t="s">
        <v>159</v>
      </c>
      <c r="E843" s="41"/>
      <c r="F843" s="224" t="s">
        <v>1702</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159</v>
      </c>
      <c r="AU843" s="18" t="s">
        <v>82</v>
      </c>
    </row>
    <row r="844" spans="1:65" s="2" customFormat="1" ht="16.5" customHeight="1">
      <c r="A844" s="39"/>
      <c r="B844" s="40"/>
      <c r="C844" s="262" t="s">
        <v>986</v>
      </c>
      <c r="D844" s="273" t="s">
        <v>700</v>
      </c>
      <c r="E844" s="263" t="s">
        <v>1703</v>
      </c>
      <c r="F844" s="264" t="s">
        <v>1704</v>
      </c>
      <c r="G844" s="265" t="s">
        <v>377</v>
      </c>
      <c r="H844" s="266">
        <v>1</v>
      </c>
      <c r="I844" s="267"/>
      <c r="J844" s="268">
        <f>ROUND(I844*H844,2)</f>
        <v>0</v>
      </c>
      <c r="K844" s="264" t="s">
        <v>19</v>
      </c>
      <c r="L844" s="269"/>
      <c r="M844" s="270" t="s">
        <v>19</v>
      </c>
      <c r="N844" s="271" t="s">
        <v>43</v>
      </c>
      <c r="O844" s="85"/>
      <c r="P844" s="214">
        <f>O844*H844</f>
        <v>0</v>
      </c>
      <c r="Q844" s="214">
        <v>0.5</v>
      </c>
      <c r="R844" s="214">
        <f>Q844*H844</f>
        <v>0.5</v>
      </c>
      <c r="S844" s="214">
        <v>0</v>
      </c>
      <c r="T844" s="215">
        <f>S844*H844</f>
        <v>0</v>
      </c>
      <c r="U844" s="39"/>
      <c r="V844" s="39"/>
      <c r="W844" s="39"/>
      <c r="X844" s="39"/>
      <c r="Y844" s="39"/>
      <c r="Z844" s="39"/>
      <c r="AA844" s="39"/>
      <c r="AB844" s="39"/>
      <c r="AC844" s="39"/>
      <c r="AD844" s="39"/>
      <c r="AE844" s="39"/>
      <c r="AR844" s="216" t="s">
        <v>383</v>
      </c>
      <c r="AT844" s="216" t="s">
        <v>700</v>
      </c>
      <c r="AU844" s="216" t="s">
        <v>82</v>
      </c>
      <c r="AY844" s="18" t="s">
        <v>148</v>
      </c>
      <c r="BE844" s="217">
        <f>IF(N844="základní",J844,0)</f>
        <v>0</v>
      </c>
      <c r="BF844" s="217">
        <f>IF(N844="snížená",J844,0)</f>
        <v>0</v>
      </c>
      <c r="BG844" s="217">
        <f>IF(N844="zákl. přenesená",J844,0)</f>
        <v>0</v>
      </c>
      <c r="BH844" s="217">
        <f>IF(N844="sníž. přenesená",J844,0)</f>
        <v>0</v>
      </c>
      <c r="BI844" s="217">
        <f>IF(N844="nulová",J844,0)</f>
        <v>0</v>
      </c>
      <c r="BJ844" s="18" t="s">
        <v>80</v>
      </c>
      <c r="BK844" s="217">
        <f>ROUND(I844*H844,2)</f>
        <v>0</v>
      </c>
      <c r="BL844" s="18" t="s">
        <v>261</v>
      </c>
      <c r="BM844" s="216" t="s">
        <v>1705</v>
      </c>
    </row>
    <row r="845" spans="1:47" s="2" customFormat="1" ht="12">
      <c r="A845" s="39"/>
      <c r="B845" s="40"/>
      <c r="C845" s="41"/>
      <c r="D845" s="218" t="s">
        <v>157</v>
      </c>
      <c r="E845" s="41"/>
      <c r="F845" s="219" t="s">
        <v>1704</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157</v>
      </c>
      <c r="AU845" s="18" t="s">
        <v>82</v>
      </c>
    </row>
    <row r="846" spans="1:47" s="2" customFormat="1" ht="12">
      <c r="A846" s="39"/>
      <c r="B846" s="40"/>
      <c r="C846" s="41"/>
      <c r="D846" s="218" t="s">
        <v>300</v>
      </c>
      <c r="E846" s="41"/>
      <c r="F846" s="247" t="s">
        <v>1706</v>
      </c>
      <c r="G846" s="41"/>
      <c r="H846" s="41"/>
      <c r="I846" s="220"/>
      <c r="J846" s="41"/>
      <c r="K846" s="41"/>
      <c r="L846" s="45"/>
      <c r="M846" s="221"/>
      <c r="N846" s="222"/>
      <c r="O846" s="85"/>
      <c r="P846" s="85"/>
      <c r="Q846" s="85"/>
      <c r="R846" s="85"/>
      <c r="S846" s="85"/>
      <c r="T846" s="86"/>
      <c r="U846" s="39"/>
      <c r="V846" s="39"/>
      <c r="W846" s="39"/>
      <c r="X846" s="39"/>
      <c r="Y846" s="39"/>
      <c r="Z846" s="39"/>
      <c r="AA846" s="39"/>
      <c r="AB846" s="39"/>
      <c r="AC846" s="39"/>
      <c r="AD846" s="39"/>
      <c r="AE846" s="39"/>
      <c r="AT846" s="18" t="s">
        <v>300</v>
      </c>
      <c r="AU846" s="18" t="s">
        <v>82</v>
      </c>
    </row>
    <row r="847" spans="1:65" s="2" customFormat="1" ht="24.15" customHeight="1">
      <c r="A847" s="39"/>
      <c r="B847" s="40"/>
      <c r="C847" s="205" t="s">
        <v>1707</v>
      </c>
      <c r="D847" s="205" t="s">
        <v>150</v>
      </c>
      <c r="E847" s="206" t="s">
        <v>1708</v>
      </c>
      <c r="F847" s="207" t="s">
        <v>1709</v>
      </c>
      <c r="G847" s="208" t="s">
        <v>377</v>
      </c>
      <c r="H847" s="209">
        <v>1</v>
      </c>
      <c r="I847" s="210"/>
      <c r="J847" s="211">
        <f>ROUND(I847*H847,2)</f>
        <v>0</v>
      </c>
      <c r="K847" s="207" t="s">
        <v>662</v>
      </c>
      <c r="L847" s="45"/>
      <c r="M847" s="212" t="s">
        <v>19</v>
      </c>
      <c r="N847" s="213" t="s">
        <v>43</v>
      </c>
      <c r="O847" s="85"/>
      <c r="P847" s="214">
        <f>O847*H847</f>
        <v>0</v>
      </c>
      <c r="Q847" s="214">
        <v>0</v>
      </c>
      <c r="R847" s="214">
        <f>Q847*H847</f>
        <v>0</v>
      </c>
      <c r="S847" s="214">
        <v>0</v>
      </c>
      <c r="T847" s="215">
        <f>S847*H847</f>
        <v>0</v>
      </c>
      <c r="U847" s="39"/>
      <c r="V847" s="39"/>
      <c r="W847" s="39"/>
      <c r="X847" s="39"/>
      <c r="Y847" s="39"/>
      <c r="Z847" s="39"/>
      <c r="AA847" s="39"/>
      <c r="AB847" s="39"/>
      <c r="AC847" s="39"/>
      <c r="AD847" s="39"/>
      <c r="AE847" s="39"/>
      <c r="AR847" s="216" t="s">
        <v>261</v>
      </c>
      <c r="AT847" s="216" t="s">
        <v>150</v>
      </c>
      <c r="AU847" s="216" t="s">
        <v>82</v>
      </c>
      <c r="AY847" s="18" t="s">
        <v>148</v>
      </c>
      <c r="BE847" s="217">
        <f>IF(N847="základní",J847,0)</f>
        <v>0</v>
      </c>
      <c r="BF847" s="217">
        <f>IF(N847="snížená",J847,0)</f>
        <v>0</v>
      </c>
      <c r="BG847" s="217">
        <f>IF(N847="zákl. přenesená",J847,0)</f>
        <v>0</v>
      </c>
      <c r="BH847" s="217">
        <f>IF(N847="sníž. přenesená",J847,0)</f>
        <v>0</v>
      </c>
      <c r="BI847" s="217">
        <f>IF(N847="nulová",J847,0)</f>
        <v>0</v>
      </c>
      <c r="BJ847" s="18" t="s">
        <v>80</v>
      </c>
      <c r="BK847" s="217">
        <f>ROUND(I847*H847,2)</f>
        <v>0</v>
      </c>
      <c r="BL847" s="18" t="s">
        <v>261</v>
      </c>
      <c r="BM847" s="216" t="s">
        <v>1710</v>
      </c>
    </row>
    <row r="848" spans="1:47" s="2" customFormat="1" ht="12">
      <c r="A848" s="39"/>
      <c r="B848" s="40"/>
      <c r="C848" s="41"/>
      <c r="D848" s="218" t="s">
        <v>157</v>
      </c>
      <c r="E848" s="41"/>
      <c r="F848" s="219" t="s">
        <v>1711</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157</v>
      </c>
      <c r="AU848" s="18" t="s">
        <v>82</v>
      </c>
    </row>
    <row r="849" spans="1:47" s="2" customFormat="1" ht="12">
      <c r="A849" s="39"/>
      <c r="B849" s="40"/>
      <c r="C849" s="41"/>
      <c r="D849" s="223" t="s">
        <v>159</v>
      </c>
      <c r="E849" s="41"/>
      <c r="F849" s="224" t="s">
        <v>1712</v>
      </c>
      <c r="G849" s="41"/>
      <c r="H849" s="41"/>
      <c r="I849" s="220"/>
      <c r="J849" s="41"/>
      <c r="K849" s="41"/>
      <c r="L849" s="45"/>
      <c r="M849" s="221"/>
      <c r="N849" s="222"/>
      <c r="O849" s="85"/>
      <c r="P849" s="85"/>
      <c r="Q849" s="85"/>
      <c r="R849" s="85"/>
      <c r="S849" s="85"/>
      <c r="T849" s="86"/>
      <c r="U849" s="39"/>
      <c r="V849" s="39"/>
      <c r="W849" s="39"/>
      <c r="X849" s="39"/>
      <c r="Y849" s="39"/>
      <c r="Z849" s="39"/>
      <c r="AA849" s="39"/>
      <c r="AB849" s="39"/>
      <c r="AC849" s="39"/>
      <c r="AD849" s="39"/>
      <c r="AE849" s="39"/>
      <c r="AT849" s="18" t="s">
        <v>159</v>
      </c>
      <c r="AU849" s="18" t="s">
        <v>82</v>
      </c>
    </row>
    <row r="850" spans="1:65" s="2" customFormat="1" ht="16.5" customHeight="1">
      <c r="A850" s="39"/>
      <c r="B850" s="40"/>
      <c r="C850" s="262" t="s">
        <v>1713</v>
      </c>
      <c r="D850" s="262" t="s">
        <v>700</v>
      </c>
      <c r="E850" s="263" t="s">
        <v>1714</v>
      </c>
      <c r="F850" s="264" t="s">
        <v>1715</v>
      </c>
      <c r="G850" s="265" t="s">
        <v>402</v>
      </c>
      <c r="H850" s="266">
        <v>1</v>
      </c>
      <c r="I850" s="267"/>
      <c r="J850" s="268">
        <f>ROUND(I850*H850,2)</f>
        <v>0</v>
      </c>
      <c r="K850" s="264" t="s">
        <v>19</v>
      </c>
      <c r="L850" s="269"/>
      <c r="M850" s="270" t="s">
        <v>19</v>
      </c>
      <c r="N850" s="271" t="s">
        <v>43</v>
      </c>
      <c r="O850" s="85"/>
      <c r="P850" s="214">
        <f>O850*H850</f>
        <v>0</v>
      </c>
      <c r="Q850" s="214">
        <v>0</v>
      </c>
      <c r="R850" s="214">
        <f>Q850*H850</f>
        <v>0</v>
      </c>
      <c r="S850" s="214">
        <v>0</v>
      </c>
      <c r="T850" s="215">
        <f>S850*H850</f>
        <v>0</v>
      </c>
      <c r="U850" s="39"/>
      <c r="V850" s="39"/>
      <c r="W850" s="39"/>
      <c r="X850" s="39"/>
      <c r="Y850" s="39"/>
      <c r="Z850" s="39"/>
      <c r="AA850" s="39"/>
      <c r="AB850" s="39"/>
      <c r="AC850" s="39"/>
      <c r="AD850" s="39"/>
      <c r="AE850" s="39"/>
      <c r="AR850" s="216" t="s">
        <v>383</v>
      </c>
      <c r="AT850" s="216" t="s">
        <v>700</v>
      </c>
      <c r="AU850" s="216" t="s">
        <v>82</v>
      </c>
      <c r="AY850" s="18" t="s">
        <v>148</v>
      </c>
      <c r="BE850" s="217">
        <f>IF(N850="základní",J850,0)</f>
        <v>0</v>
      </c>
      <c r="BF850" s="217">
        <f>IF(N850="snížená",J850,0)</f>
        <v>0</v>
      </c>
      <c r="BG850" s="217">
        <f>IF(N850="zákl. přenesená",J850,0)</f>
        <v>0</v>
      </c>
      <c r="BH850" s="217">
        <f>IF(N850="sníž. přenesená",J850,0)</f>
        <v>0</v>
      </c>
      <c r="BI850" s="217">
        <f>IF(N850="nulová",J850,0)</f>
        <v>0</v>
      </c>
      <c r="BJ850" s="18" t="s">
        <v>80</v>
      </c>
      <c r="BK850" s="217">
        <f>ROUND(I850*H850,2)</f>
        <v>0</v>
      </c>
      <c r="BL850" s="18" t="s">
        <v>261</v>
      </c>
      <c r="BM850" s="216" t="s">
        <v>1716</v>
      </c>
    </row>
    <row r="851" spans="1:47" s="2" customFormat="1" ht="12">
      <c r="A851" s="39"/>
      <c r="B851" s="40"/>
      <c r="C851" s="41"/>
      <c r="D851" s="218" t="s">
        <v>157</v>
      </c>
      <c r="E851" s="41"/>
      <c r="F851" s="219" t="s">
        <v>1715</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157</v>
      </c>
      <c r="AU851" s="18" t="s">
        <v>82</v>
      </c>
    </row>
    <row r="852" spans="1:65" s="2" customFormat="1" ht="24.15" customHeight="1">
      <c r="A852" s="39"/>
      <c r="B852" s="40"/>
      <c r="C852" s="205" t="s">
        <v>1717</v>
      </c>
      <c r="D852" s="205" t="s">
        <v>150</v>
      </c>
      <c r="E852" s="206" t="s">
        <v>1718</v>
      </c>
      <c r="F852" s="207" t="s">
        <v>1719</v>
      </c>
      <c r="G852" s="208" t="s">
        <v>377</v>
      </c>
      <c r="H852" s="209">
        <v>55</v>
      </c>
      <c r="I852" s="210"/>
      <c r="J852" s="211">
        <f>ROUND(I852*H852,2)</f>
        <v>0</v>
      </c>
      <c r="K852" s="207" t="s">
        <v>662</v>
      </c>
      <c r="L852" s="45"/>
      <c r="M852" s="212" t="s">
        <v>19</v>
      </c>
      <c r="N852" s="213" t="s">
        <v>43</v>
      </c>
      <c r="O852" s="85"/>
      <c r="P852" s="214">
        <f>O852*H852</f>
        <v>0</v>
      </c>
      <c r="Q852" s="214">
        <v>0.00017</v>
      </c>
      <c r="R852" s="214">
        <f>Q852*H852</f>
        <v>0.00935</v>
      </c>
      <c r="S852" s="214">
        <v>0</v>
      </c>
      <c r="T852" s="215">
        <f>S852*H852</f>
        <v>0</v>
      </c>
      <c r="U852" s="39"/>
      <c r="V852" s="39"/>
      <c r="W852" s="39"/>
      <c r="X852" s="39"/>
      <c r="Y852" s="39"/>
      <c r="Z852" s="39"/>
      <c r="AA852" s="39"/>
      <c r="AB852" s="39"/>
      <c r="AC852" s="39"/>
      <c r="AD852" s="39"/>
      <c r="AE852" s="39"/>
      <c r="AR852" s="216" t="s">
        <v>155</v>
      </c>
      <c r="AT852" s="216" t="s">
        <v>150</v>
      </c>
      <c r="AU852" s="216" t="s">
        <v>82</v>
      </c>
      <c r="AY852" s="18" t="s">
        <v>148</v>
      </c>
      <c r="BE852" s="217">
        <f>IF(N852="základní",J852,0)</f>
        <v>0</v>
      </c>
      <c r="BF852" s="217">
        <f>IF(N852="snížená",J852,0)</f>
        <v>0</v>
      </c>
      <c r="BG852" s="217">
        <f>IF(N852="zákl. přenesená",J852,0)</f>
        <v>0</v>
      </c>
      <c r="BH852" s="217">
        <f>IF(N852="sníž. přenesená",J852,0)</f>
        <v>0</v>
      </c>
      <c r="BI852" s="217">
        <f>IF(N852="nulová",J852,0)</f>
        <v>0</v>
      </c>
      <c r="BJ852" s="18" t="s">
        <v>80</v>
      </c>
      <c r="BK852" s="217">
        <f>ROUND(I852*H852,2)</f>
        <v>0</v>
      </c>
      <c r="BL852" s="18" t="s">
        <v>155</v>
      </c>
      <c r="BM852" s="216" t="s">
        <v>1720</v>
      </c>
    </row>
    <row r="853" spans="1:47" s="2" customFormat="1" ht="12">
      <c r="A853" s="39"/>
      <c r="B853" s="40"/>
      <c r="C853" s="41"/>
      <c r="D853" s="218" t="s">
        <v>157</v>
      </c>
      <c r="E853" s="41"/>
      <c r="F853" s="219" t="s">
        <v>1721</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157</v>
      </c>
      <c r="AU853" s="18" t="s">
        <v>82</v>
      </c>
    </row>
    <row r="854" spans="1:47" s="2" customFormat="1" ht="12">
      <c r="A854" s="39"/>
      <c r="B854" s="40"/>
      <c r="C854" s="41"/>
      <c r="D854" s="223" t="s">
        <v>159</v>
      </c>
      <c r="E854" s="41"/>
      <c r="F854" s="224" t="s">
        <v>1722</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159</v>
      </c>
      <c r="AU854" s="18" t="s">
        <v>82</v>
      </c>
    </row>
    <row r="855" spans="1:51" s="13" customFormat="1" ht="12">
      <c r="A855" s="13"/>
      <c r="B855" s="225"/>
      <c r="C855" s="226"/>
      <c r="D855" s="218" t="s">
        <v>161</v>
      </c>
      <c r="E855" s="227" t="s">
        <v>19</v>
      </c>
      <c r="F855" s="228" t="s">
        <v>1723</v>
      </c>
      <c r="G855" s="226"/>
      <c r="H855" s="229">
        <v>55</v>
      </c>
      <c r="I855" s="230"/>
      <c r="J855" s="226"/>
      <c r="K855" s="226"/>
      <c r="L855" s="231"/>
      <c r="M855" s="232"/>
      <c r="N855" s="233"/>
      <c r="O855" s="233"/>
      <c r="P855" s="233"/>
      <c r="Q855" s="233"/>
      <c r="R855" s="233"/>
      <c r="S855" s="233"/>
      <c r="T855" s="234"/>
      <c r="U855" s="13"/>
      <c r="V855" s="13"/>
      <c r="W855" s="13"/>
      <c r="X855" s="13"/>
      <c r="Y855" s="13"/>
      <c r="Z855" s="13"/>
      <c r="AA855" s="13"/>
      <c r="AB855" s="13"/>
      <c r="AC855" s="13"/>
      <c r="AD855" s="13"/>
      <c r="AE855" s="13"/>
      <c r="AT855" s="235" t="s">
        <v>161</v>
      </c>
      <c r="AU855" s="235" t="s">
        <v>82</v>
      </c>
      <c r="AV855" s="13" t="s">
        <v>82</v>
      </c>
      <c r="AW855" s="13" t="s">
        <v>33</v>
      </c>
      <c r="AX855" s="13" t="s">
        <v>80</v>
      </c>
      <c r="AY855" s="235" t="s">
        <v>148</v>
      </c>
    </row>
    <row r="856" spans="1:65" s="2" customFormat="1" ht="24.15" customHeight="1">
      <c r="A856" s="39"/>
      <c r="B856" s="40"/>
      <c r="C856" s="262" t="s">
        <v>1724</v>
      </c>
      <c r="D856" s="262" t="s">
        <v>700</v>
      </c>
      <c r="E856" s="263" t="s">
        <v>1725</v>
      </c>
      <c r="F856" s="264" t="s">
        <v>1726</v>
      </c>
      <c r="G856" s="265" t="s">
        <v>377</v>
      </c>
      <c r="H856" s="266">
        <v>55</v>
      </c>
      <c r="I856" s="267"/>
      <c r="J856" s="268">
        <f>ROUND(I856*H856,2)</f>
        <v>0</v>
      </c>
      <c r="K856" s="264" t="s">
        <v>19</v>
      </c>
      <c r="L856" s="269"/>
      <c r="M856" s="270" t="s">
        <v>19</v>
      </c>
      <c r="N856" s="271" t="s">
        <v>43</v>
      </c>
      <c r="O856" s="85"/>
      <c r="P856" s="214">
        <f>O856*H856</f>
        <v>0</v>
      </c>
      <c r="Q856" s="214">
        <v>0.00277</v>
      </c>
      <c r="R856" s="214">
        <f>Q856*H856</f>
        <v>0.15234999999999999</v>
      </c>
      <c r="S856" s="214">
        <v>0</v>
      </c>
      <c r="T856" s="215">
        <f>S856*H856</f>
        <v>0</v>
      </c>
      <c r="U856" s="39"/>
      <c r="V856" s="39"/>
      <c r="W856" s="39"/>
      <c r="X856" s="39"/>
      <c r="Y856" s="39"/>
      <c r="Z856" s="39"/>
      <c r="AA856" s="39"/>
      <c r="AB856" s="39"/>
      <c r="AC856" s="39"/>
      <c r="AD856" s="39"/>
      <c r="AE856" s="39"/>
      <c r="AR856" s="216" t="s">
        <v>205</v>
      </c>
      <c r="AT856" s="216" t="s">
        <v>700</v>
      </c>
      <c r="AU856" s="216" t="s">
        <v>82</v>
      </c>
      <c r="AY856" s="18" t="s">
        <v>148</v>
      </c>
      <c r="BE856" s="217">
        <f>IF(N856="základní",J856,0)</f>
        <v>0</v>
      </c>
      <c r="BF856" s="217">
        <f>IF(N856="snížená",J856,0)</f>
        <v>0</v>
      </c>
      <c r="BG856" s="217">
        <f>IF(N856="zákl. přenesená",J856,0)</f>
        <v>0</v>
      </c>
      <c r="BH856" s="217">
        <f>IF(N856="sníž. přenesená",J856,0)</f>
        <v>0</v>
      </c>
      <c r="BI856" s="217">
        <f>IF(N856="nulová",J856,0)</f>
        <v>0</v>
      </c>
      <c r="BJ856" s="18" t="s">
        <v>80</v>
      </c>
      <c r="BK856" s="217">
        <f>ROUND(I856*H856,2)</f>
        <v>0</v>
      </c>
      <c r="BL856" s="18" t="s">
        <v>155</v>
      </c>
      <c r="BM856" s="216" t="s">
        <v>1727</v>
      </c>
    </row>
    <row r="857" spans="1:47" s="2" customFormat="1" ht="12">
      <c r="A857" s="39"/>
      <c r="B857" s="40"/>
      <c r="C857" s="41"/>
      <c r="D857" s="218" t="s">
        <v>157</v>
      </c>
      <c r="E857" s="41"/>
      <c r="F857" s="219" t="s">
        <v>1726</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157</v>
      </c>
      <c r="AU857" s="18" t="s">
        <v>82</v>
      </c>
    </row>
    <row r="858" spans="1:47" s="2" customFormat="1" ht="12">
      <c r="A858" s="39"/>
      <c r="B858" s="40"/>
      <c r="C858" s="41"/>
      <c r="D858" s="218" t="s">
        <v>300</v>
      </c>
      <c r="E858" s="41"/>
      <c r="F858" s="247" t="s">
        <v>1728</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300</v>
      </c>
      <c r="AU858" s="18" t="s">
        <v>82</v>
      </c>
    </row>
    <row r="859" spans="1:65" s="2" customFormat="1" ht="24.15" customHeight="1">
      <c r="A859" s="39"/>
      <c r="B859" s="40"/>
      <c r="C859" s="205" t="s">
        <v>1729</v>
      </c>
      <c r="D859" s="205" t="s">
        <v>150</v>
      </c>
      <c r="E859" s="206" t="s">
        <v>1730</v>
      </c>
      <c r="F859" s="207" t="s">
        <v>1731</v>
      </c>
      <c r="G859" s="208" t="s">
        <v>625</v>
      </c>
      <c r="H859" s="209">
        <v>2376.56</v>
      </c>
      <c r="I859" s="210"/>
      <c r="J859" s="211">
        <f>ROUND(I859*H859,2)</f>
        <v>0</v>
      </c>
      <c r="K859" s="207" t="s">
        <v>662</v>
      </c>
      <c r="L859" s="45"/>
      <c r="M859" s="212" t="s">
        <v>19</v>
      </c>
      <c r="N859" s="213" t="s">
        <v>43</v>
      </c>
      <c r="O859" s="85"/>
      <c r="P859" s="214">
        <f>O859*H859</f>
        <v>0</v>
      </c>
      <c r="Q859" s="214">
        <v>5E-05</v>
      </c>
      <c r="R859" s="214">
        <f>Q859*H859</f>
        <v>0.118828</v>
      </c>
      <c r="S859" s="214">
        <v>0</v>
      </c>
      <c r="T859" s="215">
        <f>S859*H859</f>
        <v>0</v>
      </c>
      <c r="U859" s="39"/>
      <c r="V859" s="39"/>
      <c r="W859" s="39"/>
      <c r="X859" s="39"/>
      <c r="Y859" s="39"/>
      <c r="Z859" s="39"/>
      <c r="AA859" s="39"/>
      <c r="AB859" s="39"/>
      <c r="AC859" s="39"/>
      <c r="AD859" s="39"/>
      <c r="AE859" s="39"/>
      <c r="AR859" s="216" t="s">
        <v>261</v>
      </c>
      <c r="AT859" s="216" t="s">
        <v>150</v>
      </c>
      <c r="AU859" s="216" t="s">
        <v>82</v>
      </c>
      <c r="AY859" s="18" t="s">
        <v>148</v>
      </c>
      <c r="BE859" s="217">
        <f>IF(N859="základní",J859,0)</f>
        <v>0</v>
      </c>
      <c r="BF859" s="217">
        <f>IF(N859="snížená",J859,0)</f>
        <v>0</v>
      </c>
      <c r="BG859" s="217">
        <f>IF(N859="zákl. přenesená",J859,0)</f>
        <v>0</v>
      </c>
      <c r="BH859" s="217">
        <f>IF(N859="sníž. přenesená",J859,0)</f>
        <v>0</v>
      </c>
      <c r="BI859" s="217">
        <f>IF(N859="nulová",J859,0)</f>
        <v>0</v>
      </c>
      <c r="BJ859" s="18" t="s">
        <v>80</v>
      </c>
      <c r="BK859" s="217">
        <f>ROUND(I859*H859,2)</f>
        <v>0</v>
      </c>
      <c r="BL859" s="18" t="s">
        <v>261</v>
      </c>
      <c r="BM859" s="216" t="s">
        <v>1732</v>
      </c>
    </row>
    <row r="860" spans="1:47" s="2" customFormat="1" ht="12">
      <c r="A860" s="39"/>
      <c r="B860" s="40"/>
      <c r="C860" s="41"/>
      <c r="D860" s="218" t="s">
        <v>157</v>
      </c>
      <c r="E860" s="41"/>
      <c r="F860" s="219" t="s">
        <v>1733</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157</v>
      </c>
      <c r="AU860" s="18" t="s">
        <v>82</v>
      </c>
    </row>
    <row r="861" spans="1:47" s="2" customFormat="1" ht="12">
      <c r="A861" s="39"/>
      <c r="B861" s="40"/>
      <c r="C861" s="41"/>
      <c r="D861" s="223" t="s">
        <v>159</v>
      </c>
      <c r="E861" s="41"/>
      <c r="F861" s="224" t="s">
        <v>1734</v>
      </c>
      <c r="G861" s="41"/>
      <c r="H861" s="41"/>
      <c r="I861" s="220"/>
      <c r="J861" s="41"/>
      <c r="K861" s="41"/>
      <c r="L861" s="45"/>
      <c r="M861" s="221"/>
      <c r="N861" s="222"/>
      <c r="O861" s="85"/>
      <c r="P861" s="85"/>
      <c r="Q861" s="85"/>
      <c r="R861" s="85"/>
      <c r="S861" s="85"/>
      <c r="T861" s="86"/>
      <c r="U861" s="39"/>
      <c r="V861" s="39"/>
      <c r="W861" s="39"/>
      <c r="X861" s="39"/>
      <c r="Y861" s="39"/>
      <c r="Z861" s="39"/>
      <c r="AA861" s="39"/>
      <c r="AB861" s="39"/>
      <c r="AC861" s="39"/>
      <c r="AD861" s="39"/>
      <c r="AE861" s="39"/>
      <c r="AT861" s="18" t="s">
        <v>159</v>
      </c>
      <c r="AU861" s="18" t="s">
        <v>82</v>
      </c>
    </row>
    <row r="862" spans="1:51" s="13" customFormat="1" ht="12">
      <c r="A862" s="13"/>
      <c r="B862" s="225"/>
      <c r="C862" s="226"/>
      <c r="D862" s="218" t="s">
        <v>161</v>
      </c>
      <c r="E862" s="227" t="s">
        <v>19</v>
      </c>
      <c r="F862" s="228" t="s">
        <v>1735</v>
      </c>
      <c r="G862" s="226"/>
      <c r="H862" s="229">
        <v>2376.56</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161</v>
      </c>
      <c r="AU862" s="235" t="s">
        <v>82</v>
      </c>
      <c r="AV862" s="13" t="s">
        <v>82</v>
      </c>
      <c r="AW862" s="13" t="s">
        <v>33</v>
      </c>
      <c r="AX862" s="13" t="s">
        <v>80</v>
      </c>
      <c r="AY862" s="235" t="s">
        <v>148</v>
      </c>
    </row>
    <row r="863" spans="1:65" s="2" customFormat="1" ht="21.75" customHeight="1">
      <c r="A863" s="39"/>
      <c r="B863" s="40"/>
      <c r="C863" s="262" t="s">
        <v>1736</v>
      </c>
      <c r="D863" s="262" t="s">
        <v>700</v>
      </c>
      <c r="E863" s="263" t="s">
        <v>1737</v>
      </c>
      <c r="F863" s="264" t="s">
        <v>1738</v>
      </c>
      <c r="G863" s="265" t="s">
        <v>625</v>
      </c>
      <c r="H863" s="266">
        <v>2376.56</v>
      </c>
      <c r="I863" s="267"/>
      <c r="J863" s="268">
        <f>ROUND(I863*H863,2)</f>
        <v>0</v>
      </c>
      <c r="K863" s="264" t="s">
        <v>19</v>
      </c>
      <c r="L863" s="269"/>
      <c r="M863" s="270" t="s">
        <v>19</v>
      </c>
      <c r="N863" s="271" t="s">
        <v>43</v>
      </c>
      <c r="O863" s="85"/>
      <c r="P863" s="214">
        <f>O863*H863</f>
        <v>0</v>
      </c>
      <c r="Q863" s="214">
        <v>0</v>
      </c>
      <c r="R863" s="214">
        <f>Q863*H863</f>
        <v>0</v>
      </c>
      <c r="S863" s="214">
        <v>0</v>
      </c>
      <c r="T863" s="215">
        <f>S863*H863</f>
        <v>0</v>
      </c>
      <c r="U863" s="39"/>
      <c r="V863" s="39"/>
      <c r="W863" s="39"/>
      <c r="X863" s="39"/>
      <c r="Y863" s="39"/>
      <c r="Z863" s="39"/>
      <c r="AA863" s="39"/>
      <c r="AB863" s="39"/>
      <c r="AC863" s="39"/>
      <c r="AD863" s="39"/>
      <c r="AE863" s="39"/>
      <c r="AR863" s="216" t="s">
        <v>383</v>
      </c>
      <c r="AT863" s="216" t="s">
        <v>700</v>
      </c>
      <c r="AU863" s="216" t="s">
        <v>82</v>
      </c>
      <c r="AY863" s="18" t="s">
        <v>148</v>
      </c>
      <c r="BE863" s="217">
        <f>IF(N863="základní",J863,0)</f>
        <v>0</v>
      </c>
      <c r="BF863" s="217">
        <f>IF(N863="snížená",J863,0)</f>
        <v>0</v>
      </c>
      <c r="BG863" s="217">
        <f>IF(N863="zákl. přenesená",J863,0)</f>
        <v>0</v>
      </c>
      <c r="BH863" s="217">
        <f>IF(N863="sníž. přenesená",J863,0)</f>
        <v>0</v>
      </c>
      <c r="BI863" s="217">
        <f>IF(N863="nulová",J863,0)</f>
        <v>0</v>
      </c>
      <c r="BJ863" s="18" t="s">
        <v>80</v>
      </c>
      <c r="BK863" s="217">
        <f>ROUND(I863*H863,2)</f>
        <v>0</v>
      </c>
      <c r="BL863" s="18" t="s">
        <v>261</v>
      </c>
      <c r="BM863" s="216" t="s">
        <v>1739</v>
      </c>
    </row>
    <row r="864" spans="1:47" s="2" customFormat="1" ht="12">
      <c r="A864" s="39"/>
      <c r="B864" s="40"/>
      <c r="C864" s="41"/>
      <c r="D864" s="218" t="s">
        <v>157</v>
      </c>
      <c r="E864" s="41"/>
      <c r="F864" s="219" t="s">
        <v>1738</v>
      </c>
      <c r="G864" s="41"/>
      <c r="H864" s="41"/>
      <c r="I864" s="220"/>
      <c r="J864" s="41"/>
      <c r="K864" s="41"/>
      <c r="L864" s="45"/>
      <c r="M864" s="221"/>
      <c r="N864" s="222"/>
      <c r="O864" s="85"/>
      <c r="P864" s="85"/>
      <c r="Q864" s="85"/>
      <c r="R864" s="85"/>
      <c r="S864" s="85"/>
      <c r="T864" s="86"/>
      <c r="U864" s="39"/>
      <c r="V864" s="39"/>
      <c r="W864" s="39"/>
      <c r="X864" s="39"/>
      <c r="Y864" s="39"/>
      <c r="Z864" s="39"/>
      <c r="AA864" s="39"/>
      <c r="AB864" s="39"/>
      <c r="AC864" s="39"/>
      <c r="AD864" s="39"/>
      <c r="AE864" s="39"/>
      <c r="AT864" s="18" t="s">
        <v>157</v>
      </c>
      <c r="AU864" s="18" t="s">
        <v>82</v>
      </c>
    </row>
    <row r="865" spans="1:65" s="2" customFormat="1" ht="16.5" customHeight="1">
      <c r="A865" s="39"/>
      <c r="B865" s="40"/>
      <c r="C865" s="205" t="s">
        <v>1740</v>
      </c>
      <c r="D865" s="205" t="s">
        <v>150</v>
      </c>
      <c r="E865" s="206" t="s">
        <v>1741</v>
      </c>
      <c r="F865" s="207" t="s">
        <v>1742</v>
      </c>
      <c r="G865" s="208" t="s">
        <v>402</v>
      </c>
      <c r="H865" s="209">
        <v>1</v>
      </c>
      <c r="I865" s="210"/>
      <c r="J865" s="211">
        <f>ROUND(I865*H865,2)</f>
        <v>0</v>
      </c>
      <c r="K865" s="207" t="s">
        <v>19</v>
      </c>
      <c r="L865" s="45"/>
      <c r="M865" s="212" t="s">
        <v>19</v>
      </c>
      <c r="N865" s="213" t="s">
        <v>43</v>
      </c>
      <c r="O865" s="85"/>
      <c r="P865" s="214">
        <f>O865*H865</f>
        <v>0</v>
      </c>
      <c r="Q865" s="214">
        <v>0</v>
      </c>
      <c r="R865" s="214">
        <f>Q865*H865</f>
        <v>0</v>
      </c>
      <c r="S865" s="214">
        <v>0</v>
      </c>
      <c r="T865" s="215">
        <f>S865*H865</f>
        <v>0</v>
      </c>
      <c r="U865" s="39"/>
      <c r="V865" s="39"/>
      <c r="W865" s="39"/>
      <c r="X865" s="39"/>
      <c r="Y865" s="39"/>
      <c r="Z865" s="39"/>
      <c r="AA865" s="39"/>
      <c r="AB865" s="39"/>
      <c r="AC865" s="39"/>
      <c r="AD865" s="39"/>
      <c r="AE865" s="39"/>
      <c r="AR865" s="216" t="s">
        <v>261</v>
      </c>
      <c r="AT865" s="216" t="s">
        <v>150</v>
      </c>
      <c r="AU865" s="216" t="s">
        <v>82</v>
      </c>
      <c r="AY865" s="18" t="s">
        <v>148</v>
      </c>
      <c r="BE865" s="217">
        <f>IF(N865="základní",J865,0)</f>
        <v>0</v>
      </c>
      <c r="BF865" s="217">
        <f>IF(N865="snížená",J865,0)</f>
        <v>0</v>
      </c>
      <c r="BG865" s="217">
        <f>IF(N865="zákl. přenesená",J865,0)</f>
        <v>0</v>
      </c>
      <c r="BH865" s="217">
        <f>IF(N865="sníž. přenesená",J865,0)</f>
        <v>0</v>
      </c>
      <c r="BI865" s="217">
        <f>IF(N865="nulová",J865,0)</f>
        <v>0</v>
      </c>
      <c r="BJ865" s="18" t="s">
        <v>80</v>
      </c>
      <c r="BK865" s="217">
        <f>ROUND(I865*H865,2)</f>
        <v>0</v>
      </c>
      <c r="BL865" s="18" t="s">
        <v>261</v>
      </c>
      <c r="BM865" s="216" t="s">
        <v>1743</v>
      </c>
    </row>
    <row r="866" spans="1:47" s="2" customFormat="1" ht="12">
      <c r="A866" s="39"/>
      <c r="B866" s="40"/>
      <c r="C866" s="41"/>
      <c r="D866" s="218" t="s">
        <v>157</v>
      </c>
      <c r="E866" s="41"/>
      <c r="F866" s="219" t="s">
        <v>1742</v>
      </c>
      <c r="G866" s="41"/>
      <c r="H866" s="41"/>
      <c r="I866" s="220"/>
      <c r="J866" s="41"/>
      <c r="K866" s="41"/>
      <c r="L866" s="45"/>
      <c r="M866" s="221"/>
      <c r="N866" s="222"/>
      <c r="O866" s="85"/>
      <c r="P866" s="85"/>
      <c r="Q866" s="85"/>
      <c r="R866" s="85"/>
      <c r="S866" s="85"/>
      <c r="T866" s="86"/>
      <c r="U866" s="39"/>
      <c r="V866" s="39"/>
      <c r="W866" s="39"/>
      <c r="X866" s="39"/>
      <c r="Y866" s="39"/>
      <c r="Z866" s="39"/>
      <c r="AA866" s="39"/>
      <c r="AB866" s="39"/>
      <c r="AC866" s="39"/>
      <c r="AD866" s="39"/>
      <c r="AE866" s="39"/>
      <c r="AT866" s="18" t="s">
        <v>157</v>
      </c>
      <c r="AU866" s="18" t="s">
        <v>82</v>
      </c>
    </row>
    <row r="867" spans="1:47" s="2" customFormat="1" ht="12">
      <c r="A867" s="39"/>
      <c r="B867" s="40"/>
      <c r="C867" s="41"/>
      <c r="D867" s="218" t="s">
        <v>300</v>
      </c>
      <c r="E867" s="41"/>
      <c r="F867" s="247" t="s">
        <v>1744</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300</v>
      </c>
      <c r="AU867" s="18" t="s">
        <v>82</v>
      </c>
    </row>
    <row r="868" spans="1:65" s="2" customFormat="1" ht="16.5" customHeight="1">
      <c r="A868" s="39"/>
      <c r="B868" s="40"/>
      <c r="C868" s="205" t="s">
        <v>1745</v>
      </c>
      <c r="D868" s="205" t="s">
        <v>150</v>
      </c>
      <c r="E868" s="206" t="s">
        <v>1746</v>
      </c>
      <c r="F868" s="207" t="s">
        <v>1747</v>
      </c>
      <c r="G868" s="208" t="s">
        <v>402</v>
      </c>
      <c r="H868" s="209">
        <v>1</v>
      </c>
      <c r="I868" s="210"/>
      <c r="J868" s="211">
        <f>ROUND(I868*H868,2)</f>
        <v>0</v>
      </c>
      <c r="K868" s="207" t="s">
        <v>19</v>
      </c>
      <c r="L868" s="45"/>
      <c r="M868" s="212" t="s">
        <v>19</v>
      </c>
      <c r="N868" s="213" t="s">
        <v>43</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261</v>
      </c>
      <c r="AT868" s="216" t="s">
        <v>150</v>
      </c>
      <c r="AU868" s="216" t="s">
        <v>82</v>
      </c>
      <c r="AY868" s="18" t="s">
        <v>148</v>
      </c>
      <c r="BE868" s="217">
        <f>IF(N868="základní",J868,0)</f>
        <v>0</v>
      </c>
      <c r="BF868" s="217">
        <f>IF(N868="snížená",J868,0)</f>
        <v>0</v>
      </c>
      <c r="BG868" s="217">
        <f>IF(N868="zákl. přenesená",J868,0)</f>
        <v>0</v>
      </c>
      <c r="BH868" s="217">
        <f>IF(N868="sníž. přenesená",J868,0)</f>
        <v>0</v>
      </c>
      <c r="BI868" s="217">
        <f>IF(N868="nulová",J868,0)</f>
        <v>0</v>
      </c>
      <c r="BJ868" s="18" t="s">
        <v>80</v>
      </c>
      <c r="BK868" s="217">
        <f>ROUND(I868*H868,2)</f>
        <v>0</v>
      </c>
      <c r="BL868" s="18" t="s">
        <v>261</v>
      </c>
      <c r="BM868" s="216" t="s">
        <v>1748</v>
      </c>
    </row>
    <row r="869" spans="1:47" s="2" customFormat="1" ht="12">
      <c r="A869" s="39"/>
      <c r="B869" s="40"/>
      <c r="C869" s="41"/>
      <c r="D869" s="218" t="s">
        <v>157</v>
      </c>
      <c r="E869" s="41"/>
      <c r="F869" s="219" t="s">
        <v>1747</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157</v>
      </c>
      <c r="AU869" s="18" t="s">
        <v>82</v>
      </c>
    </row>
    <row r="870" spans="1:47" s="2" customFormat="1" ht="12">
      <c r="A870" s="39"/>
      <c r="B870" s="40"/>
      <c r="C870" s="41"/>
      <c r="D870" s="218" t="s">
        <v>300</v>
      </c>
      <c r="E870" s="41"/>
      <c r="F870" s="247" t="s">
        <v>1749</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300</v>
      </c>
      <c r="AU870" s="18" t="s">
        <v>82</v>
      </c>
    </row>
    <row r="871" spans="1:65" s="2" customFormat="1" ht="24.15" customHeight="1">
      <c r="A871" s="39"/>
      <c r="B871" s="40"/>
      <c r="C871" s="205" t="s">
        <v>1750</v>
      </c>
      <c r="D871" s="205" t="s">
        <v>150</v>
      </c>
      <c r="E871" s="206" t="s">
        <v>1751</v>
      </c>
      <c r="F871" s="207" t="s">
        <v>1752</v>
      </c>
      <c r="G871" s="208" t="s">
        <v>167</v>
      </c>
      <c r="H871" s="209">
        <v>2.452</v>
      </c>
      <c r="I871" s="210"/>
      <c r="J871" s="211">
        <f>ROUND(I871*H871,2)</f>
        <v>0</v>
      </c>
      <c r="K871" s="207" t="s">
        <v>662</v>
      </c>
      <c r="L871" s="45"/>
      <c r="M871" s="212" t="s">
        <v>19</v>
      </c>
      <c r="N871" s="213" t="s">
        <v>43</v>
      </c>
      <c r="O871" s="85"/>
      <c r="P871" s="214">
        <f>O871*H871</f>
        <v>0</v>
      </c>
      <c r="Q871" s="214">
        <v>0</v>
      </c>
      <c r="R871" s="214">
        <f>Q871*H871</f>
        <v>0</v>
      </c>
      <c r="S871" s="214">
        <v>0</v>
      </c>
      <c r="T871" s="215">
        <f>S871*H871</f>
        <v>0</v>
      </c>
      <c r="U871" s="39"/>
      <c r="V871" s="39"/>
      <c r="W871" s="39"/>
      <c r="X871" s="39"/>
      <c r="Y871" s="39"/>
      <c r="Z871" s="39"/>
      <c r="AA871" s="39"/>
      <c r="AB871" s="39"/>
      <c r="AC871" s="39"/>
      <c r="AD871" s="39"/>
      <c r="AE871" s="39"/>
      <c r="AR871" s="216" t="s">
        <v>261</v>
      </c>
      <c r="AT871" s="216" t="s">
        <v>150</v>
      </c>
      <c r="AU871" s="216" t="s">
        <v>82</v>
      </c>
      <c r="AY871" s="18" t="s">
        <v>148</v>
      </c>
      <c r="BE871" s="217">
        <f>IF(N871="základní",J871,0)</f>
        <v>0</v>
      </c>
      <c r="BF871" s="217">
        <f>IF(N871="snížená",J871,0)</f>
        <v>0</v>
      </c>
      <c r="BG871" s="217">
        <f>IF(N871="zákl. přenesená",J871,0)</f>
        <v>0</v>
      </c>
      <c r="BH871" s="217">
        <f>IF(N871="sníž. přenesená",J871,0)</f>
        <v>0</v>
      </c>
      <c r="BI871" s="217">
        <f>IF(N871="nulová",J871,0)</f>
        <v>0</v>
      </c>
      <c r="BJ871" s="18" t="s">
        <v>80</v>
      </c>
      <c r="BK871" s="217">
        <f>ROUND(I871*H871,2)</f>
        <v>0</v>
      </c>
      <c r="BL871" s="18" t="s">
        <v>261</v>
      </c>
      <c r="BM871" s="216" t="s">
        <v>1753</v>
      </c>
    </row>
    <row r="872" spans="1:47" s="2" customFormat="1" ht="12">
      <c r="A872" s="39"/>
      <c r="B872" s="40"/>
      <c r="C872" s="41"/>
      <c r="D872" s="218" t="s">
        <v>157</v>
      </c>
      <c r="E872" s="41"/>
      <c r="F872" s="219" t="s">
        <v>1754</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157</v>
      </c>
      <c r="AU872" s="18" t="s">
        <v>82</v>
      </c>
    </row>
    <row r="873" spans="1:47" s="2" customFormat="1" ht="12">
      <c r="A873" s="39"/>
      <c r="B873" s="40"/>
      <c r="C873" s="41"/>
      <c r="D873" s="223" t="s">
        <v>159</v>
      </c>
      <c r="E873" s="41"/>
      <c r="F873" s="224" t="s">
        <v>1755</v>
      </c>
      <c r="G873" s="41"/>
      <c r="H873" s="41"/>
      <c r="I873" s="220"/>
      <c r="J873" s="41"/>
      <c r="K873" s="41"/>
      <c r="L873" s="45"/>
      <c r="M873" s="221"/>
      <c r="N873" s="222"/>
      <c r="O873" s="85"/>
      <c r="P873" s="85"/>
      <c r="Q873" s="85"/>
      <c r="R873" s="85"/>
      <c r="S873" s="85"/>
      <c r="T873" s="86"/>
      <c r="U873" s="39"/>
      <c r="V873" s="39"/>
      <c r="W873" s="39"/>
      <c r="X873" s="39"/>
      <c r="Y873" s="39"/>
      <c r="Z873" s="39"/>
      <c r="AA873" s="39"/>
      <c r="AB873" s="39"/>
      <c r="AC873" s="39"/>
      <c r="AD873" s="39"/>
      <c r="AE873" s="39"/>
      <c r="AT873" s="18" t="s">
        <v>159</v>
      </c>
      <c r="AU873" s="18" t="s">
        <v>82</v>
      </c>
    </row>
    <row r="874" spans="1:63" s="12" customFormat="1" ht="22.8" customHeight="1">
      <c r="A874" s="12"/>
      <c r="B874" s="189"/>
      <c r="C874" s="190"/>
      <c r="D874" s="191" t="s">
        <v>71</v>
      </c>
      <c r="E874" s="203" t="s">
        <v>1756</v>
      </c>
      <c r="F874" s="203" t="s">
        <v>1757</v>
      </c>
      <c r="G874" s="190"/>
      <c r="H874" s="190"/>
      <c r="I874" s="193"/>
      <c r="J874" s="204">
        <f>BK874</f>
        <v>0</v>
      </c>
      <c r="K874" s="190"/>
      <c r="L874" s="195"/>
      <c r="M874" s="196"/>
      <c r="N874" s="197"/>
      <c r="O874" s="197"/>
      <c r="P874" s="198">
        <f>SUM(P875:P887)</f>
        <v>0</v>
      </c>
      <c r="Q874" s="197"/>
      <c r="R874" s="198">
        <f>SUM(R875:R887)</f>
        <v>0.11107040000000001</v>
      </c>
      <c r="S874" s="197"/>
      <c r="T874" s="199">
        <f>SUM(T875:T887)</f>
        <v>0</v>
      </c>
      <c r="U874" s="12"/>
      <c r="V874" s="12"/>
      <c r="W874" s="12"/>
      <c r="X874" s="12"/>
      <c r="Y874" s="12"/>
      <c r="Z874" s="12"/>
      <c r="AA874" s="12"/>
      <c r="AB874" s="12"/>
      <c r="AC874" s="12"/>
      <c r="AD874" s="12"/>
      <c r="AE874" s="12"/>
      <c r="AR874" s="200" t="s">
        <v>82</v>
      </c>
      <c r="AT874" s="201" t="s">
        <v>71</v>
      </c>
      <c r="AU874" s="201" t="s">
        <v>80</v>
      </c>
      <c r="AY874" s="200" t="s">
        <v>148</v>
      </c>
      <c r="BK874" s="202">
        <f>SUM(BK875:BK887)</f>
        <v>0</v>
      </c>
    </row>
    <row r="875" spans="1:65" s="2" customFormat="1" ht="24.15" customHeight="1">
      <c r="A875" s="39"/>
      <c r="B875" s="40"/>
      <c r="C875" s="205" t="s">
        <v>1758</v>
      </c>
      <c r="D875" s="205" t="s">
        <v>150</v>
      </c>
      <c r="E875" s="206" t="s">
        <v>1759</v>
      </c>
      <c r="F875" s="207" t="s">
        <v>1760</v>
      </c>
      <c r="G875" s="208" t="s">
        <v>174</v>
      </c>
      <c r="H875" s="209">
        <v>8.46</v>
      </c>
      <c r="I875" s="210"/>
      <c r="J875" s="211">
        <f>ROUND(I875*H875,2)</f>
        <v>0</v>
      </c>
      <c r="K875" s="207" t="s">
        <v>662</v>
      </c>
      <c r="L875" s="45"/>
      <c r="M875" s="212" t="s">
        <v>19</v>
      </c>
      <c r="N875" s="213" t="s">
        <v>43</v>
      </c>
      <c r="O875" s="85"/>
      <c r="P875" s="214">
        <f>O875*H875</f>
        <v>0</v>
      </c>
      <c r="Q875" s="214">
        <v>0.00012</v>
      </c>
      <c r="R875" s="214">
        <f>Q875*H875</f>
        <v>0.0010152000000000002</v>
      </c>
      <c r="S875" s="214">
        <v>0</v>
      </c>
      <c r="T875" s="215">
        <f>S875*H875</f>
        <v>0</v>
      </c>
      <c r="U875" s="39"/>
      <c r="V875" s="39"/>
      <c r="W875" s="39"/>
      <c r="X875" s="39"/>
      <c r="Y875" s="39"/>
      <c r="Z875" s="39"/>
      <c r="AA875" s="39"/>
      <c r="AB875" s="39"/>
      <c r="AC875" s="39"/>
      <c r="AD875" s="39"/>
      <c r="AE875" s="39"/>
      <c r="AR875" s="216" t="s">
        <v>261</v>
      </c>
      <c r="AT875" s="216" t="s">
        <v>150</v>
      </c>
      <c r="AU875" s="216" t="s">
        <v>82</v>
      </c>
      <c r="AY875" s="18" t="s">
        <v>148</v>
      </c>
      <c r="BE875" s="217">
        <f>IF(N875="základní",J875,0)</f>
        <v>0</v>
      </c>
      <c r="BF875" s="217">
        <f>IF(N875="snížená",J875,0)</f>
        <v>0</v>
      </c>
      <c r="BG875" s="217">
        <f>IF(N875="zákl. přenesená",J875,0)</f>
        <v>0</v>
      </c>
      <c r="BH875" s="217">
        <f>IF(N875="sníž. přenesená",J875,0)</f>
        <v>0</v>
      </c>
      <c r="BI875" s="217">
        <f>IF(N875="nulová",J875,0)</f>
        <v>0</v>
      </c>
      <c r="BJ875" s="18" t="s">
        <v>80</v>
      </c>
      <c r="BK875" s="217">
        <f>ROUND(I875*H875,2)</f>
        <v>0</v>
      </c>
      <c r="BL875" s="18" t="s">
        <v>261</v>
      </c>
      <c r="BM875" s="216" t="s">
        <v>1761</v>
      </c>
    </row>
    <row r="876" spans="1:47" s="2" customFormat="1" ht="12">
      <c r="A876" s="39"/>
      <c r="B876" s="40"/>
      <c r="C876" s="41"/>
      <c r="D876" s="218" t="s">
        <v>157</v>
      </c>
      <c r="E876" s="41"/>
      <c r="F876" s="219" t="s">
        <v>1762</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157</v>
      </c>
      <c r="AU876" s="18" t="s">
        <v>82</v>
      </c>
    </row>
    <row r="877" spans="1:47" s="2" customFormat="1" ht="12">
      <c r="A877" s="39"/>
      <c r="B877" s="40"/>
      <c r="C877" s="41"/>
      <c r="D877" s="223" t="s">
        <v>159</v>
      </c>
      <c r="E877" s="41"/>
      <c r="F877" s="224" t="s">
        <v>1763</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159</v>
      </c>
      <c r="AU877" s="18" t="s">
        <v>82</v>
      </c>
    </row>
    <row r="878" spans="1:51" s="13" customFormat="1" ht="12">
      <c r="A878" s="13"/>
      <c r="B878" s="225"/>
      <c r="C878" s="226"/>
      <c r="D878" s="218" t="s">
        <v>161</v>
      </c>
      <c r="E878" s="227" t="s">
        <v>19</v>
      </c>
      <c r="F878" s="228" t="s">
        <v>1764</v>
      </c>
      <c r="G878" s="226"/>
      <c r="H878" s="229">
        <v>8.46</v>
      </c>
      <c r="I878" s="230"/>
      <c r="J878" s="226"/>
      <c r="K878" s="226"/>
      <c r="L878" s="231"/>
      <c r="M878" s="232"/>
      <c r="N878" s="233"/>
      <c r="O878" s="233"/>
      <c r="P878" s="233"/>
      <c r="Q878" s="233"/>
      <c r="R878" s="233"/>
      <c r="S878" s="233"/>
      <c r="T878" s="234"/>
      <c r="U878" s="13"/>
      <c r="V878" s="13"/>
      <c r="W878" s="13"/>
      <c r="X878" s="13"/>
      <c r="Y878" s="13"/>
      <c r="Z878" s="13"/>
      <c r="AA878" s="13"/>
      <c r="AB878" s="13"/>
      <c r="AC878" s="13"/>
      <c r="AD878" s="13"/>
      <c r="AE878" s="13"/>
      <c r="AT878" s="235" t="s">
        <v>161</v>
      </c>
      <c r="AU878" s="235" t="s">
        <v>82</v>
      </c>
      <c r="AV878" s="13" t="s">
        <v>82</v>
      </c>
      <c r="AW878" s="13" t="s">
        <v>33</v>
      </c>
      <c r="AX878" s="13" t="s">
        <v>80</v>
      </c>
      <c r="AY878" s="235" t="s">
        <v>148</v>
      </c>
    </row>
    <row r="879" spans="1:65" s="2" customFormat="1" ht="24.15" customHeight="1">
      <c r="A879" s="39"/>
      <c r="B879" s="40"/>
      <c r="C879" s="205" t="s">
        <v>1765</v>
      </c>
      <c r="D879" s="205" t="s">
        <v>150</v>
      </c>
      <c r="E879" s="206" t="s">
        <v>1766</v>
      </c>
      <c r="F879" s="207" t="s">
        <v>1767</v>
      </c>
      <c r="G879" s="208" t="s">
        <v>174</v>
      </c>
      <c r="H879" s="209">
        <v>8.46</v>
      </c>
      <c r="I879" s="210"/>
      <c r="J879" s="211">
        <f>ROUND(I879*H879,2)</f>
        <v>0</v>
      </c>
      <c r="K879" s="207" t="s">
        <v>662</v>
      </c>
      <c r="L879" s="45"/>
      <c r="M879" s="212" t="s">
        <v>19</v>
      </c>
      <c r="N879" s="213" t="s">
        <v>43</v>
      </c>
      <c r="O879" s="85"/>
      <c r="P879" s="214">
        <f>O879*H879</f>
        <v>0</v>
      </c>
      <c r="Q879" s="214">
        <v>0.00012</v>
      </c>
      <c r="R879" s="214">
        <f>Q879*H879</f>
        <v>0.0010152000000000002</v>
      </c>
      <c r="S879" s="214">
        <v>0</v>
      </c>
      <c r="T879" s="215">
        <f>S879*H879</f>
        <v>0</v>
      </c>
      <c r="U879" s="39"/>
      <c r="V879" s="39"/>
      <c r="W879" s="39"/>
      <c r="X879" s="39"/>
      <c r="Y879" s="39"/>
      <c r="Z879" s="39"/>
      <c r="AA879" s="39"/>
      <c r="AB879" s="39"/>
      <c r="AC879" s="39"/>
      <c r="AD879" s="39"/>
      <c r="AE879" s="39"/>
      <c r="AR879" s="216" t="s">
        <v>261</v>
      </c>
      <c r="AT879" s="216" t="s">
        <v>150</v>
      </c>
      <c r="AU879" s="216" t="s">
        <v>82</v>
      </c>
      <c r="AY879" s="18" t="s">
        <v>148</v>
      </c>
      <c r="BE879" s="217">
        <f>IF(N879="základní",J879,0)</f>
        <v>0</v>
      </c>
      <c r="BF879" s="217">
        <f>IF(N879="snížená",J879,0)</f>
        <v>0</v>
      </c>
      <c r="BG879" s="217">
        <f>IF(N879="zákl. přenesená",J879,0)</f>
        <v>0</v>
      </c>
      <c r="BH879" s="217">
        <f>IF(N879="sníž. přenesená",J879,0)</f>
        <v>0</v>
      </c>
      <c r="BI879" s="217">
        <f>IF(N879="nulová",J879,0)</f>
        <v>0</v>
      </c>
      <c r="BJ879" s="18" t="s">
        <v>80</v>
      </c>
      <c r="BK879" s="217">
        <f>ROUND(I879*H879,2)</f>
        <v>0</v>
      </c>
      <c r="BL879" s="18" t="s">
        <v>261</v>
      </c>
      <c r="BM879" s="216" t="s">
        <v>1768</v>
      </c>
    </row>
    <row r="880" spans="1:47" s="2" customFormat="1" ht="12">
      <c r="A880" s="39"/>
      <c r="B880" s="40"/>
      <c r="C880" s="41"/>
      <c r="D880" s="218" t="s">
        <v>157</v>
      </c>
      <c r="E880" s="41"/>
      <c r="F880" s="219" t="s">
        <v>1769</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157</v>
      </c>
      <c r="AU880" s="18" t="s">
        <v>82</v>
      </c>
    </row>
    <row r="881" spans="1:47" s="2" customFormat="1" ht="12">
      <c r="A881" s="39"/>
      <c r="B881" s="40"/>
      <c r="C881" s="41"/>
      <c r="D881" s="223" t="s">
        <v>159</v>
      </c>
      <c r="E881" s="41"/>
      <c r="F881" s="224" t="s">
        <v>1770</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159</v>
      </c>
      <c r="AU881" s="18" t="s">
        <v>82</v>
      </c>
    </row>
    <row r="882" spans="1:65" s="2" customFormat="1" ht="24.15" customHeight="1">
      <c r="A882" s="39"/>
      <c r="B882" s="40"/>
      <c r="C882" s="205" t="s">
        <v>1771</v>
      </c>
      <c r="D882" s="205" t="s">
        <v>150</v>
      </c>
      <c r="E882" s="206" t="s">
        <v>1772</v>
      </c>
      <c r="F882" s="207" t="s">
        <v>1773</v>
      </c>
      <c r="G882" s="208" t="s">
        <v>174</v>
      </c>
      <c r="H882" s="209">
        <v>232</v>
      </c>
      <c r="I882" s="210"/>
      <c r="J882" s="211">
        <f>ROUND(I882*H882,2)</f>
        <v>0</v>
      </c>
      <c r="K882" s="207" t="s">
        <v>662</v>
      </c>
      <c r="L882" s="45"/>
      <c r="M882" s="212" t="s">
        <v>19</v>
      </c>
      <c r="N882" s="213" t="s">
        <v>43</v>
      </c>
      <c r="O882" s="85"/>
      <c r="P882" s="214">
        <f>O882*H882</f>
        <v>0</v>
      </c>
      <c r="Q882" s="214">
        <v>0.00011</v>
      </c>
      <c r="R882" s="214">
        <f>Q882*H882</f>
        <v>0.02552</v>
      </c>
      <c r="S882" s="214">
        <v>0</v>
      </c>
      <c r="T882" s="215">
        <f>S882*H882</f>
        <v>0</v>
      </c>
      <c r="U882" s="39"/>
      <c r="V882" s="39"/>
      <c r="W882" s="39"/>
      <c r="X882" s="39"/>
      <c r="Y882" s="39"/>
      <c r="Z882" s="39"/>
      <c r="AA882" s="39"/>
      <c r="AB882" s="39"/>
      <c r="AC882" s="39"/>
      <c r="AD882" s="39"/>
      <c r="AE882" s="39"/>
      <c r="AR882" s="216" t="s">
        <v>261</v>
      </c>
      <c r="AT882" s="216" t="s">
        <v>150</v>
      </c>
      <c r="AU882" s="216" t="s">
        <v>82</v>
      </c>
      <c r="AY882" s="18" t="s">
        <v>148</v>
      </c>
      <c r="BE882" s="217">
        <f>IF(N882="základní",J882,0)</f>
        <v>0</v>
      </c>
      <c r="BF882" s="217">
        <f>IF(N882="snížená",J882,0)</f>
        <v>0</v>
      </c>
      <c r="BG882" s="217">
        <f>IF(N882="zákl. přenesená",J882,0)</f>
        <v>0</v>
      </c>
      <c r="BH882" s="217">
        <f>IF(N882="sníž. přenesená",J882,0)</f>
        <v>0</v>
      </c>
      <c r="BI882" s="217">
        <f>IF(N882="nulová",J882,0)</f>
        <v>0</v>
      </c>
      <c r="BJ882" s="18" t="s">
        <v>80</v>
      </c>
      <c r="BK882" s="217">
        <f>ROUND(I882*H882,2)</f>
        <v>0</v>
      </c>
      <c r="BL882" s="18" t="s">
        <v>261</v>
      </c>
      <c r="BM882" s="216" t="s">
        <v>1774</v>
      </c>
    </row>
    <row r="883" spans="1:47" s="2" customFormat="1" ht="12">
      <c r="A883" s="39"/>
      <c r="B883" s="40"/>
      <c r="C883" s="41"/>
      <c r="D883" s="218" t="s">
        <v>157</v>
      </c>
      <c r="E883" s="41"/>
      <c r="F883" s="219" t="s">
        <v>1775</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157</v>
      </c>
      <c r="AU883" s="18" t="s">
        <v>82</v>
      </c>
    </row>
    <row r="884" spans="1:47" s="2" customFormat="1" ht="12">
      <c r="A884" s="39"/>
      <c r="B884" s="40"/>
      <c r="C884" s="41"/>
      <c r="D884" s="223" t="s">
        <v>159</v>
      </c>
      <c r="E884" s="41"/>
      <c r="F884" s="224" t="s">
        <v>1776</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159</v>
      </c>
      <c r="AU884" s="18" t="s">
        <v>82</v>
      </c>
    </row>
    <row r="885" spans="1:65" s="2" customFormat="1" ht="24.15" customHeight="1">
      <c r="A885" s="39"/>
      <c r="B885" s="40"/>
      <c r="C885" s="205" t="s">
        <v>1777</v>
      </c>
      <c r="D885" s="205" t="s">
        <v>150</v>
      </c>
      <c r="E885" s="206" t="s">
        <v>1778</v>
      </c>
      <c r="F885" s="207" t="s">
        <v>1779</v>
      </c>
      <c r="G885" s="208" t="s">
        <v>174</v>
      </c>
      <c r="H885" s="209">
        <v>232</v>
      </c>
      <c r="I885" s="210"/>
      <c r="J885" s="211">
        <f>ROUND(I885*H885,2)</f>
        <v>0</v>
      </c>
      <c r="K885" s="207" t="s">
        <v>662</v>
      </c>
      <c r="L885" s="45"/>
      <c r="M885" s="212" t="s">
        <v>19</v>
      </c>
      <c r="N885" s="213" t="s">
        <v>43</v>
      </c>
      <c r="O885" s="85"/>
      <c r="P885" s="214">
        <f>O885*H885</f>
        <v>0</v>
      </c>
      <c r="Q885" s="214">
        <v>0.00036</v>
      </c>
      <c r="R885" s="214">
        <f>Q885*H885</f>
        <v>0.08352000000000001</v>
      </c>
      <c r="S885" s="214">
        <v>0</v>
      </c>
      <c r="T885" s="215">
        <f>S885*H885</f>
        <v>0</v>
      </c>
      <c r="U885" s="39"/>
      <c r="V885" s="39"/>
      <c r="W885" s="39"/>
      <c r="X885" s="39"/>
      <c r="Y885" s="39"/>
      <c r="Z885" s="39"/>
      <c r="AA885" s="39"/>
      <c r="AB885" s="39"/>
      <c r="AC885" s="39"/>
      <c r="AD885" s="39"/>
      <c r="AE885" s="39"/>
      <c r="AR885" s="216" t="s">
        <v>261</v>
      </c>
      <c r="AT885" s="216" t="s">
        <v>150</v>
      </c>
      <c r="AU885" s="216" t="s">
        <v>82</v>
      </c>
      <c r="AY885" s="18" t="s">
        <v>148</v>
      </c>
      <c r="BE885" s="217">
        <f>IF(N885="základní",J885,0)</f>
        <v>0</v>
      </c>
      <c r="BF885" s="217">
        <f>IF(N885="snížená",J885,0)</f>
        <v>0</v>
      </c>
      <c r="BG885" s="217">
        <f>IF(N885="zákl. přenesená",J885,0)</f>
        <v>0</v>
      </c>
      <c r="BH885" s="217">
        <f>IF(N885="sníž. přenesená",J885,0)</f>
        <v>0</v>
      </c>
      <c r="BI885" s="217">
        <f>IF(N885="nulová",J885,0)</f>
        <v>0</v>
      </c>
      <c r="BJ885" s="18" t="s">
        <v>80</v>
      </c>
      <c r="BK885" s="217">
        <f>ROUND(I885*H885,2)</f>
        <v>0</v>
      </c>
      <c r="BL885" s="18" t="s">
        <v>261</v>
      </c>
      <c r="BM885" s="216" t="s">
        <v>1780</v>
      </c>
    </row>
    <row r="886" spans="1:47" s="2" customFormat="1" ht="12">
      <c r="A886" s="39"/>
      <c r="B886" s="40"/>
      <c r="C886" s="41"/>
      <c r="D886" s="218" t="s">
        <v>157</v>
      </c>
      <c r="E886" s="41"/>
      <c r="F886" s="219" t="s">
        <v>1781</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157</v>
      </c>
      <c r="AU886" s="18" t="s">
        <v>82</v>
      </c>
    </row>
    <row r="887" spans="1:47" s="2" customFormat="1" ht="12">
      <c r="A887" s="39"/>
      <c r="B887" s="40"/>
      <c r="C887" s="41"/>
      <c r="D887" s="223" t="s">
        <v>159</v>
      </c>
      <c r="E887" s="41"/>
      <c r="F887" s="224" t="s">
        <v>1782</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159</v>
      </c>
      <c r="AU887" s="18" t="s">
        <v>82</v>
      </c>
    </row>
    <row r="888" spans="1:63" s="12" customFormat="1" ht="22.8" customHeight="1">
      <c r="A888" s="12"/>
      <c r="B888" s="189"/>
      <c r="C888" s="190"/>
      <c r="D888" s="191" t="s">
        <v>71</v>
      </c>
      <c r="E888" s="203" t="s">
        <v>1783</v>
      </c>
      <c r="F888" s="203" t="s">
        <v>1784</v>
      </c>
      <c r="G888" s="190"/>
      <c r="H888" s="190"/>
      <c r="I888" s="193"/>
      <c r="J888" s="204">
        <f>BK888</f>
        <v>0</v>
      </c>
      <c r="K888" s="190"/>
      <c r="L888" s="195"/>
      <c r="M888" s="196"/>
      <c r="N888" s="197"/>
      <c r="O888" s="197"/>
      <c r="P888" s="198">
        <f>SUM(P889:P898)</f>
        <v>0</v>
      </c>
      <c r="Q888" s="197"/>
      <c r="R888" s="198">
        <f>SUM(R889:R898)</f>
        <v>0.26925400000000005</v>
      </c>
      <c r="S888" s="197"/>
      <c r="T888" s="199">
        <f>SUM(T889:T898)</f>
        <v>0</v>
      </c>
      <c r="U888" s="12"/>
      <c r="V888" s="12"/>
      <c r="W888" s="12"/>
      <c r="X888" s="12"/>
      <c r="Y888" s="12"/>
      <c r="Z888" s="12"/>
      <c r="AA888" s="12"/>
      <c r="AB888" s="12"/>
      <c r="AC888" s="12"/>
      <c r="AD888" s="12"/>
      <c r="AE888" s="12"/>
      <c r="AR888" s="200" t="s">
        <v>82</v>
      </c>
      <c r="AT888" s="201" t="s">
        <v>71</v>
      </c>
      <c r="AU888" s="201" t="s">
        <v>80</v>
      </c>
      <c r="AY888" s="200" t="s">
        <v>148</v>
      </c>
      <c r="BK888" s="202">
        <f>SUM(BK889:BK898)</f>
        <v>0</v>
      </c>
    </row>
    <row r="889" spans="1:65" s="2" customFormat="1" ht="33" customHeight="1">
      <c r="A889" s="39"/>
      <c r="B889" s="40"/>
      <c r="C889" s="205" t="s">
        <v>1785</v>
      </c>
      <c r="D889" s="274" t="s">
        <v>150</v>
      </c>
      <c r="E889" s="206" t="s">
        <v>1786</v>
      </c>
      <c r="F889" s="207" t="s">
        <v>1787</v>
      </c>
      <c r="G889" s="208" t="s">
        <v>377</v>
      </c>
      <c r="H889" s="209">
        <v>80</v>
      </c>
      <c r="I889" s="210"/>
      <c r="J889" s="211">
        <f>ROUND(I889*H889,2)</f>
        <v>0</v>
      </c>
      <c r="K889" s="207" t="s">
        <v>662</v>
      </c>
      <c r="L889" s="45"/>
      <c r="M889" s="212" t="s">
        <v>19</v>
      </c>
      <c r="N889" s="213" t="s">
        <v>43</v>
      </c>
      <c r="O889" s="85"/>
      <c r="P889" s="214">
        <f>O889*H889</f>
        <v>0</v>
      </c>
      <c r="Q889" s="214">
        <v>0</v>
      </c>
      <c r="R889" s="214">
        <f>Q889*H889</f>
        <v>0</v>
      </c>
      <c r="S889" s="214">
        <v>0</v>
      </c>
      <c r="T889" s="215">
        <f>S889*H889</f>
        <v>0</v>
      </c>
      <c r="U889" s="39"/>
      <c r="V889" s="39"/>
      <c r="W889" s="39"/>
      <c r="X889" s="39"/>
      <c r="Y889" s="39"/>
      <c r="Z889" s="39"/>
      <c r="AA889" s="39"/>
      <c r="AB889" s="39"/>
      <c r="AC889" s="39"/>
      <c r="AD889" s="39"/>
      <c r="AE889" s="39"/>
      <c r="AR889" s="216" t="s">
        <v>261</v>
      </c>
      <c r="AT889" s="216" t="s">
        <v>150</v>
      </c>
      <c r="AU889" s="216" t="s">
        <v>82</v>
      </c>
      <c r="AY889" s="18" t="s">
        <v>148</v>
      </c>
      <c r="BE889" s="217">
        <f>IF(N889="základní",J889,0)</f>
        <v>0</v>
      </c>
      <c r="BF889" s="217">
        <f>IF(N889="snížená",J889,0)</f>
        <v>0</v>
      </c>
      <c r="BG889" s="217">
        <f>IF(N889="zákl. přenesená",J889,0)</f>
        <v>0</v>
      </c>
      <c r="BH889" s="217">
        <f>IF(N889="sníž. přenesená",J889,0)</f>
        <v>0</v>
      </c>
      <c r="BI889" s="217">
        <f>IF(N889="nulová",J889,0)</f>
        <v>0</v>
      </c>
      <c r="BJ889" s="18" t="s">
        <v>80</v>
      </c>
      <c r="BK889" s="217">
        <f>ROUND(I889*H889,2)</f>
        <v>0</v>
      </c>
      <c r="BL889" s="18" t="s">
        <v>261</v>
      </c>
      <c r="BM889" s="216" t="s">
        <v>1788</v>
      </c>
    </row>
    <row r="890" spans="1:47" s="2" customFormat="1" ht="12">
      <c r="A890" s="39"/>
      <c r="B890" s="40"/>
      <c r="C890" s="41"/>
      <c r="D890" s="218" t="s">
        <v>157</v>
      </c>
      <c r="E890" s="41"/>
      <c r="F890" s="219" t="s">
        <v>1789</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157</v>
      </c>
      <c r="AU890" s="18" t="s">
        <v>82</v>
      </c>
    </row>
    <row r="891" spans="1:47" s="2" customFormat="1" ht="12">
      <c r="A891" s="39"/>
      <c r="B891" s="40"/>
      <c r="C891" s="41"/>
      <c r="D891" s="223" t="s">
        <v>159</v>
      </c>
      <c r="E891" s="41"/>
      <c r="F891" s="224" t="s">
        <v>1790</v>
      </c>
      <c r="G891" s="41"/>
      <c r="H891" s="41"/>
      <c r="I891" s="220"/>
      <c r="J891" s="41"/>
      <c r="K891" s="41"/>
      <c r="L891" s="45"/>
      <c r="M891" s="221"/>
      <c r="N891" s="222"/>
      <c r="O891" s="85"/>
      <c r="P891" s="85"/>
      <c r="Q891" s="85"/>
      <c r="R891" s="85"/>
      <c r="S891" s="85"/>
      <c r="T891" s="86"/>
      <c r="U891" s="39"/>
      <c r="V891" s="39"/>
      <c r="W891" s="39"/>
      <c r="X891" s="39"/>
      <c r="Y891" s="39"/>
      <c r="Z891" s="39"/>
      <c r="AA891" s="39"/>
      <c r="AB891" s="39"/>
      <c r="AC891" s="39"/>
      <c r="AD891" s="39"/>
      <c r="AE891" s="39"/>
      <c r="AT891" s="18" t="s">
        <v>159</v>
      </c>
      <c r="AU891" s="18" t="s">
        <v>82</v>
      </c>
    </row>
    <row r="892" spans="1:51" s="13" customFormat="1" ht="12">
      <c r="A892" s="13"/>
      <c r="B892" s="225"/>
      <c r="C892" s="226"/>
      <c r="D892" s="218" t="s">
        <v>161</v>
      </c>
      <c r="E892" s="227" t="s">
        <v>19</v>
      </c>
      <c r="F892" s="228" t="s">
        <v>1791</v>
      </c>
      <c r="G892" s="226"/>
      <c r="H892" s="229">
        <v>80</v>
      </c>
      <c r="I892" s="230"/>
      <c r="J892" s="226"/>
      <c r="K892" s="226"/>
      <c r="L892" s="231"/>
      <c r="M892" s="232"/>
      <c r="N892" s="233"/>
      <c r="O892" s="233"/>
      <c r="P892" s="233"/>
      <c r="Q892" s="233"/>
      <c r="R892" s="233"/>
      <c r="S892" s="233"/>
      <c r="T892" s="234"/>
      <c r="U892" s="13"/>
      <c r="V892" s="13"/>
      <c r="W892" s="13"/>
      <c r="X892" s="13"/>
      <c r="Y892" s="13"/>
      <c r="Z892" s="13"/>
      <c r="AA892" s="13"/>
      <c r="AB892" s="13"/>
      <c r="AC892" s="13"/>
      <c r="AD892" s="13"/>
      <c r="AE892" s="13"/>
      <c r="AT892" s="235" t="s">
        <v>161</v>
      </c>
      <c r="AU892" s="235" t="s">
        <v>82</v>
      </c>
      <c r="AV892" s="13" t="s">
        <v>82</v>
      </c>
      <c r="AW892" s="13" t="s">
        <v>33</v>
      </c>
      <c r="AX892" s="13" t="s">
        <v>80</v>
      </c>
      <c r="AY892" s="235" t="s">
        <v>148</v>
      </c>
    </row>
    <row r="893" spans="1:65" s="2" customFormat="1" ht="24.15" customHeight="1">
      <c r="A893" s="39"/>
      <c r="B893" s="40"/>
      <c r="C893" s="262" t="s">
        <v>1792</v>
      </c>
      <c r="D893" s="275" t="s">
        <v>700</v>
      </c>
      <c r="E893" s="263" t="s">
        <v>1793</v>
      </c>
      <c r="F893" s="264" t="s">
        <v>1794</v>
      </c>
      <c r="G893" s="265" t="s">
        <v>174</v>
      </c>
      <c r="H893" s="266">
        <v>269.254</v>
      </c>
      <c r="I893" s="267"/>
      <c r="J893" s="268">
        <f>ROUND(I893*H893,2)</f>
        <v>0</v>
      </c>
      <c r="K893" s="264" t="s">
        <v>662</v>
      </c>
      <c r="L893" s="269"/>
      <c r="M893" s="270" t="s">
        <v>19</v>
      </c>
      <c r="N893" s="271" t="s">
        <v>43</v>
      </c>
      <c r="O893" s="85"/>
      <c r="P893" s="214">
        <f>O893*H893</f>
        <v>0</v>
      </c>
      <c r="Q893" s="214">
        <v>0.001</v>
      </c>
      <c r="R893" s="214">
        <f>Q893*H893</f>
        <v>0.26925400000000005</v>
      </c>
      <c r="S893" s="214">
        <v>0</v>
      </c>
      <c r="T893" s="215">
        <f>S893*H893</f>
        <v>0</v>
      </c>
      <c r="U893" s="39"/>
      <c r="V893" s="39"/>
      <c r="W893" s="39"/>
      <c r="X893" s="39"/>
      <c r="Y893" s="39"/>
      <c r="Z893" s="39"/>
      <c r="AA893" s="39"/>
      <c r="AB893" s="39"/>
      <c r="AC893" s="39"/>
      <c r="AD893" s="39"/>
      <c r="AE893" s="39"/>
      <c r="AR893" s="216" t="s">
        <v>383</v>
      </c>
      <c r="AT893" s="216" t="s">
        <v>700</v>
      </c>
      <c r="AU893" s="216" t="s">
        <v>82</v>
      </c>
      <c r="AY893" s="18" t="s">
        <v>148</v>
      </c>
      <c r="BE893" s="217">
        <f>IF(N893="základní",J893,0)</f>
        <v>0</v>
      </c>
      <c r="BF893" s="217">
        <f>IF(N893="snížená",J893,0)</f>
        <v>0</v>
      </c>
      <c r="BG893" s="217">
        <f>IF(N893="zákl. přenesená",J893,0)</f>
        <v>0</v>
      </c>
      <c r="BH893" s="217">
        <f>IF(N893="sníž. přenesená",J893,0)</f>
        <v>0</v>
      </c>
      <c r="BI893" s="217">
        <f>IF(N893="nulová",J893,0)</f>
        <v>0</v>
      </c>
      <c r="BJ893" s="18" t="s">
        <v>80</v>
      </c>
      <c r="BK893" s="217">
        <f>ROUND(I893*H893,2)</f>
        <v>0</v>
      </c>
      <c r="BL893" s="18" t="s">
        <v>261</v>
      </c>
      <c r="BM893" s="216" t="s">
        <v>1795</v>
      </c>
    </row>
    <row r="894" spans="1:47" s="2" customFormat="1" ht="12">
      <c r="A894" s="39"/>
      <c r="B894" s="40"/>
      <c r="C894" s="41"/>
      <c r="D894" s="218" t="s">
        <v>157</v>
      </c>
      <c r="E894" s="41"/>
      <c r="F894" s="219" t="s">
        <v>1794</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157</v>
      </c>
      <c r="AU894" s="18" t="s">
        <v>82</v>
      </c>
    </row>
    <row r="895" spans="1:47" s="2" customFormat="1" ht="12">
      <c r="A895" s="39"/>
      <c r="B895" s="40"/>
      <c r="C895" s="41"/>
      <c r="D895" s="223" t="s">
        <v>159</v>
      </c>
      <c r="E895" s="41"/>
      <c r="F895" s="224" t="s">
        <v>1796</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159</v>
      </c>
      <c r="AU895" s="18" t="s">
        <v>82</v>
      </c>
    </row>
    <row r="896" spans="1:51" s="13" customFormat="1" ht="12">
      <c r="A896" s="13"/>
      <c r="B896" s="225"/>
      <c r="C896" s="226"/>
      <c r="D896" s="218" t="s">
        <v>161</v>
      </c>
      <c r="E896" s="227" t="s">
        <v>19</v>
      </c>
      <c r="F896" s="228" t="s">
        <v>1797</v>
      </c>
      <c r="G896" s="226"/>
      <c r="H896" s="229">
        <v>265.65</v>
      </c>
      <c r="I896" s="230"/>
      <c r="J896" s="226"/>
      <c r="K896" s="226"/>
      <c r="L896" s="231"/>
      <c r="M896" s="232"/>
      <c r="N896" s="233"/>
      <c r="O896" s="233"/>
      <c r="P896" s="233"/>
      <c r="Q896" s="233"/>
      <c r="R896" s="233"/>
      <c r="S896" s="233"/>
      <c r="T896" s="234"/>
      <c r="U896" s="13"/>
      <c r="V896" s="13"/>
      <c r="W896" s="13"/>
      <c r="X896" s="13"/>
      <c r="Y896" s="13"/>
      <c r="Z896" s="13"/>
      <c r="AA896" s="13"/>
      <c r="AB896" s="13"/>
      <c r="AC896" s="13"/>
      <c r="AD896" s="13"/>
      <c r="AE896" s="13"/>
      <c r="AT896" s="235" t="s">
        <v>161</v>
      </c>
      <c r="AU896" s="235" t="s">
        <v>82</v>
      </c>
      <c r="AV896" s="13" t="s">
        <v>82</v>
      </c>
      <c r="AW896" s="13" t="s">
        <v>33</v>
      </c>
      <c r="AX896" s="13" t="s">
        <v>72</v>
      </c>
      <c r="AY896" s="235" t="s">
        <v>148</v>
      </c>
    </row>
    <row r="897" spans="1:51" s="13" customFormat="1" ht="12">
      <c r="A897" s="13"/>
      <c r="B897" s="225"/>
      <c r="C897" s="226"/>
      <c r="D897" s="218" t="s">
        <v>161</v>
      </c>
      <c r="E897" s="227" t="s">
        <v>19</v>
      </c>
      <c r="F897" s="228" t="s">
        <v>1798</v>
      </c>
      <c r="G897" s="226"/>
      <c r="H897" s="229">
        <v>3.604</v>
      </c>
      <c r="I897" s="230"/>
      <c r="J897" s="226"/>
      <c r="K897" s="226"/>
      <c r="L897" s="231"/>
      <c r="M897" s="232"/>
      <c r="N897" s="233"/>
      <c r="O897" s="233"/>
      <c r="P897" s="233"/>
      <c r="Q897" s="233"/>
      <c r="R897" s="233"/>
      <c r="S897" s="233"/>
      <c r="T897" s="234"/>
      <c r="U897" s="13"/>
      <c r="V897" s="13"/>
      <c r="W897" s="13"/>
      <c r="X897" s="13"/>
      <c r="Y897" s="13"/>
      <c r="Z897" s="13"/>
      <c r="AA897" s="13"/>
      <c r="AB897" s="13"/>
      <c r="AC897" s="13"/>
      <c r="AD897" s="13"/>
      <c r="AE897" s="13"/>
      <c r="AT897" s="235" t="s">
        <v>161</v>
      </c>
      <c r="AU897" s="235" t="s">
        <v>82</v>
      </c>
      <c r="AV897" s="13" t="s">
        <v>82</v>
      </c>
      <c r="AW897" s="13" t="s">
        <v>33</v>
      </c>
      <c r="AX897" s="13" t="s">
        <v>72</v>
      </c>
      <c r="AY897" s="235" t="s">
        <v>148</v>
      </c>
    </row>
    <row r="898" spans="1:51" s="14" customFormat="1" ht="12">
      <c r="A898" s="14"/>
      <c r="B898" s="236"/>
      <c r="C898" s="237"/>
      <c r="D898" s="218" t="s">
        <v>161</v>
      </c>
      <c r="E898" s="238" t="s">
        <v>19</v>
      </c>
      <c r="F898" s="239" t="s">
        <v>254</v>
      </c>
      <c r="G898" s="237"/>
      <c r="H898" s="240">
        <v>269.25399999999996</v>
      </c>
      <c r="I898" s="241"/>
      <c r="J898" s="237"/>
      <c r="K898" s="237"/>
      <c r="L898" s="242"/>
      <c r="M898" s="259"/>
      <c r="N898" s="260"/>
      <c r="O898" s="260"/>
      <c r="P898" s="260"/>
      <c r="Q898" s="260"/>
      <c r="R898" s="260"/>
      <c r="S898" s="260"/>
      <c r="T898" s="261"/>
      <c r="U898" s="14"/>
      <c r="V898" s="14"/>
      <c r="W898" s="14"/>
      <c r="X898" s="14"/>
      <c r="Y898" s="14"/>
      <c r="Z898" s="14"/>
      <c r="AA898" s="14"/>
      <c r="AB898" s="14"/>
      <c r="AC898" s="14"/>
      <c r="AD898" s="14"/>
      <c r="AE898" s="14"/>
      <c r="AT898" s="246" t="s">
        <v>161</v>
      </c>
      <c r="AU898" s="246" t="s">
        <v>82</v>
      </c>
      <c r="AV898" s="14" t="s">
        <v>155</v>
      </c>
      <c r="AW898" s="14" t="s">
        <v>33</v>
      </c>
      <c r="AX898" s="14" t="s">
        <v>80</v>
      </c>
      <c r="AY898" s="246" t="s">
        <v>148</v>
      </c>
    </row>
    <row r="899" spans="1:31" s="2" customFormat="1" ht="6.95" customHeight="1">
      <c r="A899" s="39"/>
      <c r="B899" s="60"/>
      <c r="C899" s="61"/>
      <c r="D899" s="61"/>
      <c r="E899" s="61"/>
      <c r="F899" s="61"/>
      <c r="G899" s="61"/>
      <c r="H899" s="61"/>
      <c r="I899" s="61"/>
      <c r="J899" s="61"/>
      <c r="K899" s="61"/>
      <c r="L899" s="45"/>
      <c r="M899" s="39"/>
      <c r="O899" s="39"/>
      <c r="P899" s="39"/>
      <c r="Q899" s="39"/>
      <c r="R899" s="39"/>
      <c r="S899" s="39"/>
      <c r="T899" s="39"/>
      <c r="U899" s="39"/>
      <c r="V899" s="39"/>
      <c r="W899" s="39"/>
      <c r="X899" s="39"/>
      <c r="Y899" s="39"/>
      <c r="Z899" s="39"/>
      <c r="AA899" s="39"/>
      <c r="AB899" s="39"/>
      <c r="AC899" s="39"/>
      <c r="AD899" s="39"/>
      <c r="AE899" s="39"/>
    </row>
  </sheetData>
  <sheetProtection password="CC35" sheet="1" objects="1" scenarios="1" formatColumns="0" formatRows="0" autoFilter="0"/>
  <autoFilter ref="C95:K898"/>
  <mergeCells count="9">
    <mergeCell ref="E7:H7"/>
    <mergeCell ref="E9:H9"/>
    <mergeCell ref="E18:H18"/>
    <mergeCell ref="E27:H27"/>
    <mergeCell ref="E48:H48"/>
    <mergeCell ref="E50:H50"/>
    <mergeCell ref="E86:H86"/>
    <mergeCell ref="E88:H88"/>
    <mergeCell ref="L2:V2"/>
  </mergeCells>
  <hyperlinks>
    <hyperlink ref="F101" r:id="rId1" display="https://podminky.urs.cz/item/CS_URS_2021_02/311113132"/>
    <hyperlink ref="F105" r:id="rId2" display="https://podminky.urs.cz/item/CS_URS_2021_02/311234111"/>
    <hyperlink ref="F112" r:id="rId3" display="https://podminky.urs.cz/item/CS_URS_2021_02/311361821"/>
    <hyperlink ref="F118" r:id="rId4" display="https://podminky.urs.cz/item/CS_URS_2021_02/340231021"/>
    <hyperlink ref="F123" r:id="rId5" display="https://podminky.urs.cz/item/CS_URS_2021_02/612311131"/>
    <hyperlink ref="F126" r:id="rId6" display="https://podminky.urs.cz/item/CS_URS_2021_02/621221111"/>
    <hyperlink ref="F130" r:id="rId7" display="https://podminky.urs.cz/item/CS_URS_2021_02/63151550"/>
    <hyperlink ref="F135" r:id="rId8" display="https://podminky.urs.cz/item/CS_URS_2021_01/621541011"/>
    <hyperlink ref="F138" r:id="rId9" display="https://podminky.urs.cz/item/CS_URS_2021_02/622131101"/>
    <hyperlink ref="F144" r:id="rId10" display="https://podminky.urs.cz/item/CS_URS_2021_02/622221011"/>
    <hyperlink ref="F148" r:id="rId11" display="https://podminky.urs.cz/item/CS_URS_2021_02/63151520"/>
    <hyperlink ref="F152" r:id="rId12" display="https://podminky.urs.cz/item/CS_URS_2021_02/622221021"/>
    <hyperlink ref="F156" r:id="rId13" display="https://podminky.urs.cz/item/CS_URS_2021_02/63151529"/>
    <hyperlink ref="F160" r:id="rId14" display="https://podminky.urs.cz/item/CS_URS_2021_02/622221041"/>
    <hyperlink ref="F167" r:id="rId15" display="https://podminky.urs.cz/item/CS_URS_2021_02/63151539"/>
    <hyperlink ref="F171" r:id="rId16" display="https://podminky.urs.cz/item/CS_URS_2021_02/622252002"/>
    <hyperlink ref="F174" r:id="rId17" display="https://podminky.urs.cz/item/CS_URS_2021_02/63127464"/>
    <hyperlink ref="F182" r:id="rId18" display="https://podminky.urs.cz/item/CS_URS_2021_02/59051476"/>
    <hyperlink ref="F186" r:id="rId19" display="https://podminky.urs.cz/item/CS_URS_2021_02/622273071"/>
    <hyperlink ref="F194" r:id="rId20" display="https://podminky.urs.cz/item/CS_URS_2021_02/63140380"/>
    <hyperlink ref="F224" r:id="rId21" display="https://podminky.urs.cz/item/CS_URS_2021_02/622321111"/>
    <hyperlink ref="F228" r:id="rId22" display="https://podminky.urs.cz/item/CS_URS_2021_02/622321121"/>
    <hyperlink ref="F232" r:id="rId23" display="https://podminky.urs.cz/item/CS_URS_2021_02/622321131"/>
    <hyperlink ref="F235" r:id="rId24" display="https://podminky.urs.cz/item/CS_URS_2021_02/622325103"/>
    <hyperlink ref="F239" r:id="rId25" display="https://podminky.urs.cz/item/CS_URS_2021_01/622511111"/>
    <hyperlink ref="F243" r:id="rId26" display="https://podminky.urs.cz/item/CS_URS_2021_01/622541011"/>
    <hyperlink ref="F251" r:id="rId27" display="https://podminky.urs.cz/item/CS_URS_2021_02/632451024"/>
    <hyperlink ref="F256" r:id="rId28" display="https://podminky.urs.cz/item/CS_URS_2021_02/941211112"/>
    <hyperlink ref="F260" r:id="rId29" display="https://podminky.urs.cz/item/CS_URS_2021_02/941211211"/>
    <hyperlink ref="F264" r:id="rId30" display="https://podminky.urs.cz/item/CS_URS_2021_02/941211812"/>
    <hyperlink ref="F267" r:id="rId31" display="https://podminky.urs.cz/item/CS_URS_2021_02/944511111"/>
    <hyperlink ref="F270" r:id="rId32" display="https://podminky.urs.cz/item/CS_URS_2021_02/944511211"/>
    <hyperlink ref="F274" r:id="rId33" display="https://podminky.urs.cz/item/CS_URS_2021_02/944511811"/>
    <hyperlink ref="F277" r:id="rId34" display="https://podminky.urs.cz/item/CS_URS_2021_02/985131111"/>
    <hyperlink ref="F284" r:id="rId35" display="https://podminky.urs.cz/item/CS_URS_2021_02/985131311"/>
    <hyperlink ref="F288" r:id="rId36" display="https://podminky.urs.cz/item/CS_URS_2021_02/985331213"/>
    <hyperlink ref="F293" r:id="rId37" display="https://podminky.urs.cz/item/CS_URS_2021_02/998011003"/>
    <hyperlink ref="F298" r:id="rId38" display="https://podminky.urs.cz/item/CS_URS_2021_02/711112001"/>
    <hyperlink ref="F301" r:id="rId39" display="https://podminky.urs.cz/item/CS_URS_2021_02/11163150"/>
    <hyperlink ref="F305" r:id="rId40" display="https://podminky.urs.cz/item/CS_URS_2021_02/711142559"/>
    <hyperlink ref="F308" r:id="rId41" display="https://podminky.urs.cz/item/CS_URS_2021_02/62855001"/>
    <hyperlink ref="F312" r:id="rId42" display="https://podminky.urs.cz/item/CS_URS_2021_02/711161212"/>
    <hyperlink ref="F316" r:id="rId43" display="https://podminky.urs.cz/item/CS_URS_2021_02/711161383"/>
    <hyperlink ref="F319" r:id="rId44" display="https://podminky.urs.cz/item/CS_URS_2021_02/998711103"/>
    <hyperlink ref="F323" r:id="rId45" display="https://podminky.urs.cz/item/CS_URS_2021_02/712311101"/>
    <hyperlink ref="F329" r:id="rId46" display="https://podminky.urs.cz/item/CS_URS_2021_02/11163150"/>
    <hyperlink ref="F333" r:id="rId47" display="https://podminky.urs.cz/item/CS_URS_2021_02/712331111"/>
    <hyperlink ref="F339" r:id="rId48" display="https://podminky.urs.cz/item/CS_URS_2021_02/62866281"/>
    <hyperlink ref="F343" r:id="rId49" display="https://podminky.urs.cz/item/CS_URS_2021_02/712341559"/>
    <hyperlink ref="F347" r:id="rId50" display="https://podminky.urs.cz/item/CS_URS_2021_02/62853004"/>
    <hyperlink ref="F351" r:id="rId51" display="https://podminky.urs.cz/item/CS_URS_2021_02/712363352"/>
    <hyperlink ref="F356" r:id="rId52" display="https://podminky.urs.cz/item/CS_URS_2021_02/712363353"/>
    <hyperlink ref="F361" r:id="rId53" display="https://podminky.urs.cz/item/CS_URS_2021_02/712363354"/>
    <hyperlink ref="F365" r:id="rId54" display="https://podminky.urs.cz/item/CS_URS_2021_02/712363357"/>
    <hyperlink ref="F369" r:id="rId55" display="https://podminky.urs.cz/item/CS_URS_2021_02/712363358"/>
    <hyperlink ref="F377" r:id="rId56" display="https://podminky.urs.cz/item/CS_URS_2021_02/712363505"/>
    <hyperlink ref="F384" r:id="rId57" display="https://podminky.urs.cz/item/CS_URS_2021_02/28322013"/>
    <hyperlink ref="F394" r:id="rId58" display="https://podminky.urs.cz/item/CS_URS_2021_02/28322058"/>
    <hyperlink ref="F398" r:id="rId59" display="https://podminky.urs.cz/item/CS_URS_2021_02/712363512"/>
    <hyperlink ref="F402" r:id="rId60" display="https://podminky.urs.cz/item/CS_URS_2021_02/712391171"/>
    <hyperlink ref="F409" r:id="rId61" display="https://podminky.urs.cz/item/CS_URS_2021_02/69311081"/>
    <hyperlink ref="F413" r:id="rId62" display="https://podminky.urs.cz/item/CS_URS_2021_02/712811101"/>
    <hyperlink ref="F421" r:id="rId63" display="https://podminky.urs.cz/item/CS_URS_2021_02/11163150"/>
    <hyperlink ref="F425" r:id="rId64" display="https://podminky.urs.cz/item/CS_URS_2021_02/712841559"/>
    <hyperlink ref="F428" r:id="rId65" display="https://podminky.urs.cz/item/CS_URS_2021_02/62853004"/>
    <hyperlink ref="F432" r:id="rId66" display="https://podminky.urs.cz/item/CS_URS_2021_02/998712103"/>
    <hyperlink ref="F436" r:id="rId67" display="https://podminky.urs.cz/item/CS_URS_2021_02/713111111"/>
    <hyperlink ref="F444" r:id="rId68" display="https://podminky.urs.cz/item/CS_URS_2021_02/713131141"/>
    <hyperlink ref="F447" r:id="rId69" display="https://podminky.urs.cz/item/CS_URS_2021_02/28376442"/>
    <hyperlink ref="F451" r:id="rId70" display="https://podminky.urs.cz/item/CS_URS_2021_02/713141151"/>
    <hyperlink ref="F457" r:id="rId71" display="https://podminky.urs.cz/item/CS_URS_2021_02/28376519"/>
    <hyperlink ref="F464" r:id="rId72" display="https://podminky.urs.cz/item/CS_URS_2021_02/713141152"/>
    <hyperlink ref="F471" r:id="rId73" display="https://podminky.urs.cz/item/CS_URS_2021_02/28376141"/>
    <hyperlink ref="F479" r:id="rId74" display="https://podminky.urs.cz/item/CS_URS_2021_02/28372316"/>
    <hyperlink ref="F484" r:id="rId75" display="https://podminky.urs.cz/item/CS_URS_2021_02/28372319"/>
    <hyperlink ref="F492" r:id="rId76" display="https://podminky.urs.cz/item/CS_URS_2021_02/28376518"/>
    <hyperlink ref="F496" r:id="rId77" display="https://podminky.urs.cz/item/CS_URS_2021_02/713141396"/>
    <hyperlink ref="F504" r:id="rId78" display="https://podminky.urs.cz/item/CS_URS_2021_02/28376441"/>
    <hyperlink ref="F509" r:id="rId79" display="https://podminky.urs.cz/item/CS_URS_2021_02/28376442"/>
    <hyperlink ref="F517" r:id="rId80" display="https://podminky.urs.cz/item/CS_URS_2021_02/28376444"/>
    <hyperlink ref="F524" r:id="rId81" display="https://podminky.urs.cz/item/CS_URS_2021_02/713191132"/>
    <hyperlink ref="F527" r:id="rId82" display="https://podminky.urs.cz/item/CS_URS_2021_02/69311080"/>
    <hyperlink ref="F531" r:id="rId83" display="https://podminky.urs.cz/item/CS_URS_2021_02/713191133"/>
    <hyperlink ref="F534" r:id="rId84" display="https://podminky.urs.cz/item/CS_URS_2021_02/28329012"/>
    <hyperlink ref="F538" r:id="rId85" display="https://podminky.urs.cz/item/CS_URS_2021_02/998713103"/>
    <hyperlink ref="F542" r:id="rId86" display="https://podminky.urs.cz/item/CS_URS_2021_02/721239114"/>
    <hyperlink ref="F545" r:id="rId87" display="https://podminky.urs.cz/item/CS_URS_2021_02/56231108"/>
    <hyperlink ref="F549" r:id="rId88" display="https://podminky.urs.cz/item/CS_URS_2021_02/998721103"/>
    <hyperlink ref="F553" r:id="rId89" display="https://podminky.urs.cz/item/CS_URS_2021_02/762332131"/>
    <hyperlink ref="F564" r:id="rId90" display="https://podminky.urs.cz/item/CS_URS_2021_02/60512125"/>
    <hyperlink ref="F576" r:id="rId91" display="https://podminky.urs.cz/item/CS_URS_2021_02/762341026"/>
    <hyperlink ref="F582" r:id="rId92" display="https://podminky.urs.cz/item/CS_URS_2021_02/762341027"/>
    <hyperlink ref="F585" r:id="rId93" display="https://podminky.urs.cz/item/CS_URS_2021_02/762342441"/>
    <hyperlink ref="F589" r:id="rId94" display="https://podminky.urs.cz/item/CS_URS_2021_02/60514114"/>
    <hyperlink ref="F603" r:id="rId95" display="https://podminky.urs.cz/item/CS_URS_2021_02/762521104"/>
    <hyperlink ref="F607" r:id="rId96" display="https://podminky.urs.cz/item/CS_URS_2021_02/60515111"/>
    <hyperlink ref="F611" r:id="rId97" display="https://podminky.urs.cz/item/CS_URS_2021_02/998762103"/>
    <hyperlink ref="F615" r:id="rId98" display="https://podminky.urs.cz/item/CS_URS_2021_02/763131532"/>
    <hyperlink ref="F640" r:id="rId99" display="https://podminky.urs.cz/item/CS_URS_2021_02/763732113"/>
    <hyperlink ref="F647" r:id="rId100" display="https://podminky.urs.cz/item/CS_URS_2021_02/60512200"/>
    <hyperlink ref="F651" r:id="rId101" display="https://podminky.urs.cz/item/CS_URS_2021_02/998763102"/>
    <hyperlink ref="F655" r:id="rId102" display="https://podminky.urs.cz/item/CS_URS_2021_02/764042419"/>
    <hyperlink ref="F659" r:id="rId103" display="https://podminky.urs.cz/item/CS_URS_2021_02/764121405"/>
    <hyperlink ref="F663" r:id="rId104" display="https://podminky.urs.cz/item/CS_URS_2021_02/764221406"/>
    <hyperlink ref="F667" r:id="rId105" display="https://podminky.urs.cz/item/CS_URS_2021_02/764221436"/>
    <hyperlink ref="F671" r:id="rId106" display="https://podminky.urs.cz/item/CS_URS_2021_02/764221466"/>
    <hyperlink ref="F675" r:id="rId107" display="https://podminky.urs.cz/item/CS_URS_2021_02/764222435"/>
    <hyperlink ref="F679" r:id="rId108" display="https://podminky.urs.cz/item/CS_URS_2021_02/764225408"/>
    <hyperlink ref="F683" r:id="rId109" display="https://podminky.urs.cz/item/CS_URS_2021_02/764226443"/>
    <hyperlink ref="F687" r:id="rId110" display="https://podminky.urs.cz/item/CS_URS_2021_02/764226444"/>
    <hyperlink ref="F694" r:id="rId111" display="https://podminky.urs.cz/item/CS_URS_2021_02/764226445"/>
    <hyperlink ref="F701" r:id="rId112" display="https://podminky.urs.cz/item/CS_URS_2021_02/764521414"/>
    <hyperlink ref="F705" r:id="rId113" display="https://podminky.urs.cz/item/CS_URS_2021_02/764528402"/>
    <hyperlink ref="F709" r:id="rId114" display="https://podminky.urs.cz/item/CS_URS_2021_02/998764103"/>
    <hyperlink ref="F713" r:id="rId115" display="https://podminky.urs.cz/item/CS_URS_2021_02/766622132"/>
    <hyperlink ref="F729" r:id="rId116" display="https://podminky.urs.cz/item/CS_URS_2021_02/766681114"/>
    <hyperlink ref="F734" r:id="rId117" display="https://podminky.urs.cz/item/CS_URS_2021_02/998766103"/>
    <hyperlink ref="F738" r:id="rId118" display="https://podminky.urs.cz/item/CS_URS_2021_02/767113110"/>
    <hyperlink ref="F759" r:id="rId119" display="https://podminky.urs.cz/item/CS_URS_2021_02/767391112"/>
    <hyperlink ref="F765" r:id="rId120" display="https://podminky.urs.cz/item/CS_URS_2021_02/15484142"/>
    <hyperlink ref="F770" r:id="rId121" display="https://podminky.urs.cz/item/CS_URS_2021_02/767610124"/>
    <hyperlink ref="F780" r:id="rId122" display="https://podminky.urs.cz/item/CS_URS_2021_02/767610128"/>
    <hyperlink ref="F843" r:id="rId123" display="https://podminky.urs.cz/item/CS_URS_2021_02/767641711"/>
    <hyperlink ref="F849" r:id="rId124" display="https://podminky.urs.cz/item/CS_URS_2021_02/767651113"/>
    <hyperlink ref="F854" r:id="rId125" display="https://podminky.urs.cz/item/CS_URS_2021_02/767881112"/>
    <hyperlink ref="F861" r:id="rId126" display="https://podminky.urs.cz/item/CS_URS_2021_02/767995115"/>
    <hyperlink ref="F873" r:id="rId127" display="https://podminky.urs.cz/item/CS_URS_2021_02/998767103"/>
    <hyperlink ref="F877" r:id="rId128" display="https://podminky.urs.cz/item/CS_URS_2021_02/783315101"/>
    <hyperlink ref="F881" r:id="rId129" display="https://podminky.urs.cz/item/CS_URS_2021_02/783317101"/>
    <hyperlink ref="F884" r:id="rId130" display="https://podminky.urs.cz/item/CS_URS_2021_02/783823133"/>
    <hyperlink ref="F887" r:id="rId131" display="https://podminky.urs.cz/item/CS_URS_2021_02/783827123"/>
    <hyperlink ref="F891" r:id="rId132" display="https://podminky.urs.cz/item/CS_URS_2021_02/786623011"/>
    <hyperlink ref="F895" r:id="rId133" display="https://podminky.urs.cz/item/CS_URS_2021_02/5534252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4"/>
</worksheet>
</file>

<file path=xl/worksheets/sheet4.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1799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ROUND((SUM(BE82:BE171)),2)</f>
        <v>0</v>
      </c>
      <c r="G33" s="39"/>
      <c r="H33" s="39"/>
      <c r="I33" s="149">
        <v>0.21</v>
      </c>
      <c r="J33" s="148">
        <f>ROUND(((SUM(BE82:BE171))*I33),2)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ROUND((SUM(BF82:BF171)),2)</f>
        <v>0</v>
      </c>
      <c r="G34" s="39"/>
      <c r="H34" s="39"/>
      <c r="I34" s="149">
        <v>0.15</v>
      </c>
      <c r="J34" s="148">
        <f>ROUND(((SUM(BF82:BF171))*I34),2)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ROUND((SUM(BG82:BG171)),2)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ROUND((SUM(BH82:BH171)),2)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ROUND((SUM(BI82:BI171)),2)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03 - FVE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1801</v>
      </c>
      <c r="E60" s="169"/>
      <c r="F60" s="169"/>
      <c r="G60" s="169"/>
      <c r="H60" s="169"/>
      <c r="I60" s="169"/>
      <c r="J60" s="170">
        <f>J83</f>
        <v>0</v>
      </c>
      <c r="K60" s="167"/>
      <c r="L60" s="171"/>
      <c r="S60" s="9"/>
      <c r="T60" s="9"/>
      <c r="U60" s="9"/>
      <c r="V60" s="9"/>
      <c r="W60" s="9"/>
      <c r="X60" s="9"/>
      <c r="Y60" s="9"/>
      <c r="Z60" s="9"/>
      <c r="AA60" s="9"/>
      <c r="AB60" s="9"/>
      <c r="AC60" s="9"/>
      <c r="AD60" s="9"/>
      <c r="AE60" s="9"/>
    </row>
    <row r="61" spans="1:31" s="9" customFormat="1" ht="24.95" customHeight="1">
      <c r="A61" s="9"/>
      <c r="B61" s="166"/>
      <c r="C61" s="167"/>
      <c r="D61" s="168" t="s">
        <v>1802</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1803</v>
      </c>
      <c r="E62" s="169"/>
      <c r="F62" s="169"/>
      <c r="G62" s="169"/>
      <c r="H62" s="169"/>
      <c r="I62" s="169"/>
      <c r="J62" s="170">
        <f>J145</f>
        <v>0</v>
      </c>
      <c r="K62" s="167"/>
      <c r="L62" s="171"/>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133</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SENB obj. 2983 U Synagogy Č. Lípa rev.5</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108</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03 - FVE</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33" t="s">
        <v>23</v>
      </c>
      <c r="J76" s="73" t="str">
        <f>IF(J12="","",J12)</f>
        <v>20. 10. 2021</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Město Č. Lípa</v>
      </c>
      <c r="G78" s="41"/>
      <c r="H78" s="41"/>
      <c r="I78" s="33" t="s">
        <v>31</v>
      </c>
      <c r="J78" s="37" t="str">
        <f>E21</f>
        <v>KIP</v>
      </c>
      <c r="K78" s="41"/>
      <c r="L78" s="135"/>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34</v>
      </c>
      <c r="J79" s="37" t="str">
        <f>E24</f>
        <v>J. Nešněra</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134</v>
      </c>
      <c r="D81" s="181" t="s">
        <v>57</v>
      </c>
      <c r="E81" s="181" t="s">
        <v>53</v>
      </c>
      <c r="F81" s="181" t="s">
        <v>54</v>
      </c>
      <c r="G81" s="181" t="s">
        <v>135</v>
      </c>
      <c r="H81" s="181" t="s">
        <v>136</v>
      </c>
      <c r="I81" s="181" t="s">
        <v>137</v>
      </c>
      <c r="J81" s="181" t="s">
        <v>112</v>
      </c>
      <c r="K81" s="182" t="s">
        <v>138</v>
      </c>
      <c r="L81" s="183"/>
      <c r="M81" s="93" t="s">
        <v>19</v>
      </c>
      <c r="N81" s="94" t="s">
        <v>42</v>
      </c>
      <c r="O81" s="94" t="s">
        <v>139</v>
      </c>
      <c r="P81" s="94" t="s">
        <v>140</v>
      </c>
      <c r="Q81" s="94" t="s">
        <v>141</v>
      </c>
      <c r="R81" s="94" t="s">
        <v>142</v>
      </c>
      <c r="S81" s="94" t="s">
        <v>143</v>
      </c>
      <c r="T81" s="95" t="s">
        <v>144</v>
      </c>
      <c r="U81" s="178"/>
      <c r="V81" s="178"/>
      <c r="W81" s="178"/>
      <c r="X81" s="178"/>
      <c r="Y81" s="178"/>
      <c r="Z81" s="178"/>
      <c r="AA81" s="178"/>
      <c r="AB81" s="178"/>
      <c r="AC81" s="178"/>
      <c r="AD81" s="178"/>
      <c r="AE81" s="178"/>
    </row>
    <row r="82" spans="1:63" s="2" customFormat="1" ht="22.8" customHeight="1">
      <c r="A82" s="39"/>
      <c r="B82" s="40"/>
      <c r="C82" s="100" t="s">
        <v>145</v>
      </c>
      <c r="D82" s="41"/>
      <c r="E82" s="41"/>
      <c r="F82" s="41"/>
      <c r="G82" s="41"/>
      <c r="H82" s="41"/>
      <c r="I82" s="41"/>
      <c r="J82" s="184">
        <f>BK82</f>
        <v>0</v>
      </c>
      <c r="K82" s="41"/>
      <c r="L82" s="45"/>
      <c r="M82" s="96"/>
      <c r="N82" s="185"/>
      <c r="O82" s="97"/>
      <c r="P82" s="186">
        <f>P83+P104+P145</f>
        <v>0</v>
      </c>
      <c r="Q82" s="97"/>
      <c r="R82" s="186">
        <f>R83+R104+R145</f>
        <v>0</v>
      </c>
      <c r="S82" s="97"/>
      <c r="T82" s="187">
        <f>T83+T104+T145</f>
        <v>0</v>
      </c>
      <c r="U82" s="39"/>
      <c r="V82" s="39"/>
      <c r="W82" s="39"/>
      <c r="X82" s="39"/>
      <c r="Y82" s="39"/>
      <c r="Z82" s="39"/>
      <c r="AA82" s="39"/>
      <c r="AB82" s="39"/>
      <c r="AC82" s="39"/>
      <c r="AD82" s="39"/>
      <c r="AE82" s="39"/>
      <c r="AT82" s="18" t="s">
        <v>71</v>
      </c>
      <c r="AU82" s="18" t="s">
        <v>113</v>
      </c>
      <c r="BK82" s="188">
        <f>BK83+BK104+BK145</f>
        <v>0</v>
      </c>
    </row>
    <row r="83" spans="1:63" s="12" customFormat="1" ht="25.9" customHeight="1">
      <c r="A83" s="12"/>
      <c r="B83" s="189"/>
      <c r="C83" s="190"/>
      <c r="D83" s="191" t="s">
        <v>71</v>
      </c>
      <c r="E83" s="192" t="s">
        <v>1804</v>
      </c>
      <c r="F83" s="192" t="s">
        <v>1805</v>
      </c>
      <c r="G83" s="190"/>
      <c r="H83" s="190"/>
      <c r="I83" s="193"/>
      <c r="J83" s="194">
        <f>BK83</f>
        <v>0</v>
      </c>
      <c r="K83" s="190"/>
      <c r="L83" s="195"/>
      <c r="M83" s="196"/>
      <c r="N83" s="197"/>
      <c r="O83" s="197"/>
      <c r="P83" s="198">
        <f>SUM(P84:P103)</f>
        <v>0</v>
      </c>
      <c r="Q83" s="197"/>
      <c r="R83" s="198">
        <f>SUM(R84:R103)</f>
        <v>0</v>
      </c>
      <c r="S83" s="197"/>
      <c r="T83" s="199">
        <f>SUM(T84:T103)</f>
        <v>0</v>
      </c>
      <c r="U83" s="12"/>
      <c r="V83" s="12"/>
      <c r="W83" s="12"/>
      <c r="X83" s="12"/>
      <c r="Y83" s="12"/>
      <c r="Z83" s="12"/>
      <c r="AA83" s="12"/>
      <c r="AB83" s="12"/>
      <c r="AC83" s="12"/>
      <c r="AD83" s="12"/>
      <c r="AE83" s="12"/>
      <c r="AR83" s="200" t="s">
        <v>80</v>
      </c>
      <c r="AT83" s="201" t="s">
        <v>71</v>
      </c>
      <c r="AU83" s="201" t="s">
        <v>72</v>
      </c>
      <c r="AY83" s="200" t="s">
        <v>148</v>
      </c>
      <c r="BK83" s="202">
        <f>SUM(BK84:BK103)</f>
        <v>0</v>
      </c>
    </row>
    <row r="84" spans="1:65" s="2" customFormat="1" ht="16.5" customHeight="1">
      <c r="A84" s="39"/>
      <c r="B84" s="40"/>
      <c r="C84" s="205" t="s">
        <v>80</v>
      </c>
      <c r="D84" s="205" t="s">
        <v>150</v>
      </c>
      <c r="E84" s="206" t="s">
        <v>1806</v>
      </c>
      <c r="F84" s="207" t="s">
        <v>1807</v>
      </c>
      <c r="G84" s="208" t="s">
        <v>1808</v>
      </c>
      <c r="H84" s="209">
        <v>86</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155</v>
      </c>
      <c r="AT84" s="216" t="s">
        <v>150</v>
      </c>
      <c r="AU84" s="216" t="s">
        <v>80</v>
      </c>
      <c r="AY84" s="18" t="s">
        <v>148</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155</v>
      </c>
      <c r="BM84" s="216" t="s">
        <v>82</v>
      </c>
    </row>
    <row r="85" spans="1:47" s="2" customFormat="1" ht="12">
      <c r="A85" s="39"/>
      <c r="B85" s="40"/>
      <c r="C85" s="41"/>
      <c r="D85" s="218" t="s">
        <v>157</v>
      </c>
      <c r="E85" s="41"/>
      <c r="F85" s="219" t="s">
        <v>1807</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157</v>
      </c>
      <c r="AU85" s="18" t="s">
        <v>80</v>
      </c>
    </row>
    <row r="86" spans="1:65" s="2" customFormat="1" ht="16.5" customHeight="1">
      <c r="A86" s="39"/>
      <c r="B86" s="40"/>
      <c r="C86" s="205" t="s">
        <v>82</v>
      </c>
      <c r="D86" s="205" t="s">
        <v>150</v>
      </c>
      <c r="E86" s="206" t="s">
        <v>1809</v>
      </c>
      <c r="F86" s="207" t="s">
        <v>1810</v>
      </c>
      <c r="G86" s="208" t="s">
        <v>1808</v>
      </c>
      <c r="H86" s="209">
        <v>86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155</v>
      </c>
      <c r="AT86" s="216" t="s">
        <v>150</v>
      </c>
      <c r="AU86" s="216" t="s">
        <v>80</v>
      </c>
      <c r="AY86" s="18" t="s">
        <v>148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155</v>
      </c>
      <c r="BM86" s="216" t="s">
        <v>155</v>
      </c>
    </row>
    <row r="87" spans="1:47" s="2" customFormat="1" ht="12">
      <c r="A87" s="39"/>
      <c r="B87" s="40"/>
      <c r="C87" s="41"/>
      <c r="D87" s="218" t="s">
        <v>157</v>
      </c>
      <c r="E87" s="41"/>
      <c r="F87" s="219" t="s">
        <v>1810</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157</v>
      </c>
      <c r="AU87" s="18" t="s">
        <v>80</v>
      </c>
    </row>
    <row r="88" spans="1:65" s="2" customFormat="1" ht="21.75" customHeight="1">
      <c r="A88" s="39"/>
      <c r="B88" s="40"/>
      <c r="C88" s="205" t="s">
        <v>163</v>
      </c>
      <c r="D88" s="205" t="s">
        <v>150</v>
      </c>
      <c r="E88" s="206" t="s">
        <v>1811</v>
      </c>
      <c r="F88" s="207" t="s">
        <v>1812</v>
      </c>
      <c r="G88" s="208" t="s">
        <v>1808</v>
      </c>
      <c r="H88" s="209">
        <v>516</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155</v>
      </c>
      <c r="AT88" s="216" t="s">
        <v>150</v>
      </c>
      <c r="AU88" s="216" t="s">
        <v>80</v>
      </c>
      <c r="AY88" s="18" t="s">
        <v>148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155</v>
      </c>
      <c r="BM88" s="216" t="s">
        <v>193</v>
      </c>
    </row>
    <row r="89" spans="1:47" s="2" customFormat="1" ht="12">
      <c r="A89" s="39"/>
      <c r="B89" s="40"/>
      <c r="C89" s="41"/>
      <c r="D89" s="218" t="s">
        <v>157</v>
      </c>
      <c r="E89" s="41"/>
      <c r="F89" s="219" t="s">
        <v>1812</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157</v>
      </c>
      <c r="AU89" s="18" t="s">
        <v>80</v>
      </c>
    </row>
    <row r="90" spans="1:65" s="2" customFormat="1" ht="16.5" customHeight="1">
      <c r="A90" s="39"/>
      <c r="B90" s="40"/>
      <c r="C90" s="205" t="s">
        <v>155</v>
      </c>
      <c r="D90" s="205" t="s">
        <v>150</v>
      </c>
      <c r="E90" s="206" t="s">
        <v>1813</v>
      </c>
      <c r="F90" s="207" t="s">
        <v>1814</v>
      </c>
      <c r="G90" s="208" t="s">
        <v>1808</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155</v>
      </c>
      <c r="AT90" s="216" t="s">
        <v>150</v>
      </c>
      <c r="AU90" s="216" t="s">
        <v>80</v>
      </c>
      <c r="AY90" s="18" t="s">
        <v>148</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155</v>
      </c>
      <c r="BM90" s="216" t="s">
        <v>205</v>
      </c>
    </row>
    <row r="91" spans="1:47" s="2" customFormat="1" ht="12">
      <c r="A91" s="39"/>
      <c r="B91" s="40"/>
      <c r="C91" s="41"/>
      <c r="D91" s="218" t="s">
        <v>157</v>
      </c>
      <c r="E91" s="41"/>
      <c r="F91" s="219" t="s">
        <v>1814</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157</v>
      </c>
      <c r="AU91" s="18" t="s">
        <v>80</v>
      </c>
    </row>
    <row r="92" spans="1:65" s="2" customFormat="1" ht="16.5" customHeight="1">
      <c r="A92" s="39"/>
      <c r="B92" s="40"/>
      <c r="C92" s="205" t="s">
        <v>186</v>
      </c>
      <c r="D92" s="205" t="s">
        <v>150</v>
      </c>
      <c r="E92" s="206" t="s">
        <v>1815</v>
      </c>
      <c r="F92" s="207" t="s">
        <v>1816</v>
      </c>
      <c r="G92" s="208" t="s">
        <v>1808</v>
      </c>
      <c r="H92" s="209">
        <v>43</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155</v>
      </c>
      <c r="AT92" s="216" t="s">
        <v>150</v>
      </c>
      <c r="AU92" s="216" t="s">
        <v>80</v>
      </c>
      <c r="AY92" s="18" t="s">
        <v>148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155</v>
      </c>
      <c r="BM92" s="216" t="s">
        <v>217</v>
      </c>
    </row>
    <row r="93" spans="1:47" s="2" customFormat="1" ht="12">
      <c r="A93" s="39"/>
      <c r="B93" s="40"/>
      <c r="C93" s="41"/>
      <c r="D93" s="218" t="s">
        <v>157</v>
      </c>
      <c r="E93" s="41"/>
      <c r="F93" s="219" t="s">
        <v>1816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157</v>
      </c>
      <c r="AU93" s="18" t="s">
        <v>80</v>
      </c>
    </row>
    <row r="94" spans="1:65" s="2" customFormat="1" ht="16.5" customHeight="1">
      <c r="A94" s="39"/>
      <c r="B94" s="40"/>
      <c r="C94" s="205" t="s">
        <v>193</v>
      </c>
      <c r="D94" s="205" t="s">
        <v>150</v>
      </c>
      <c r="E94" s="206" t="s">
        <v>1817</v>
      </c>
      <c r="F94" s="207" t="s">
        <v>1818</v>
      </c>
      <c r="G94" s="208" t="s">
        <v>1808</v>
      </c>
      <c r="H94" s="209">
        <v>2</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155</v>
      </c>
      <c r="AT94" s="216" t="s">
        <v>150</v>
      </c>
      <c r="AU94" s="216" t="s">
        <v>80</v>
      </c>
      <c r="AY94" s="18" t="s">
        <v>148</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155</v>
      </c>
      <c r="BM94" s="216" t="s">
        <v>231</v>
      </c>
    </row>
    <row r="95" spans="1:47" s="2" customFormat="1" ht="12">
      <c r="A95" s="39"/>
      <c r="B95" s="40"/>
      <c r="C95" s="41"/>
      <c r="D95" s="218" t="s">
        <v>157</v>
      </c>
      <c r="E95" s="41"/>
      <c r="F95" s="219" t="s">
        <v>1818</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157</v>
      </c>
      <c r="AU95" s="18" t="s">
        <v>80</v>
      </c>
    </row>
    <row r="96" spans="1:65" s="2" customFormat="1" ht="16.5" customHeight="1">
      <c r="A96" s="39"/>
      <c r="B96" s="40"/>
      <c r="C96" s="205" t="s">
        <v>199</v>
      </c>
      <c r="D96" s="205" t="s">
        <v>150</v>
      </c>
      <c r="E96" s="206" t="s">
        <v>1819</v>
      </c>
      <c r="F96" s="207" t="s">
        <v>1820</v>
      </c>
      <c r="G96" s="208" t="s">
        <v>1808</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155</v>
      </c>
      <c r="AT96" s="216" t="s">
        <v>150</v>
      </c>
      <c r="AU96" s="216" t="s">
        <v>80</v>
      </c>
      <c r="AY96" s="18" t="s">
        <v>148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155</v>
      </c>
      <c r="BM96" s="216" t="s">
        <v>243</v>
      </c>
    </row>
    <row r="97" spans="1:47" s="2" customFormat="1" ht="12">
      <c r="A97" s="39"/>
      <c r="B97" s="40"/>
      <c r="C97" s="41"/>
      <c r="D97" s="218" t="s">
        <v>157</v>
      </c>
      <c r="E97" s="41"/>
      <c r="F97" s="219" t="s">
        <v>1820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157</v>
      </c>
      <c r="AU97" s="18" t="s">
        <v>80</v>
      </c>
    </row>
    <row r="98" spans="1:65" s="2" customFormat="1" ht="16.5" customHeight="1">
      <c r="A98" s="39"/>
      <c r="B98" s="40"/>
      <c r="C98" s="205" t="s">
        <v>205</v>
      </c>
      <c r="D98" s="205" t="s">
        <v>150</v>
      </c>
      <c r="E98" s="206" t="s">
        <v>1821</v>
      </c>
      <c r="F98" s="207" t="s">
        <v>1822</v>
      </c>
      <c r="G98" s="208" t="s">
        <v>1808</v>
      </c>
      <c r="H98" s="209">
        <v>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155</v>
      </c>
      <c r="AT98" s="216" t="s">
        <v>150</v>
      </c>
      <c r="AU98" s="216" t="s">
        <v>80</v>
      </c>
      <c r="AY98" s="18" t="s">
        <v>148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155</v>
      </c>
      <c r="BM98" s="216" t="s">
        <v>261</v>
      </c>
    </row>
    <row r="99" spans="1:47" s="2" customFormat="1" ht="12">
      <c r="A99" s="39"/>
      <c r="B99" s="40"/>
      <c r="C99" s="41"/>
      <c r="D99" s="218" t="s">
        <v>157</v>
      </c>
      <c r="E99" s="41"/>
      <c r="F99" s="219" t="s">
        <v>1822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157</v>
      </c>
      <c r="AU99" s="18" t="s">
        <v>80</v>
      </c>
    </row>
    <row r="100" spans="1:65" s="2" customFormat="1" ht="16.5" customHeight="1">
      <c r="A100" s="39"/>
      <c r="B100" s="40"/>
      <c r="C100" s="205" t="s">
        <v>179</v>
      </c>
      <c r="D100" s="205" t="s">
        <v>150</v>
      </c>
      <c r="E100" s="206" t="s">
        <v>1823</v>
      </c>
      <c r="F100" s="207" t="s">
        <v>1824</v>
      </c>
      <c r="G100" s="208" t="s">
        <v>1808</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150</v>
      </c>
      <c r="AU100" s="216" t="s">
        <v>80</v>
      </c>
      <c r="AY100" s="18" t="s">
        <v>148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155</v>
      </c>
      <c r="BM100" s="216" t="s">
        <v>277</v>
      </c>
    </row>
    <row r="101" spans="1:47" s="2" customFormat="1" ht="12">
      <c r="A101" s="39"/>
      <c r="B101" s="40"/>
      <c r="C101" s="41"/>
      <c r="D101" s="218" t="s">
        <v>157</v>
      </c>
      <c r="E101" s="41"/>
      <c r="F101" s="219" t="s">
        <v>1824</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157</v>
      </c>
      <c r="AU101" s="18" t="s">
        <v>80</v>
      </c>
    </row>
    <row r="102" spans="1:65" s="2" customFormat="1" ht="16.5" customHeight="1">
      <c r="A102" s="39"/>
      <c r="B102" s="40"/>
      <c r="C102" s="205" t="s">
        <v>217</v>
      </c>
      <c r="D102" s="205" t="s">
        <v>150</v>
      </c>
      <c r="E102" s="206" t="s">
        <v>1825</v>
      </c>
      <c r="F102" s="207" t="s">
        <v>1826</v>
      </c>
      <c r="G102" s="208" t="s">
        <v>1808</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150</v>
      </c>
      <c r="AU102" s="216" t="s">
        <v>80</v>
      </c>
      <c r="AY102" s="18" t="s">
        <v>148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155</v>
      </c>
      <c r="BM102" s="216" t="s">
        <v>289</v>
      </c>
    </row>
    <row r="103" spans="1:47" s="2" customFormat="1" ht="12">
      <c r="A103" s="39"/>
      <c r="B103" s="40"/>
      <c r="C103" s="41"/>
      <c r="D103" s="218" t="s">
        <v>157</v>
      </c>
      <c r="E103" s="41"/>
      <c r="F103" s="219" t="s">
        <v>1826</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157</v>
      </c>
      <c r="AU103" s="18" t="s">
        <v>80</v>
      </c>
    </row>
    <row r="104" spans="1:63" s="12" customFormat="1" ht="25.9" customHeight="1">
      <c r="A104" s="12"/>
      <c r="B104" s="189"/>
      <c r="C104" s="190"/>
      <c r="D104" s="191" t="s">
        <v>71</v>
      </c>
      <c r="E104" s="192" t="s">
        <v>1827</v>
      </c>
      <c r="F104" s="192" t="s">
        <v>1828</v>
      </c>
      <c r="G104" s="190"/>
      <c r="H104" s="190"/>
      <c r="I104" s="193"/>
      <c r="J104" s="194">
        <f>BK104</f>
        <v>0</v>
      </c>
      <c r="K104" s="190"/>
      <c r="L104" s="195"/>
      <c r="M104" s="196"/>
      <c r="N104" s="197"/>
      <c r="O104" s="197"/>
      <c r="P104" s="198">
        <f>SUM(P105:P144)</f>
        <v>0</v>
      </c>
      <c r="Q104" s="197"/>
      <c r="R104" s="198">
        <f>SUM(R105:R144)</f>
        <v>0</v>
      </c>
      <c r="S104" s="197"/>
      <c r="T104" s="199">
        <f>SUM(T105:T144)</f>
        <v>0</v>
      </c>
      <c r="U104" s="12"/>
      <c r="V104" s="12"/>
      <c r="W104" s="12"/>
      <c r="X104" s="12"/>
      <c r="Y104" s="12"/>
      <c r="Z104" s="12"/>
      <c r="AA104" s="12"/>
      <c r="AB104" s="12"/>
      <c r="AC104" s="12"/>
      <c r="AD104" s="12"/>
      <c r="AE104" s="12"/>
      <c r="AR104" s="200" t="s">
        <v>80</v>
      </c>
      <c r="AT104" s="201" t="s">
        <v>71</v>
      </c>
      <c r="AU104" s="201" t="s">
        <v>72</v>
      </c>
      <c r="AY104" s="200" t="s">
        <v>148</v>
      </c>
      <c r="BK104" s="202">
        <f>SUM(BK105:BK144)</f>
        <v>0</v>
      </c>
    </row>
    <row r="105" spans="1:65" s="2" customFormat="1" ht="16.5" customHeight="1">
      <c r="A105" s="39"/>
      <c r="B105" s="40"/>
      <c r="C105" s="205" t="s">
        <v>224</v>
      </c>
      <c r="D105" s="205" t="s">
        <v>150</v>
      </c>
      <c r="E105" s="206" t="s">
        <v>1829</v>
      </c>
      <c r="F105" s="207" t="s">
        <v>1830</v>
      </c>
      <c r="G105" s="208" t="s">
        <v>1808</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155</v>
      </c>
      <c r="AT105" s="216" t="s">
        <v>150</v>
      </c>
      <c r="AU105" s="216" t="s">
        <v>80</v>
      </c>
      <c r="AY105" s="18" t="s">
        <v>148</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155</v>
      </c>
      <c r="BM105" s="216" t="s">
        <v>303</v>
      </c>
    </row>
    <row r="106" spans="1:47" s="2" customFormat="1" ht="12">
      <c r="A106" s="39"/>
      <c r="B106" s="40"/>
      <c r="C106" s="41"/>
      <c r="D106" s="218" t="s">
        <v>157</v>
      </c>
      <c r="E106" s="41"/>
      <c r="F106" s="219" t="s">
        <v>1830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157</v>
      </c>
      <c r="AU106" s="18" t="s">
        <v>80</v>
      </c>
    </row>
    <row r="107" spans="1:65" s="2" customFormat="1" ht="16.5" customHeight="1">
      <c r="A107" s="39"/>
      <c r="B107" s="40"/>
      <c r="C107" s="205" t="s">
        <v>231</v>
      </c>
      <c r="D107" s="205" t="s">
        <v>150</v>
      </c>
      <c r="E107" s="206" t="s">
        <v>1831</v>
      </c>
      <c r="F107" s="207" t="s">
        <v>1832</v>
      </c>
      <c r="G107" s="208" t="s">
        <v>220</v>
      </c>
      <c r="H107" s="209">
        <v>600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155</v>
      </c>
      <c r="AT107" s="216" t="s">
        <v>150</v>
      </c>
      <c r="AU107" s="216" t="s">
        <v>80</v>
      </c>
      <c r="AY107" s="18" t="s">
        <v>148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155</v>
      </c>
      <c r="BM107" s="216" t="s">
        <v>315</v>
      </c>
    </row>
    <row r="108" spans="1:47" s="2" customFormat="1" ht="12">
      <c r="A108" s="39"/>
      <c r="B108" s="40"/>
      <c r="C108" s="41"/>
      <c r="D108" s="218" t="s">
        <v>157</v>
      </c>
      <c r="E108" s="41"/>
      <c r="F108" s="219" t="s">
        <v>1832</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157</v>
      </c>
      <c r="AU108" s="18" t="s">
        <v>80</v>
      </c>
    </row>
    <row r="109" spans="1:65" s="2" customFormat="1" ht="16.5" customHeight="1">
      <c r="A109" s="39"/>
      <c r="B109" s="40"/>
      <c r="C109" s="205" t="s">
        <v>237</v>
      </c>
      <c r="D109" s="205" t="s">
        <v>150</v>
      </c>
      <c r="E109" s="206" t="s">
        <v>1833</v>
      </c>
      <c r="F109" s="207" t="s">
        <v>1834</v>
      </c>
      <c r="G109" s="208" t="s">
        <v>220</v>
      </c>
      <c r="H109" s="209">
        <v>36</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155</v>
      </c>
      <c r="AT109" s="216" t="s">
        <v>150</v>
      </c>
      <c r="AU109" s="216" t="s">
        <v>80</v>
      </c>
      <c r="AY109" s="18" t="s">
        <v>148</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155</v>
      </c>
      <c r="BM109" s="216" t="s">
        <v>331</v>
      </c>
    </row>
    <row r="110" spans="1:47" s="2" customFormat="1" ht="12">
      <c r="A110" s="39"/>
      <c r="B110" s="40"/>
      <c r="C110" s="41"/>
      <c r="D110" s="218" t="s">
        <v>157</v>
      </c>
      <c r="E110" s="41"/>
      <c r="F110" s="219" t="s">
        <v>1834</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157</v>
      </c>
      <c r="AU110" s="18" t="s">
        <v>80</v>
      </c>
    </row>
    <row r="111" spans="1:65" s="2" customFormat="1" ht="16.5" customHeight="1">
      <c r="A111" s="39"/>
      <c r="B111" s="40"/>
      <c r="C111" s="205" t="s">
        <v>243</v>
      </c>
      <c r="D111" s="205" t="s">
        <v>150</v>
      </c>
      <c r="E111" s="206" t="s">
        <v>1835</v>
      </c>
      <c r="F111" s="207" t="s">
        <v>1836</v>
      </c>
      <c r="G111" s="208" t="s">
        <v>220</v>
      </c>
      <c r="H111" s="209">
        <v>40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155</v>
      </c>
      <c r="AT111" s="216" t="s">
        <v>150</v>
      </c>
      <c r="AU111" s="216" t="s">
        <v>80</v>
      </c>
      <c r="AY111" s="18" t="s">
        <v>148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155</v>
      </c>
      <c r="BM111" s="216" t="s">
        <v>350</v>
      </c>
    </row>
    <row r="112" spans="1:47" s="2" customFormat="1" ht="12">
      <c r="A112" s="39"/>
      <c r="B112" s="40"/>
      <c r="C112" s="41"/>
      <c r="D112" s="218" t="s">
        <v>157</v>
      </c>
      <c r="E112" s="41"/>
      <c r="F112" s="219" t="s">
        <v>1836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157</v>
      </c>
      <c r="AU112" s="18" t="s">
        <v>80</v>
      </c>
    </row>
    <row r="113" spans="1:65" s="2" customFormat="1" ht="16.5" customHeight="1">
      <c r="A113" s="39"/>
      <c r="B113" s="40"/>
      <c r="C113" s="205" t="s">
        <v>8</v>
      </c>
      <c r="D113" s="205" t="s">
        <v>150</v>
      </c>
      <c r="E113" s="206" t="s">
        <v>1837</v>
      </c>
      <c r="F113" s="207" t="s">
        <v>1838</v>
      </c>
      <c r="G113" s="208" t="s">
        <v>220</v>
      </c>
      <c r="H113" s="209">
        <v>12</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155</v>
      </c>
      <c r="AT113" s="216" t="s">
        <v>150</v>
      </c>
      <c r="AU113" s="216" t="s">
        <v>80</v>
      </c>
      <c r="AY113" s="18" t="s">
        <v>148</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155</v>
      </c>
      <c r="BM113" s="216" t="s">
        <v>365</v>
      </c>
    </row>
    <row r="114" spans="1:47" s="2" customFormat="1" ht="12">
      <c r="A114" s="39"/>
      <c r="B114" s="40"/>
      <c r="C114" s="41"/>
      <c r="D114" s="218" t="s">
        <v>157</v>
      </c>
      <c r="E114" s="41"/>
      <c r="F114" s="219" t="s">
        <v>1838</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157</v>
      </c>
      <c r="AU114" s="18" t="s">
        <v>80</v>
      </c>
    </row>
    <row r="115" spans="1:65" s="2" customFormat="1" ht="16.5" customHeight="1">
      <c r="A115" s="39"/>
      <c r="B115" s="40"/>
      <c r="C115" s="205" t="s">
        <v>261</v>
      </c>
      <c r="D115" s="205" t="s">
        <v>150</v>
      </c>
      <c r="E115" s="206" t="s">
        <v>1839</v>
      </c>
      <c r="F115" s="207" t="s">
        <v>1840</v>
      </c>
      <c r="G115" s="208" t="s">
        <v>220</v>
      </c>
      <c r="H115" s="209">
        <v>10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155</v>
      </c>
      <c r="AT115" s="216" t="s">
        <v>150</v>
      </c>
      <c r="AU115" s="216" t="s">
        <v>80</v>
      </c>
      <c r="AY115" s="18" t="s">
        <v>148</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155</v>
      </c>
      <c r="BM115" s="216" t="s">
        <v>383</v>
      </c>
    </row>
    <row r="116" spans="1:47" s="2" customFormat="1" ht="12">
      <c r="A116" s="39"/>
      <c r="B116" s="40"/>
      <c r="C116" s="41"/>
      <c r="D116" s="218" t="s">
        <v>157</v>
      </c>
      <c r="E116" s="41"/>
      <c r="F116" s="219" t="s">
        <v>1840</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157</v>
      </c>
      <c r="AU116" s="18" t="s">
        <v>80</v>
      </c>
    </row>
    <row r="117" spans="1:65" s="2" customFormat="1" ht="16.5" customHeight="1">
      <c r="A117" s="39"/>
      <c r="B117" s="40"/>
      <c r="C117" s="205" t="s">
        <v>268</v>
      </c>
      <c r="D117" s="205" t="s">
        <v>150</v>
      </c>
      <c r="E117" s="206" t="s">
        <v>1841</v>
      </c>
      <c r="F117" s="207" t="s">
        <v>1842</v>
      </c>
      <c r="G117" s="208" t="s">
        <v>1808</v>
      </c>
      <c r="H117" s="209">
        <v>30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155</v>
      </c>
      <c r="AT117" s="216" t="s">
        <v>150</v>
      </c>
      <c r="AU117" s="216" t="s">
        <v>80</v>
      </c>
      <c r="AY117" s="18" t="s">
        <v>148</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155</v>
      </c>
      <c r="BM117" s="216" t="s">
        <v>395</v>
      </c>
    </row>
    <row r="118" spans="1:47" s="2" customFormat="1" ht="12">
      <c r="A118" s="39"/>
      <c r="B118" s="40"/>
      <c r="C118" s="41"/>
      <c r="D118" s="218" t="s">
        <v>157</v>
      </c>
      <c r="E118" s="41"/>
      <c r="F118" s="219" t="s">
        <v>1842</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157</v>
      </c>
      <c r="AU118" s="18" t="s">
        <v>80</v>
      </c>
    </row>
    <row r="119" spans="1:65" s="2" customFormat="1" ht="16.5" customHeight="1">
      <c r="A119" s="39"/>
      <c r="B119" s="40"/>
      <c r="C119" s="205" t="s">
        <v>277</v>
      </c>
      <c r="D119" s="205" t="s">
        <v>150</v>
      </c>
      <c r="E119" s="206" t="s">
        <v>1843</v>
      </c>
      <c r="F119" s="207" t="s">
        <v>1844</v>
      </c>
      <c r="G119" s="208" t="s">
        <v>220</v>
      </c>
      <c r="H119" s="209">
        <v>75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155</v>
      </c>
      <c r="AT119" s="216" t="s">
        <v>150</v>
      </c>
      <c r="AU119" s="216" t="s">
        <v>80</v>
      </c>
      <c r="AY119" s="18" t="s">
        <v>148</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155</v>
      </c>
      <c r="BM119" s="216" t="s">
        <v>406</v>
      </c>
    </row>
    <row r="120" spans="1:47" s="2" customFormat="1" ht="12">
      <c r="A120" s="39"/>
      <c r="B120" s="40"/>
      <c r="C120" s="41"/>
      <c r="D120" s="218" t="s">
        <v>157</v>
      </c>
      <c r="E120" s="41"/>
      <c r="F120" s="219" t="s">
        <v>1844</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157</v>
      </c>
      <c r="AU120" s="18" t="s">
        <v>80</v>
      </c>
    </row>
    <row r="121" spans="1:65" s="2" customFormat="1" ht="16.5" customHeight="1">
      <c r="A121" s="39"/>
      <c r="B121" s="40"/>
      <c r="C121" s="205" t="s">
        <v>283</v>
      </c>
      <c r="D121" s="205" t="s">
        <v>150</v>
      </c>
      <c r="E121" s="206" t="s">
        <v>1845</v>
      </c>
      <c r="F121" s="207" t="s">
        <v>1846</v>
      </c>
      <c r="G121" s="208" t="s">
        <v>220</v>
      </c>
      <c r="H121" s="209">
        <v>12</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155</v>
      </c>
      <c r="AT121" s="216" t="s">
        <v>150</v>
      </c>
      <c r="AU121" s="216" t="s">
        <v>80</v>
      </c>
      <c r="AY121" s="18" t="s">
        <v>148</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155</v>
      </c>
      <c r="BM121" s="216" t="s">
        <v>424</v>
      </c>
    </row>
    <row r="122" spans="1:47" s="2" customFormat="1" ht="12">
      <c r="A122" s="39"/>
      <c r="B122" s="40"/>
      <c r="C122" s="41"/>
      <c r="D122" s="218" t="s">
        <v>157</v>
      </c>
      <c r="E122" s="41"/>
      <c r="F122" s="219" t="s">
        <v>1846</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157</v>
      </c>
      <c r="AU122" s="18" t="s">
        <v>80</v>
      </c>
    </row>
    <row r="123" spans="1:65" s="2" customFormat="1" ht="16.5" customHeight="1">
      <c r="A123" s="39"/>
      <c r="B123" s="40"/>
      <c r="C123" s="205" t="s">
        <v>289</v>
      </c>
      <c r="D123" s="205" t="s">
        <v>150</v>
      </c>
      <c r="E123" s="206" t="s">
        <v>1847</v>
      </c>
      <c r="F123" s="207" t="s">
        <v>1848</v>
      </c>
      <c r="G123" s="208" t="s">
        <v>1808</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155</v>
      </c>
      <c r="AT123" s="216" t="s">
        <v>150</v>
      </c>
      <c r="AU123" s="216" t="s">
        <v>80</v>
      </c>
      <c r="AY123" s="18" t="s">
        <v>148</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155</v>
      </c>
      <c r="BM123" s="216" t="s">
        <v>436</v>
      </c>
    </row>
    <row r="124" spans="1:47" s="2" customFormat="1" ht="12">
      <c r="A124" s="39"/>
      <c r="B124" s="40"/>
      <c r="C124" s="41"/>
      <c r="D124" s="218" t="s">
        <v>157</v>
      </c>
      <c r="E124" s="41"/>
      <c r="F124" s="219" t="s">
        <v>1848</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157</v>
      </c>
      <c r="AU124" s="18" t="s">
        <v>80</v>
      </c>
    </row>
    <row r="125" spans="1:65" s="2" customFormat="1" ht="16.5" customHeight="1">
      <c r="A125" s="39"/>
      <c r="B125" s="40"/>
      <c r="C125" s="205" t="s">
        <v>7</v>
      </c>
      <c r="D125" s="205" t="s">
        <v>150</v>
      </c>
      <c r="E125" s="206" t="s">
        <v>1849</v>
      </c>
      <c r="F125" s="207" t="s">
        <v>1850</v>
      </c>
      <c r="G125" s="208" t="s">
        <v>1808</v>
      </c>
      <c r="H125" s="209">
        <v>12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155</v>
      </c>
      <c r="AT125" s="216" t="s">
        <v>150</v>
      </c>
      <c r="AU125" s="216" t="s">
        <v>80</v>
      </c>
      <c r="AY125" s="18" t="s">
        <v>148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155</v>
      </c>
      <c r="BM125" s="216" t="s">
        <v>453</v>
      </c>
    </row>
    <row r="126" spans="1:47" s="2" customFormat="1" ht="12">
      <c r="A126" s="39"/>
      <c r="B126" s="40"/>
      <c r="C126" s="41"/>
      <c r="D126" s="218" t="s">
        <v>157</v>
      </c>
      <c r="E126" s="41"/>
      <c r="F126" s="219" t="s">
        <v>1850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157</v>
      </c>
      <c r="AU126" s="18" t="s">
        <v>80</v>
      </c>
    </row>
    <row r="127" spans="1:65" s="2" customFormat="1" ht="16.5" customHeight="1">
      <c r="A127" s="39"/>
      <c r="B127" s="40"/>
      <c r="C127" s="205" t="s">
        <v>303</v>
      </c>
      <c r="D127" s="205" t="s">
        <v>150</v>
      </c>
      <c r="E127" s="206" t="s">
        <v>1851</v>
      </c>
      <c r="F127" s="207" t="s">
        <v>1852</v>
      </c>
      <c r="G127" s="208" t="s">
        <v>220</v>
      </c>
      <c r="H127" s="209">
        <v>180</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155</v>
      </c>
      <c r="AT127" s="216" t="s">
        <v>150</v>
      </c>
      <c r="AU127" s="216" t="s">
        <v>80</v>
      </c>
      <c r="AY127" s="18" t="s">
        <v>148</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155</v>
      </c>
      <c r="BM127" s="216" t="s">
        <v>475</v>
      </c>
    </row>
    <row r="128" spans="1:47" s="2" customFormat="1" ht="12">
      <c r="A128" s="39"/>
      <c r="B128" s="40"/>
      <c r="C128" s="41"/>
      <c r="D128" s="218" t="s">
        <v>157</v>
      </c>
      <c r="E128" s="41"/>
      <c r="F128" s="219" t="s">
        <v>1852</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157</v>
      </c>
      <c r="AU128" s="18" t="s">
        <v>80</v>
      </c>
    </row>
    <row r="129" spans="1:65" s="2" customFormat="1" ht="16.5" customHeight="1">
      <c r="A129" s="39"/>
      <c r="B129" s="40"/>
      <c r="C129" s="205" t="s">
        <v>309</v>
      </c>
      <c r="D129" s="205" t="s">
        <v>150</v>
      </c>
      <c r="E129" s="206" t="s">
        <v>1853</v>
      </c>
      <c r="F129" s="207" t="s">
        <v>1854</v>
      </c>
      <c r="G129" s="208" t="s">
        <v>220</v>
      </c>
      <c r="H129" s="209">
        <v>80</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155</v>
      </c>
      <c r="AT129" s="216" t="s">
        <v>150</v>
      </c>
      <c r="AU129" s="216" t="s">
        <v>80</v>
      </c>
      <c r="AY129" s="18" t="s">
        <v>148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155</v>
      </c>
      <c r="BM129" s="216" t="s">
        <v>492</v>
      </c>
    </row>
    <row r="130" spans="1:47" s="2" customFormat="1" ht="12">
      <c r="A130" s="39"/>
      <c r="B130" s="40"/>
      <c r="C130" s="41"/>
      <c r="D130" s="218" t="s">
        <v>157</v>
      </c>
      <c r="E130" s="41"/>
      <c r="F130" s="219" t="s">
        <v>1854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157</v>
      </c>
      <c r="AU130" s="18" t="s">
        <v>80</v>
      </c>
    </row>
    <row r="131" spans="1:65" s="2" customFormat="1" ht="16.5" customHeight="1">
      <c r="A131" s="39"/>
      <c r="B131" s="40"/>
      <c r="C131" s="205" t="s">
        <v>315</v>
      </c>
      <c r="D131" s="205" t="s">
        <v>150</v>
      </c>
      <c r="E131" s="206" t="s">
        <v>1855</v>
      </c>
      <c r="F131" s="207" t="s">
        <v>1856</v>
      </c>
      <c r="G131" s="208" t="s">
        <v>220</v>
      </c>
      <c r="H131" s="209">
        <v>5</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155</v>
      </c>
      <c r="AT131" s="216" t="s">
        <v>150</v>
      </c>
      <c r="AU131" s="216" t="s">
        <v>80</v>
      </c>
      <c r="AY131" s="18" t="s">
        <v>148</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155</v>
      </c>
      <c r="BM131" s="216" t="s">
        <v>506</v>
      </c>
    </row>
    <row r="132" spans="1:47" s="2" customFormat="1" ht="12">
      <c r="A132" s="39"/>
      <c r="B132" s="40"/>
      <c r="C132" s="41"/>
      <c r="D132" s="218" t="s">
        <v>157</v>
      </c>
      <c r="E132" s="41"/>
      <c r="F132" s="219" t="s">
        <v>1856</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157</v>
      </c>
      <c r="AU132" s="18" t="s">
        <v>80</v>
      </c>
    </row>
    <row r="133" spans="1:65" s="2" customFormat="1" ht="16.5" customHeight="1">
      <c r="A133" s="39"/>
      <c r="B133" s="40"/>
      <c r="C133" s="205" t="s">
        <v>322</v>
      </c>
      <c r="D133" s="205" t="s">
        <v>150</v>
      </c>
      <c r="E133" s="206" t="s">
        <v>1857</v>
      </c>
      <c r="F133" s="207" t="s">
        <v>1858</v>
      </c>
      <c r="G133" s="208" t="s">
        <v>220</v>
      </c>
      <c r="H133" s="209">
        <v>120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155</v>
      </c>
      <c r="AT133" s="216" t="s">
        <v>150</v>
      </c>
      <c r="AU133" s="216" t="s">
        <v>80</v>
      </c>
      <c r="AY133" s="18" t="s">
        <v>148</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155</v>
      </c>
      <c r="BM133" s="216" t="s">
        <v>522</v>
      </c>
    </row>
    <row r="134" spans="1:47" s="2" customFormat="1" ht="12">
      <c r="A134" s="39"/>
      <c r="B134" s="40"/>
      <c r="C134" s="41"/>
      <c r="D134" s="218" t="s">
        <v>157</v>
      </c>
      <c r="E134" s="41"/>
      <c r="F134" s="219" t="s">
        <v>1858</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157</v>
      </c>
      <c r="AU134" s="18" t="s">
        <v>80</v>
      </c>
    </row>
    <row r="135" spans="1:65" s="2" customFormat="1" ht="16.5" customHeight="1">
      <c r="A135" s="39"/>
      <c r="B135" s="40"/>
      <c r="C135" s="205" t="s">
        <v>331</v>
      </c>
      <c r="D135" s="205" t="s">
        <v>150</v>
      </c>
      <c r="E135" s="206" t="s">
        <v>1859</v>
      </c>
      <c r="F135" s="207" t="s">
        <v>1860</v>
      </c>
      <c r="G135" s="208" t="s">
        <v>220</v>
      </c>
      <c r="H135" s="209">
        <v>150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155</v>
      </c>
      <c r="AT135" s="216" t="s">
        <v>150</v>
      </c>
      <c r="AU135" s="216" t="s">
        <v>80</v>
      </c>
      <c r="AY135" s="18" t="s">
        <v>148</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155</v>
      </c>
      <c r="BM135" s="216" t="s">
        <v>536</v>
      </c>
    </row>
    <row r="136" spans="1:47" s="2" customFormat="1" ht="12">
      <c r="A136" s="39"/>
      <c r="B136" s="40"/>
      <c r="C136" s="41"/>
      <c r="D136" s="218" t="s">
        <v>157</v>
      </c>
      <c r="E136" s="41"/>
      <c r="F136" s="219" t="s">
        <v>1861</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157</v>
      </c>
      <c r="AU136" s="18" t="s">
        <v>80</v>
      </c>
    </row>
    <row r="137" spans="1:65" s="2" customFormat="1" ht="24.15" customHeight="1">
      <c r="A137" s="39"/>
      <c r="B137" s="40"/>
      <c r="C137" s="205" t="s">
        <v>340</v>
      </c>
      <c r="D137" s="205" t="s">
        <v>150</v>
      </c>
      <c r="E137" s="206" t="s">
        <v>1862</v>
      </c>
      <c r="F137" s="207" t="s">
        <v>1863</v>
      </c>
      <c r="G137" s="208" t="s">
        <v>220</v>
      </c>
      <c r="H137" s="209">
        <v>80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155</v>
      </c>
      <c r="AT137" s="216" t="s">
        <v>150</v>
      </c>
      <c r="AU137" s="216" t="s">
        <v>80</v>
      </c>
      <c r="AY137" s="18" t="s">
        <v>148</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155</v>
      </c>
      <c r="BM137" s="216" t="s">
        <v>554</v>
      </c>
    </row>
    <row r="138" spans="1:47" s="2" customFormat="1" ht="12">
      <c r="A138" s="39"/>
      <c r="B138" s="40"/>
      <c r="C138" s="41"/>
      <c r="D138" s="218" t="s">
        <v>157</v>
      </c>
      <c r="E138" s="41"/>
      <c r="F138" s="219" t="s">
        <v>1863</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157</v>
      </c>
      <c r="AU138" s="18" t="s">
        <v>80</v>
      </c>
    </row>
    <row r="139" spans="1:65" s="2" customFormat="1" ht="21.75" customHeight="1">
      <c r="A139" s="39"/>
      <c r="B139" s="40"/>
      <c r="C139" s="205" t="s">
        <v>350</v>
      </c>
      <c r="D139" s="205" t="s">
        <v>150</v>
      </c>
      <c r="E139" s="206" t="s">
        <v>1864</v>
      </c>
      <c r="F139" s="207" t="s">
        <v>1865</v>
      </c>
      <c r="G139" s="208" t="s">
        <v>1808</v>
      </c>
      <c r="H139" s="209">
        <v>2</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155</v>
      </c>
      <c r="AT139" s="216" t="s">
        <v>150</v>
      </c>
      <c r="AU139" s="216" t="s">
        <v>80</v>
      </c>
      <c r="AY139" s="18" t="s">
        <v>148</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155</v>
      </c>
      <c r="BM139" s="216" t="s">
        <v>570</v>
      </c>
    </row>
    <row r="140" spans="1:47" s="2" customFormat="1" ht="12">
      <c r="A140" s="39"/>
      <c r="B140" s="40"/>
      <c r="C140" s="41"/>
      <c r="D140" s="218" t="s">
        <v>157</v>
      </c>
      <c r="E140" s="41"/>
      <c r="F140" s="219" t="s">
        <v>1865</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157</v>
      </c>
      <c r="AU140" s="18" t="s">
        <v>80</v>
      </c>
    </row>
    <row r="141" spans="1:65" s="2" customFormat="1" ht="16.5" customHeight="1">
      <c r="A141" s="39"/>
      <c r="B141" s="40"/>
      <c r="C141" s="205" t="s">
        <v>357</v>
      </c>
      <c r="D141" s="205" t="s">
        <v>150</v>
      </c>
      <c r="E141" s="206" t="s">
        <v>1866</v>
      </c>
      <c r="F141" s="207" t="s">
        <v>1867</v>
      </c>
      <c r="G141" s="208" t="s">
        <v>174</v>
      </c>
      <c r="H141" s="209">
        <v>2</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155</v>
      </c>
      <c r="AT141" s="216" t="s">
        <v>150</v>
      </c>
      <c r="AU141" s="216" t="s">
        <v>80</v>
      </c>
      <c r="AY141" s="18" t="s">
        <v>148</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155</v>
      </c>
      <c r="BM141" s="216" t="s">
        <v>598</v>
      </c>
    </row>
    <row r="142" spans="1:47" s="2" customFormat="1" ht="12">
      <c r="A142" s="39"/>
      <c r="B142" s="40"/>
      <c r="C142" s="41"/>
      <c r="D142" s="218" t="s">
        <v>157</v>
      </c>
      <c r="E142" s="41"/>
      <c r="F142" s="219" t="s">
        <v>1867</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157</v>
      </c>
      <c r="AU142" s="18" t="s">
        <v>80</v>
      </c>
    </row>
    <row r="143" spans="1:65" s="2" customFormat="1" ht="16.5" customHeight="1">
      <c r="A143" s="39"/>
      <c r="B143" s="40"/>
      <c r="C143" s="205" t="s">
        <v>365</v>
      </c>
      <c r="D143" s="205" t="s">
        <v>150</v>
      </c>
      <c r="E143" s="206" t="s">
        <v>1868</v>
      </c>
      <c r="F143" s="207" t="s">
        <v>1869</v>
      </c>
      <c r="G143" s="208" t="s">
        <v>1808</v>
      </c>
      <c r="H143" s="209">
        <v>31</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155</v>
      </c>
      <c r="AT143" s="216" t="s">
        <v>150</v>
      </c>
      <c r="AU143" s="216" t="s">
        <v>80</v>
      </c>
      <c r="AY143" s="18" t="s">
        <v>148</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155</v>
      </c>
      <c r="BM143" s="216" t="s">
        <v>610</v>
      </c>
    </row>
    <row r="144" spans="1:47" s="2" customFormat="1" ht="12">
      <c r="A144" s="39"/>
      <c r="B144" s="40"/>
      <c r="C144" s="41"/>
      <c r="D144" s="218" t="s">
        <v>157</v>
      </c>
      <c r="E144" s="41"/>
      <c r="F144" s="219" t="s">
        <v>1869</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157</v>
      </c>
      <c r="AU144" s="18" t="s">
        <v>80</v>
      </c>
    </row>
    <row r="145" spans="1:63" s="12" customFormat="1" ht="25.9" customHeight="1">
      <c r="A145" s="12"/>
      <c r="B145" s="189"/>
      <c r="C145" s="190"/>
      <c r="D145" s="191" t="s">
        <v>71</v>
      </c>
      <c r="E145" s="192" t="s">
        <v>1870</v>
      </c>
      <c r="F145" s="192" t="s">
        <v>1871</v>
      </c>
      <c r="G145" s="190"/>
      <c r="H145" s="190"/>
      <c r="I145" s="193"/>
      <c r="J145" s="194">
        <f>BK145</f>
        <v>0</v>
      </c>
      <c r="K145" s="190"/>
      <c r="L145" s="195"/>
      <c r="M145" s="196"/>
      <c r="N145" s="197"/>
      <c r="O145" s="197"/>
      <c r="P145" s="198">
        <f>SUM(P146:P171)</f>
        <v>0</v>
      </c>
      <c r="Q145" s="197"/>
      <c r="R145" s="198">
        <f>SUM(R146:R171)</f>
        <v>0</v>
      </c>
      <c r="S145" s="197"/>
      <c r="T145" s="199">
        <f>SUM(T146:T171)</f>
        <v>0</v>
      </c>
      <c r="U145" s="12"/>
      <c r="V145" s="12"/>
      <c r="W145" s="12"/>
      <c r="X145" s="12"/>
      <c r="Y145" s="12"/>
      <c r="Z145" s="12"/>
      <c r="AA145" s="12"/>
      <c r="AB145" s="12"/>
      <c r="AC145" s="12"/>
      <c r="AD145" s="12"/>
      <c r="AE145" s="12"/>
      <c r="AR145" s="200" t="s">
        <v>80</v>
      </c>
      <c r="AT145" s="201" t="s">
        <v>71</v>
      </c>
      <c r="AU145" s="201" t="s">
        <v>72</v>
      </c>
      <c r="AY145" s="200" t="s">
        <v>148</v>
      </c>
      <c r="BK145" s="202">
        <f>SUM(BK146:BK171)</f>
        <v>0</v>
      </c>
    </row>
    <row r="146" spans="1:65" s="2" customFormat="1" ht="16.5" customHeight="1">
      <c r="A146" s="39"/>
      <c r="B146" s="40"/>
      <c r="C146" s="205" t="s">
        <v>374</v>
      </c>
      <c r="D146" s="205" t="s">
        <v>150</v>
      </c>
      <c r="E146" s="206" t="s">
        <v>1872</v>
      </c>
      <c r="F146" s="207" t="s">
        <v>1873</v>
      </c>
      <c r="G146" s="208" t="s">
        <v>1808</v>
      </c>
      <c r="H146" s="209">
        <v>86</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155</v>
      </c>
      <c r="AT146" s="216" t="s">
        <v>150</v>
      </c>
      <c r="AU146" s="216" t="s">
        <v>80</v>
      </c>
      <c r="AY146" s="18" t="s">
        <v>148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155</v>
      </c>
      <c r="BM146" s="216" t="s">
        <v>622</v>
      </c>
    </row>
    <row r="147" spans="1:47" s="2" customFormat="1" ht="12">
      <c r="A147" s="39"/>
      <c r="B147" s="40"/>
      <c r="C147" s="41"/>
      <c r="D147" s="218" t="s">
        <v>157</v>
      </c>
      <c r="E147" s="41"/>
      <c r="F147" s="219" t="s">
        <v>1873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157</v>
      </c>
      <c r="AU147" s="18" t="s">
        <v>80</v>
      </c>
    </row>
    <row r="148" spans="1:65" s="2" customFormat="1" ht="21.75" customHeight="1">
      <c r="A148" s="39"/>
      <c r="B148" s="40"/>
      <c r="C148" s="205" t="s">
        <v>383</v>
      </c>
      <c r="D148" s="205" t="s">
        <v>150</v>
      </c>
      <c r="E148" s="206" t="s">
        <v>1874</v>
      </c>
      <c r="F148" s="207" t="s">
        <v>1875</v>
      </c>
      <c r="G148" s="208" t="s">
        <v>1808</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155</v>
      </c>
      <c r="AT148" s="216" t="s">
        <v>150</v>
      </c>
      <c r="AU148" s="216" t="s">
        <v>80</v>
      </c>
      <c r="AY148" s="18" t="s">
        <v>148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155</v>
      </c>
      <c r="BM148" s="216" t="s">
        <v>643</v>
      </c>
    </row>
    <row r="149" spans="1:47" s="2" customFormat="1" ht="12">
      <c r="A149" s="39"/>
      <c r="B149" s="40"/>
      <c r="C149" s="41"/>
      <c r="D149" s="218" t="s">
        <v>157</v>
      </c>
      <c r="E149" s="41"/>
      <c r="F149" s="219" t="s">
        <v>1875</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157</v>
      </c>
      <c r="AU149" s="18" t="s">
        <v>80</v>
      </c>
    </row>
    <row r="150" spans="1:65" s="2" customFormat="1" ht="16.5" customHeight="1">
      <c r="A150" s="39"/>
      <c r="B150" s="40"/>
      <c r="C150" s="205" t="s">
        <v>389</v>
      </c>
      <c r="D150" s="205" t="s">
        <v>150</v>
      </c>
      <c r="E150" s="206" t="s">
        <v>1876</v>
      </c>
      <c r="F150" s="207" t="s">
        <v>1877</v>
      </c>
      <c r="G150" s="208" t="s">
        <v>220</v>
      </c>
      <c r="H150" s="209">
        <v>180</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155</v>
      </c>
      <c r="AT150" s="216" t="s">
        <v>150</v>
      </c>
      <c r="AU150" s="216" t="s">
        <v>80</v>
      </c>
      <c r="AY150" s="18" t="s">
        <v>148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155</v>
      </c>
      <c r="BM150" s="216" t="s">
        <v>1011</v>
      </c>
    </row>
    <row r="151" spans="1:47" s="2" customFormat="1" ht="12">
      <c r="A151" s="39"/>
      <c r="B151" s="40"/>
      <c r="C151" s="41"/>
      <c r="D151" s="218" t="s">
        <v>157</v>
      </c>
      <c r="E151" s="41"/>
      <c r="F151" s="219" t="s">
        <v>1877</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157</v>
      </c>
      <c r="AU151" s="18" t="s">
        <v>80</v>
      </c>
    </row>
    <row r="152" spans="1:65" s="2" customFormat="1" ht="16.5" customHeight="1">
      <c r="A152" s="39"/>
      <c r="B152" s="40"/>
      <c r="C152" s="205" t="s">
        <v>395</v>
      </c>
      <c r="D152" s="205" t="s">
        <v>150</v>
      </c>
      <c r="E152" s="206" t="s">
        <v>1878</v>
      </c>
      <c r="F152" s="207" t="s">
        <v>1879</v>
      </c>
      <c r="G152" s="208" t="s">
        <v>220</v>
      </c>
      <c r="H152" s="209">
        <v>120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155</v>
      </c>
      <c r="AT152" s="216" t="s">
        <v>150</v>
      </c>
      <c r="AU152" s="216" t="s">
        <v>80</v>
      </c>
      <c r="AY152" s="18" t="s">
        <v>148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155</v>
      </c>
      <c r="BM152" s="216" t="s">
        <v>1030</v>
      </c>
    </row>
    <row r="153" spans="1:47" s="2" customFormat="1" ht="12">
      <c r="A153" s="39"/>
      <c r="B153" s="40"/>
      <c r="C153" s="41"/>
      <c r="D153" s="218" t="s">
        <v>157</v>
      </c>
      <c r="E153" s="41"/>
      <c r="F153" s="219" t="s">
        <v>1879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157</v>
      </c>
      <c r="AU153" s="18" t="s">
        <v>80</v>
      </c>
    </row>
    <row r="154" spans="1:65" s="2" customFormat="1" ht="16.5" customHeight="1">
      <c r="A154" s="39"/>
      <c r="B154" s="40"/>
      <c r="C154" s="205" t="s">
        <v>399</v>
      </c>
      <c r="D154" s="205" t="s">
        <v>150</v>
      </c>
      <c r="E154" s="206" t="s">
        <v>1880</v>
      </c>
      <c r="F154" s="207" t="s">
        <v>1881</v>
      </c>
      <c r="G154" s="208" t="s">
        <v>220</v>
      </c>
      <c r="H154" s="209">
        <v>55</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155</v>
      </c>
      <c r="AT154" s="216" t="s">
        <v>150</v>
      </c>
      <c r="AU154" s="216" t="s">
        <v>80</v>
      </c>
      <c r="AY154" s="18" t="s">
        <v>148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155</v>
      </c>
      <c r="BM154" s="216" t="s">
        <v>1043</v>
      </c>
    </row>
    <row r="155" spans="1:47" s="2" customFormat="1" ht="12">
      <c r="A155" s="39"/>
      <c r="B155" s="40"/>
      <c r="C155" s="41"/>
      <c r="D155" s="218" t="s">
        <v>157</v>
      </c>
      <c r="E155" s="41"/>
      <c r="F155" s="219" t="s">
        <v>1881</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157</v>
      </c>
      <c r="AU155" s="18" t="s">
        <v>80</v>
      </c>
    </row>
    <row r="156" spans="1:65" s="2" customFormat="1" ht="16.5" customHeight="1">
      <c r="A156" s="39"/>
      <c r="B156" s="40"/>
      <c r="C156" s="205" t="s">
        <v>406</v>
      </c>
      <c r="D156" s="205" t="s">
        <v>150</v>
      </c>
      <c r="E156" s="206" t="s">
        <v>1882</v>
      </c>
      <c r="F156" s="207" t="s">
        <v>1883</v>
      </c>
      <c r="G156" s="208" t="s">
        <v>220</v>
      </c>
      <c r="H156" s="209">
        <v>150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155</v>
      </c>
      <c r="AT156" s="216" t="s">
        <v>150</v>
      </c>
      <c r="AU156" s="216" t="s">
        <v>80</v>
      </c>
      <c r="AY156" s="18" t="s">
        <v>148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155</v>
      </c>
      <c r="BM156" s="216" t="s">
        <v>1057</v>
      </c>
    </row>
    <row r="157" spans="1:47" s="2" customFormat="1" ht="12">
      <c r="A157" s="39"/>
      <c r="B157" s="40"/>
      <c r="C157" s="41"/>
      <c r="D157" s="218" t="s">
        <v>157</v>
      </c>
      <c r="E157" s="41"/>
      <c r="F157" s="219" t="s">
        <v>1883</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157</v>
      </c>
      <c r="AU157" s="18" t="s">
        <v>80</v>
      </c>
    </row>
    <row r="158" spans="1:65" s="2" customFormat="1" ht="16.5" customHeight="1">
      <c r="A158" s="39"/>
      <c r="B158" s="40"/>
      <c r="C158" s="205" t="s">
        <v>415</v>
      </c>
      <c r="D158" s="205" t="s">
        <v>150</v>
      </c>
      <c r="E158" s="206" t="s">
        <v>1884</v>
      </c>
      <c r="F158" s="207" t="s">
        <v>1885</v>
      </c>
      <c r="G158" s="208" t="s">
        <v>220</v>
      </c>
      <c r="H158" s="209">
        <v>12</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150</v>
      </c>
      <c r="AU158" s="216" t="s">
        <v>80</v>
      </c>
      <c r="AY158" s="18" t="s">
        <v>148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155</v>
      </c>
      <c r="BM158" s="216" t="s">
        <v>1070</v>
      </c>
    </row>
    <row r="159" spans="1:47" s="2" customFormat="1" ht="12">
      <c r="A159" s="39"/>
      <c r="B159" s="40"/>
      <c r="C159" s="41"/>
      <c r="D159" s="218" t="s">
        <v>157</v>
      </c>
      <c r="E159" s="41"/>
      <c r="F159" s="219" t="s">
        <v>1885</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157</v>
      </c>
      <c r="AU159" s="18" t="s">
        <v>80</v>
      </c>
    </row>
    <row r="160" spans="1:65" s="2" customFormat="1" ht="16.5" customHeight="1">
      <c r="A160" s="39"/>
      <c r="B160" s="40"/>
      <c r="C160" s="205" t="s">
        <v>424</v>
      </c>
      <c r="D160" s="205" t="s">
        <v>150</v>
      </c>
      <c r="E160" s="206" t="s">
        <v>1886</v>
      </c>
      <c r="F160" s="207" t="s">
        <v>1887</v>
      </c>
      <c r="G160" s="208" t="s">
        <v>220</v>
      </c>
      <c r="H160" s="209">
        <v>80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155</v>
      </c>
      <c r="AT160" s="216" t="s">
        <v>150</v>
      </c>
      <c r="AU160" s="216" t="s">
        <v>80</v>
      </c>
      <c r="AY160" s="18" t="s">
        <v>148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155</v>
      </c>
      <c r="BM160" s="216" t="s">
        <v>1079</v>
      </c>
    </row>
    <row r="161" spans="1:47" s="2" customFormat="1" ht="12">
      <c r="A161" s="39"/>
      <c r="B161" s="40"/>
      <c r="C161" s="41"/>
      <c r="D161" s="218" t="s">
        <v>157</v>
      </c>
      <c r="E161" s="41"/>
      <c r="F161" s="219" t="s">
        <v>1887</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157</v>
      </c>
      <c r="AU161" s="18" t="s">
        <v>80</v>
      </c>
    </row>
    <row r="162" spans="1:65" s="2" customFormat="1" ht="16.5" customHeight="1">
      <c r="A162" s="39"/>
      <c r="B162" s="40"/>
      <c r="C162" s="205" t="s">
        <v>430</v>
      </c>
      <c r="D162" s="205" t="s">
        <v>150</v>
      </c>
      <c r="E162" s="206" t="s">
        <v>1888</v>
      </c>
      <c r="F162" s="207" t="s">
        <v>1889</v>
      </c>
      <c r="G162" s="208" t="s">
        <v>1808</v>
      </c>
      <c r="H162" s="209">
        <v>2</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155</v>
      </c>
      <c r="AT162" s="216" t="s">
        <v>150</v>
      </c>
      <c r="AU162" s="216" t="s">
        <v>80</v>
      </c>
      <c r="AY162" s="18" t="s">
        <v>148</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155</v>
      </c>
      <c r="BM162" s="216" t="s">
        <v>1092</v>
      </c>
    </row>
    <row r="163" spans="1:47" s="2" customFormat="1" ht="12">
      <c r="A163" s="39"/>
      <c r="B163" s="40"/>
      <c r="C163" s="41"/>
      <c r="D163" s="218" t="s">
        <v>157</v>
      </c>
      <c r="E163" s="41"/>
      <c r="F163" s="219" t="s">
        <v>1889</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157</v>
      </c>
      <c r="AU163" s="18" t="s">
        <v>80</v>
      </c>
    </row>
    <row r="164" spans="1:65" s="2" customFormat="1" ht="16.5" customHeight="1">
      <c r="A164" s="39"/>
      <c r="B164" s="40"/>
      <c r="C164" s="205" t="s">
        <v>436</v>
      </c>
      <c r="D164" s="205" t="s">
        <v>150</v>
      </c>
      <c r="E164" s="206" t="s">
        <v>1890</v>
      </c>
      <c r="F164" s="207" t="s">
        <v>1891</v>
      </c>
      <c r="G164" s="208" t="s">
        <v>1808</v>
      </c>
      <c r="H164" s="209">
        <v>4</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155</v>
      </c>
      <c r="AT164" s="216" t="s">
        <v>150</v>
      </c>
      <c r="AU164" s="216" t="s">
        <v>80</v>
      </c>
      <c r="AY164" s="18" t="s">
        <v>148</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155</v>
      </c>
      <c r="BM164" s="216" t="s">
        <v>1005</v>
      </c>
    </row>
    <row r="165" spans="1:47" s="2" customFormat="1" ht="12">
      <c r="A165" s="39"/>
      <c r="B165" s="40"/>
      <c r="C165" s="41"/>
      <c r="D165" s="218" t="s">
        <v>157</v>
      </c>
      <c r="E165" s="41"/>
      <c r="F165" s="219" t="s">
        <v>1891</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157</v>
      </c>
      <c r="AU165" s="18" t="s">
        <v>80</v>
      </c>
    </row>
    <row r="166" spans="1:65" s="2" customFormat="1" ht="16.5" customHeight="1">
      <c r="A166" s="39"/>
      <c r="B166" s="40"/>
      <c r="C166" s="205" t="s">
        <v>446</v>
      </c>
      <c r="D166" s="205" t="s">
        <v>150</v>
      </c>
      <c r="E166" s="206" t="s">
        <v>1892</v>
      </c>
      <c r="F166" s="207" t="s">
        <v>1893</v>
      </c>
      <c r="G166" s="208" t="s">
        <v>1808</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155</v>
      </c>
      <c r="AT166" s="216" t="s">
        <v>150</v>
      </c>
      <c r="AU166" s="216" t="s">
        <v>80</v>
      </c>
      <c r="AY166" s="18" t="s">
        <v>148</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155</v>
      </c>
      <c r="BM166" s="216" t="s">
        <v>1117</v>
      </c>
    </row>
    <row r="167" spans="1:47" s="2" customFormat="1" ht="12">
      <c r="A167" s="39"/>
      <c r="B167" s="40"/>
      <c r="C167" s="41"/>
      <c r="D167" s="218" t="s">
        <v>157</v>
      </c>
      <c r="E167" s="41"/>
      <c r="F167" s="219" t="s">
        <v>1893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157</v>
      </c>
      <c r="AU167" s="18" t="s">
        <v>80</v>
      </c>
    </row>
    <row r="168" spans="1:65" s="2" customFormat="1" ht="16.5" customHeight="1">
      <c r="A168" s="39"/>
      <c r="B168" s="40"/>
      <c r="C168" s="205" t="s">
        <v>453</v>
      </c>
      <c r="D168" s="205" t="s">
        <v>150</v>
      </c>
      <c r="E168" s="206" t="s">
        <v>1894</v>
      </c>
      <c r="F168" s="207" t="s">
        <v>1895</v>
      </c>
      <c r="G168" s="208" t="s">
        <v>1808</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155</v>
      </c>
      <c r="AT168" s="216" t="s">
        <v>150</v>
      </c>
      <c r="AU168" s="216" t="s">
        <v>80</v>
      </c>
      <c r="AY168" s="18" t="s">
        <v>148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155</v>
      </c>
      <c r="BM168" s="216" t="s">
        <v>1128</v>
      </c>
    </row>
    <row r="169" spans="1:47" s="2" customFormat="1" ht="12">
      <c r="A169" s="39"/>
      <c r="B169" s="40"/>
      <c r="C169" s="41"/>
      <c r="D169" s="218" t="s">
        <v>157</v>
      </c>
      <c r="E169" s="41"/>
      <c r="F169" s="219" t="s">
        <v>1895</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157</v>
      </c>
      <c r="AU169" s="18" t="s">
        <v>80</v>
      </c>
    </row>
    <row r="170" spans="1:65" s="2" customFormat="1" ht="16.5" customHeight="1">
      <c r="A170" s="39"/>
      <c r="B170" s="40"/>
      <c r="C170" s="205" t="s">
        <v>465</v>
      </c>
      <c r="D170" s="205" t="s">
        <v>150</v>
      </c>
      <c r="E170" s="206" t="s">
        <v>1896</v>
      </c>
      <c r="F170" s="207" t="s">
        <v>1897</v>
      </c>
      <c r="G170" s="208" t="s">
        <v>1808</v>
      </c>
      <c r="H170" s="209">
        <v>1</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155</v>
      </c>
      <c r="AT170" s="216" t="s">
        <v>150</v>
      </c>
      <c r="AU170" s="216" t="s">
        <v>80</v>
      </c>
      <c r="AY170" s="18" t="s">
        <v>148</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155</v>
      </c>
      <c r="BM170" s="216" t="s">
        <v>1170</v>
      </c>
    </row>
    <row r="171" spans="1:47" s="2" customFormat="1" ht="12">
      <c r="A171" s="39"/>
      <c r="B171" s="40"/>
      <c r="C171" s="41"/>
      <c r="D171" s="218" t="s">
        <v>157</v>
      </c>
      <c r="E171" s="41"/>
      <c r="F171" s="219" t="s">
        <v>1897</v>
      </c>
      <c r="G171" s="41"/>
      <c r="H171" s="41"/>
      <c r="I171" s="220"/>
      <c r="J171" s="41"/>
      <c r="K171" s="41"/>
      <c r="L171" s="45"/>
      <c r="M171" s="276"/>
      <c r="N171" s="277"/>
      <c r="O171" s="278"/>
      <c r="P171" s="278"/>
      <c r="Q171" s="278"/>
      <c r="R171" s="278"/>
      <c r="S171" s="278"/>
      <c r="T171" s="279"/>
      <c r="U171" s="39"/>
      <c r="V171" s="39"/>
      <c r="W171" s="39"/>
      <c r="X171" s="39"/>
      <c r="Y171" s="39"/>
      <c r="Z171" s="39"/>
      <c r="AA171" s="39"/>
      <c r="AB171" s="39"/>
      <c r="AC171" s="39"/>
      <c r="AD171" s="39"/>
      <c r="AE171" s="39"/>
      <c r="AT171" s="18" t="s">
        <v>157</v>
      </c>
      <c r="AU171" s="18" t="s">
        <v>80</v>
      </c>
    </row>
    <row r="172" spans="1:31" s="2" customFormat="1" ht="6.95" customHeight="1">
      <c r="A172" s="39"/>
      <c r="B172" s="60"/>
      <c r="C172" s="61"/>
      <c r="D172" s="61"/>
      <c r="E172" s="61"/>
      <c r="F172" s="61"/>
      <c r="G172" s="61"/>
      <c r="H172" s="61"/>
      <c r="I172" s="61"/>
      <c r="J172" s="61"/>
      <c r="K172" s="61"/>
      <c r="L172" s="45"/>
      <c r="M172" s="39"/>
      <c r="O172" s="39"/>
      <c r="P172" s="39"/>
      <c r="Q172" s="39"/>
      <c r="R172" s="39"/>
      <c r="S172" s="39"/>
      <c r="T172" s="39"/>
      <c r="U172" s="39"/>
      <c r="V172" s="39"/>
      <c r="W172" s="39"/>
      <c r="X172" s="39"/>
      <c r="Y172" s="39"/>
      <c r="Z172" s="39"/>
      <c r="AA172" s="39"/>
      <c r="AB172" s="39"/>
      <c r="AC172" s="39"/>
      <c r="AD172" s="39"/>
      <c r="AE172" s="39"/>
    </row>
  </sheetData>
  <sheetProtection password="CC35" sheet="1" objects="1" scenarios="1" formatColumns="0" formatRows="0" autoFilter="0"/>
  <autoFilter ref="C81:K17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1898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ROUND((SUM(BE79:BE231)),2)</f>
        <v>0</v>
      </c>
      <c r="G33" s="39"/>
      <c r="H33" s="39"/>
      <c r="I33" s="149">
        <v>0.21</v>
      </c>
      <c r="J33" s="148">
        <f>ROUND(((SUM(BE79:BE231))*I33),2)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ROUND((SUM(BF79:BF231)),2)</f>
        <v>0</v>
      </c>
      <c r="G34" s="39"/>
      <c r="H34" s="39"/>
      <c r="I34" s="149">
        <v>0.15</v>
      </c>
      <c r="J34" s="148">
        <f>ROUND(((SUM(BF79:BF231))*I34),2)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ROUND((SUM(BG79:BG231)),2)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ROUND((SUM(BH79:BH231)),2)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ROUND((SUM(BI79:BI231)),2)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Chlazení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133</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rev.5</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04 - Chlazení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20. 10. 2021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134</v>
      </c>
      <c r="D78" s="181" t="s">
        <v>57</v>
      </c>
      <c r="E78" s="181" t="s">
        <v>53</v>
      </c>
      <c r="F78" s="181" t="s">
        <v>54</v>
      </c>
      <c r="G78" s="181" t="s">
        <v>135</v>
      </c>
      <c r="H78" s="181" t="s">
        <v>136</v>
      </c>
      <c r="I78" s="181" t="s">
        <v>137</v>
      </c>
      <c r="J78" s="181" t="s">
        <v>112</v>
      </c>
      <c r="K78" s="182" t="s">
        <v>138</v>
      </c>
      <c r="L78" s="183"/>
      <c r="M78" s="93" t="s">
        <v>19</v>
      </c>
      <c r="N78" s="94" t="s">
        <v>42</v>
      </c>
      <c r="O78" s="94" t="s">
        <v>139</v>
      </c>
      <c r="P78" s="94" t="s">
        <v>140</v>
      </c>
      <c r="Q78" s="94" t="s">
        <v>141</v>
      </c>
      <c r="R78" s="94" t="s">
        <v>142</v>
      </c>
      <c r="S78" s="94" t="s">
        <v>143</v>
      </c>
      <c r="T78" s="95" t="s">
        <v>144</v>
      </c>
      <c r="U78" s="178"/>
      <c r="V78" s="178"/>
      <c r="W78" s="178"/>
      <c r="X78" s="178"/>
      <c r="Y78" s="178"/>
      <c r="Z78" s="178"/>
      <c r="AA78" s="178"/>
      <c r="AB78" s="178"/>
      <c r="AC78" s="178"/>
      <c r="AD78" s="178"/>
      <c r="AE78" s="178"/>
    </row>
    <row r="79" spans="1:63" s="2" customFormat="1" ht="22.8" customHeight="1">
      <c r="A79" s="39"/>
      <c r="B79" s="40"/>
      <c r="C79" s="100" t="s">
        <v>145</v>
      </c>
      <c r="D79" s="41"/>
      <c r="E79" s="41"/>
      <c r="F79" s="41"/>
      <c r="G79" s="41"/>
      <c r="H79" s="41"/>
      <c r="I79" s="41"/>
      <c r="J79" s="184">
        <f>BK79</f>
        <v>0</v>
      </c>
      <c r="K79" s="41"/>
      <c r="L79" s="45"/>
      <c r="M79" s="96"/>
      <c r="N79" s="185"/>
      <c r="O79" s="97"/>
      <c r="P79" s="186">
        <f>SUM(P80:P231)</f>
        <v>0</v>
      </c>
      <c r="Q79" s="97"/>
      <c r="R79" s="186">
        <f>SUM(R80:R231)</f>
        <v>0</v>
      </c>
      <c r="S79" s="97"/>
      <c r="T79" s="187">
        <f>SUM(T80:T231)</f>
        <v>0</v>
      </c>
      <c r="U79" s="39"/>
      <c r="V79" s="39"/>
      <c r="W79" s="39"/>
      <c r="X79" s="39"/>
      <c r="Y79" s="39"/>
      <c r="Z79" s="39"/>
      <c r="AA79" s="39"/>
      <c r="AB79" s="39"/>
      <c r="AC79" s="39"/>
      <c r="AD79" s="39"/>
      <c r="AE79" s="39"/>
      <c r="AT79" s="18" t="s">
        <v>71</v>
      </c>
      <c r="AU79" s="18" t="s">
        <v>113</v>
      </c>
      <c r="BK79" s="188">
        <f>SUM(BK80:BK231)</f>
        <v>0</v>
      </c>
    </row>
    <row r="80" spans="1:65" s="2" customFormat="1" ht="21.75" customHeight="1">
      <c r="A80" s="39"/>
      <c r="B80" s="40"/>
      <c r="C80" s="205" t="s">
        <v>80</v>
      </c>
      <c r="D80" s="205" t="s">
        <v>150</v>
      </c>
      <c r="E80" s="206" t="s">
        <v>1899</v>
      </c>
      <c r="F80" s="207" t="s">
        <v>1900</v>
      </c>
      <c r="G80" s="208" t="s">
        <v>377</v>
      </c>
      <c r="H80" s="209">
        <v>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155</v>
      </c>
      <c r="AT80" s="216" t="s">
        <v>150</v>
      </c>
      <c r="AU80" s="216" t="s">
        <v>72</v>
      </c>
      <c r="AY80" s="18" t="s">
        <v>148</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155</v>
      </c>
      <c r="BM80" s="216" t="s">
        <v>82</v>
      </c>
    </row>
    <row r="81" spans="1:47" s="2" customFormat="1" ht="12">
      <c r="A81" s="39"/>
      <c r="B81" s="40"/>
      <c r="C81" s="41"/>
      <c r="D81" s="218" t="s">
        <v>157</v>
      </c>
      <c r="E81" s="41"/>
      <c r="F81" s="219" t="s">
        <v>1900</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157</v>
      </c>
      <c r="AU81" s="18" t="s">
        <v>72</v>
      </c>
    </row>
    <row r="82" spans="1:65" s="2" customFormat="1" ht="21.75" customHeight="1">
      <c r="A82" s="39"/>
      <c r="B82" s="40"/>
      <c r="C82" s="205" t="s">
        <v>82</v>
      </c>
      <c r="D82" s="205" t="s">
        <v>150</v>
      </c>
      <c r="E82" s="206" t="s">
        <v>1901</v>
      </c>
      <c r="F82" s="207" t="s">
        <v>1902</v>
      </c>
      <c r="G82" s="208" t="s">
        <v>377</v>
      </c>
      <c r="H82" s="209">
        <v>7</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155</v>
      </c>
      <c r="AT82" s="216" t="s">
        <v>150</v>
      </c>
      <c r="AU82" s="216" t="s">
        <v>72</v>
      </c>
      <c r="AY82" s="18" t="s">
        <v>148</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155</v>
      </c>
      <c r="BM82" s="216" t="s">
        <v>155</v>
      </c>
    </row>
    <row r="83" spans="1:47" s="2" customFormat="1" ht="12">
      <c r="A83" s="39"/>
      <c r="B83" s="40"/>
      <c r="C83" s="41"/>
      <c r="D83" s="218" t="s">
        <v>157</v>
      </c>
      <c r="E83" s="41"/>
      <c r="F83" s="219" t="s">
        <v>1902</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157</v>
      </c>
      <c r="AU83" s="18" t="s">
        <v>72</v>
      </c>
    </row>
    <row r="84" spans="1:65" s="2" customFormat="1" ht="21.75" customHeight="1">
      <c r="A84" s="39"/>
      <c r="B84" s="40"/>
      <c r="C84" s="205" t="s">
        <v>163</v>
      </c>
      <c r="D84" s="205" t="s">
        <v>150</v>
      </c>
      <c r="E84" s="206" t="s">
        <v>1903</v>
      </c>
      <c r="F84" s="207" t="s">
        <v>1904</v>
      </c>
      <c r="G84" s="208" t="s">
        <v>377</v>
      </c>
      <c r="H84" s="209">
        <v>3</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155</v>
      </c>
      <c r="AT84" s="216" t="s">
        <v>150</v>
      </c>
      <c r="AU84" s="216" t="s">
        <v>72</v>
      </c>
      <c r="AY84" s="18" t="s">
        <v>148</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155</v>
      </c>
      <c r="BM84" s="216" t="s">
        <v>193</v>
      </c>
    </row>
    <row r="85" spans="1:47" s="2" customFormat="1" ht="12">
      <c r="A85" s="39"/>
      <c r="B85" s="40"/>
      <c r="C85" s="41"/>
      <c r="D85" s="218" t="s">
        <v>157</v>
      </c>
      <c r="E85" s="41"/>
      <c r="F85" s="219" t="s">
        <v>1904</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157</v>
      </c>
      <c r="AU85" s="18" t="s">
        <v>72</v>
      </c>
    </row>
    <row r="86" spans="1:65" s="2" customFormat="1" ht="21.75" customHeight="1">
      <c r="A86" s="39"/>
      <c r="B86" s="40"/>
      <c r="C86" s="205" t="s">
        <v>155</v>
      </c>
      <c r="D86" s="205" t="s">
        <v>150</v>
      </c>
      <c r="E86" s="206" t="s">
        <v>1905</v>
      </c>
      <c r="F86" s="207" t="s">
        <v>1906</v>
      </c>
      <c r="G86" s="208" t="s">
        <v>167</v>
      </c>
      <c r="H86" s="209">
        <v>0.026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155</v>
      </c>
      <c r="AT86" s="216" t="s">
        <v>150</v>
      </c>
      <c r="AU86" s="216" t="s">
        <v>72</v>
      </c>
      <c r="AY86" s="18" t="s">
        <v>148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155</v>
      </c>
      <c r="BM86" s="216" t="s">
        <v>205</v>
      </c>
    </row>
    <row r="87" spans="1:47" s="2" customFormat="1" ht="12">
      <c r="A87" s="39"/>
      <c r="B87" s="40"/>
      <c r="C87" s="41"/>
      <c r="D87" s="218" t="s">
        <v>157</v>
      </c>
      <c r="E87" s="41"/>
      <c r="F87" s="219" t="s">
        <v>1906</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157</v>
      </c>
      <c r="AU87" s="18" t="s">
        <v>72</v>
      </c>
    </row>
    <row r="88" spans="1:65" s="2" customFormat="1" ht="24.15" customHeight="1">
      <c r="A88" s="39"/>
      <c r="B88" s="40"/>
      <c r="C88" s="205" t="s">
        <v>186</v>
      </c>
      <c r="D88" s="205" t="s">
        <v>150</v>
      </c>
      <c r="E88" s="206" t="s">
        <v>1907</v>
      </c>
      <c r="F88" s="207" t="s">
        <v>1908</v>
      </c>
      <c r="G88" s="208" t="s">
        <v>377</v>
      </c>
      <c r="H88" s="209">
        <v>1</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155</v>
      </c>
      <c r="AT88" s="216" t="s">
        <v>150</v>
      </c>
      <c r="AU88" s="216" t="s">
        <v>72</v>
      </c>
      <c r="AY88" s="18" t="s">
        <v>148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155</v>
      </c>
      <c r="BM88" s="216" t="s">
        <v>217</v>
      </c>
    </row>
    <row r="89" spans="1:47" s="2" customFormat="1" ht="12">
      <c r="A89" s="39"/>
      <c r="B89" s="40"/>
      <c r="C89" s="41"/>
      <c r="D89" s="218" t="s">
        <v>157</v>
      </c>
      <c r="E89" s="41"/>
      <c r="F89" s="219" t="s">
        <v>1908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157</v>
      </c>
      <c r="AU89" s="18" t="s">
        <v>72</v>
      </c>
    </row>
    <row r="90" spans="1:65" s="2" customFormat="1" ht="24.15" customHeight="1">
      <c r="A90" s="39"/>
      <c r="B90" s="40"/>
      <c r="C90" s="205" t="s">
        <v>193</v>
      </c>
      <c r="D90" s="205" t="s">
        <v>150</v>
      </c>
      <c r="E90" s="206" t="s">
        <v>1909</v>
      </c>
      <c r="F90" s="207" t="s">
        <v>1910</v>
      </c>
      <c r="G90" s="208" t="s">
        <v>377</v>
      </c>
      <c r="H90" s="209">
        <v>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155</v>
      </c>
      <c r="AT90" s="216" t="s">
        <v>150</v>
      </c>
      <c r="AU90" s="216" t="s">
        <v>72</v>
      </c>
      <c r="AY90" s="18" t="s">
        <v>148</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155</v>
      </c>
      <c r="BM90" s="216" t="s">
        <v>231</v>
      </c>
    </row>
    <row r="91" spans="1:47" s="2" customFormat="1" ht="12">
      <c r="A91" s="39"/>
      <c r="B91" s="40"/>
      <c r="C91" s="41"/>
      <c r="D91" s="218" t="s">
        <v>157</v>
      </c>
      <c r="E91" s="41"/>
      <c r="F91" s="219" t="s">
        <v>1910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157</v>
      </c>
      <c r="AU91" s="18" t="s">
        <v>72</v>
      </c>
    </row>
    <row r="92" spans="1:65" s="2" customFormat="1" ht="24.15" customHeight="1">
      <c r="A92" s="39"/>
      <c r="B92" s="40"/>
      <c r="C92" s="205" t="s">
        <v>199</v>
      </c>
      <c r="D92" s="205" t="s">
        <v>150</v>
      </c>
      <c r="E92" s="206" t="s">
        <v>1911</v>
      </c>
      <c r="F92" s="207" t="s">
        <v>1912</v>
      </c>
      <c r="G92" s="208" t="s">
        <v>377</v>
      </c>
      <c r="H92" s="209">
        <v>4</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155</v>
      </c>
      <c r="AT92" s="216" t="s">
        <v>150</v>
      </c>
      <c r="AU92" s="216" t="s">
        <v>72</v>
      </c>
      <c r="AY92" s="18" t="s">
        <v>148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155</v>
      </c>
      <c r="BM92" s="216" t="s">
        <v>243</v>
      </c>
    </row>
    <row r="93" spans="1:47" s="2" customFormat="1" ht="12">
      <c r="A93" s="39"/>
      <c r="B93" s="40"/>
      <c r="C93" s="41"/>
      <c r="D93" s="218" t="s">
        <v>157</v>
      </c>
      <c r="E93" s="41"/>
      <c r="F93" s="219" t="s">
        <v>1912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157</v>
      </c>
      <c r="AU93" s="18" t="s">
        <v>72</v>
      </c>
    </row>
    <row r="94" spans="1:65" s="2" customFormat="1" ht="24.15" customHeight="1">
      <c r="A94" s="39"/>
      <c r="B94" s="40"/>
      <c r="C94" s="205" t="s">
        <v>205</v>
      </c>
      <c r="D94" s="205" t="s">
        <v>150</v>
      </c>
      <c r="E94" s="206" t="s">
        <v>1913</v>
      </c>
      <c r="F94" s="207" t="s">
        <v>1914</v>
      </c>
      <c r="G94" s="208" t="s">
        <v>377</v>
      </c>
      <c r="H94" s="209">
        <v>1</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155</v>
      </c>
      <c r="AT94" s="216" t="s">
        <v>150</v>
      </c>
      <c r="AU94" s="216" t="s">
        <v>72</v>
      </c>
      <c r="AY94" s="18" t="s">
        <v>148</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155</v>
      </c>
      <c r="BM94" s="216" t="s">
        <v>261</v>
      </c>
    </row>
    <row r="95" spans="1:47" s="2" customFormat="1" ht="12">
      <c r="A95" s="39"/>
      <c r="B95" s="40"/>
      <c r="C95" s="41"/>
      <c r="D95" s="218" t="s">
        <v>157</v>
      </c>
      <c r="E95" s="41"/>
      <c r="F95" s="219" t="s">
        <v>1914</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157</v>
      </c>
      <c r="AU95" s="18" t="s">
        <v>72</v>
      </c>
    </row>
    <row r="96" spans="1:65" s="2" customFormat="1" ht="16.5" customHeight="1">
      <c r="A96" s="39"/>
      <c r="B96" s="40"/>
      <c r="C96" s="205" t="s">
        <v>179</v>
      </c>
      <c r="D96" s="205" t="s">
        <v>150</v>
      </c>
      <c r="E96" s="206" t="s">
        <v>1915</v>
      </c>
      <c r="F96" s="207" t="s">
        <v>1916</v>
      </c>
      <c r="G96" s="208" t="s">
        <v>377</v>
      </c>
      <c r="H96" s="209">
        <v>10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155</v>
      </c>
      <c r="AT96" s="216" t="s">
        <v>150</v>
      </c>
      <c r="AU96" s="216" t="s">
        <v>72</v>
      </c>
      <c r="AY96" s="18" t="s">
        <v>148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155</v>
      </c>
      <c r="BM96" s="216" t="s">
        <v>277</v>
      </c>
    </row>
    <row r="97" spans="1:47" s="2" customFormat="1" ht="12">
      <c r="A97" s="39"/>
      <c r="B97" s="40"/>
      <c r="C97" s="41"/>
      <c r="D97" s="218" t="s">
        <v>157</v>
      </c>
      <c r="E97" s="41"/>
      <c r="F97" s="219" t="s">
        <v>1916</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157</v>
      </c>
      <c r="AU97" s="18" t="s">
        <v>72</v>
      </c>
    </row>
    <row r="98" spans="1:65" s="2" customFormat="1" ht="16.5" customHeight="1">
      <c r="A98" s="39"/>
      <c r="B98" s="40"/>
      <c r="C98" s="205" t="s">
        <v>217</v>
      </c>
      <c r="D98" s="205" t="s">
        <v>150</v>
      </c>
      <c r="E98" s="206" t="s">
        <v>1917</v>
      </c>
      <c r="F98" s="207" t="s">
        <v>1918</v>
      </c>
      <c r="G98" s="208" t="s">
        <v>377</v>
      </c>
      <c r="H98" s="209">
        <v>13</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155</v>
      </c>
      <c r="AT98" s="216" t="s">
        <v>150</v>
      </c>
      <c r="AU98" s="216" t="s">
        <v>72</v>
      </c>
      <c r="AY98" s="18" t="s">
        <v>148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155</v>
      </c>
      <c r="BM98" s="216" t="s">
        <v>289</v>
      </c>
    </row>
    <row r="99" spans="1:47" s="2" customFormat="1" ht="12">
      <c r="A99" s="39"/>
      <c r="B99" s="40"/>
      <c r="C99" s="41"/>
      <c r="D99" s="218" t="s">
        <v>157</v>
      </c>
      <c r="E99" s="41"/>
      <c r="F99" s="219" t="s">
        <v>1918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157</v>
      </c>
      <c r="AU99" s="18" t="s">
        <v>72</v>
      </c>
    </row>
    <row r="100" spans="1:65" s="2" customFormat="1" ht="16.5" customHeight="1">
      <c r="A100" s="39"/>
      <c r="B100" s="40"/>
      <c r="C100" s="205" t="s">
        <v>224</v>
      </c>
      <c r="D100" s="205" t="s">
        <v>150</v>
      </c>
      <c r="E100" s="206" t="s">
        <v>1919</v>
      </c>
      <c r="F100" s="207" t="s">
        <v>1920</v>
      </c>
      <c r="G100" s="208" t="s">
        <v>377</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150</v>
      </c>
      <c r="AU100" s="216" t="s">
        <v>72</v>
      </c>
      <c r="AY100" s="18" t="s">
        <v>148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155</v>
      </c>
      <c r="BM100" s="216" t="s">
        <v>303</v>
      </c>
    </row>
    <row r="101" spans="1:47" s="2" customFormat="1" ht="12">
      <c r="A101" s="39"/>
      <c r="B101" s="40"/>
      <c r="C101" s="41"/>
      <c r="D101" s="218" t="s">
        <v>157</v>
      </c>
      <c r="E101" s="41"/>
      <c r="F101" s="219" t="s">
        <v>1920</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157</v>
      </c>
      <c r="AU101" s="18" t="s">
        <v>72</v>
      </c>
    </row>
    <row r="102" spans="1:65" s="2" customFormat="1" ht="16.5" customHeight="1">
      <c r="A102" s="39"/>
      <c r="B102" s="40"/>
      <c r="C102" s="205" t="s">
        <v>231</v>
      </c>
      <c r="D102" s="205" t="s">
        <v>150</v>
      </c>
      <c r="E102" s="206" t="s">
        <v>1921</v>
      </c>
      <c r="F102" s="207" t="s">
        <v>1920</v>
      </c>
      <c r="G102" s="208" t="s">
        <v>377</v>
      </c>
      <c r="H102" s="209">
        <v>11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150</v>
      </c>
      <c r="AU102" s="216" t="s">
        <v>72</v>
      </c>
      <c r="AY102" s="18" t="s">
        <v>148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155</v>
      </c>
      <c r="BM102" s="216" t="s">
        <v>315</v>
      </c>
    </row>
    <row r="103" spans="1:47" s="2" customFormat="1" ht="12">
      <c r="A103" s="39"/>
      <c r="B103" s="40"/>
      <c r="C103" s="41"/>
      <c r="D103" s="218" t="s">
        <v>157</v>
      </c>
      <c r="E103" s="41"/>
      <c r="F103" s="219" t="s">
        <v>1920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157</v>
      </c>
      <c r="AU103" s="18" t="s">
        <v>72</v>
      </c>
    </row>
    <row r="104" spans="1:65" s="2" customFormat="1" ht="16.5" customHeight="1">
      <c r="A104" s="39"/>
      <c r="B104" s="40"/>
      <c r="C104" s="205" t="s">
        <v>237</v>
      </c>
      <c r="D104" s="205" t="s">
        <v>150</v>
      </c>
      <c r="E104" s="206" t="s">
        <v>1922</v>
      </c>
      <c r="F104" s="207" t="s">
        <v>1923</v>
      </c>
      <c r="G104" s="208" t="s">
        <v>1924</v>
      </c>
      <c r="H104" s="209">
        <v>14</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150</v>
      </c>
      <c r="AU104" s="216" t="s">
        <v>72</v>
      </c>
      <c r="AY104" s="18" t="s">
        <v>148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155</v>
      </c>
      <c r="BM104" s="216" t="s">
        <v>331</v>
      </c>
    </row>
    <row r="105" spans="1:47" s="2" customFormat="1" ht="12">
      <c r="A105" s="39"/>
      <c r="B105" s="40"/>
      <c r="C105" s="41"/>
      <c r="D105" s="218" t="s">
        <v>157</v>
      </c>
      <c r="E105" s="41"/>
      <c r="F105" s="219" t="s">
        <v>1923</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157</v>
      </c>
      <c r="AU105" s="18" t="s">
        <v>72</v>
      </c>
    </row>
    <row r="106" spans="1:65" s="2" customFormat="1" ht="16.5" customHeight="1">
      <c r="A106" s="39"/>
      <c r="B106" s="40"/>
      <c r="C106" s="205" t="s">
        <v>243</v>
      </c>
      <c r="D106" s="205" t="s">
        <v>150</v>
      </c>
      <c r="E106" s="206" t="s">
        <v>1925</v>
      </c>
      <c r="F106" s="207" t="s">
        <v>1923</v>
      </c>
      <c r="G106" s="208" t="s">
        <v>377</v>
      </c>
      <c r="H106" s="209">
        <v>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155</v>
      </c>
      <c r="AT106" s="216" t="s">
        <v>150</v>
      </c>
      <c r="AU106" s="216" t="s">
        <v>72</v>
      </c>
      <c r="AY106" s="18" t="s">
        <v>148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155</v>
      </c>
      <c r="BM106" s="216" t="s">
        <v>350</v>
      </c>
    </row>
    <row r="107" spans="1:47" s="2" customFormat="1" ht="12">
      <c r="A107" s="39"/>
      <c r="B107" s="40"/>
      <c r="C107" s="41"/>
      <c r="D107" s="218" t="s">
        <v>157</v>
      </c>
      <c r="E107" s="41"/>
      <c r="F107" s="219" t="s">
        <v>1923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157</v>
      </c>
      <c r="AU107" s="18" t="s">
        <v>72</v>
      </c>
    </row>
    <row r="108" spans="1:65" s="2" customFormat="1" ht="16.5" customHeight="1">
      <c r="A108" s="39"/>
      <c r="B108" s="40"/>
      <c r="C108" s="205" t="s">
        <v>8</v>
      </c>
      <c r="D108" s="205" t="s">
        <v>150</v>
      </c>
      <c r="E108" s="206" t="s">
        <v>1926</v>
      </c>
      <c r="F108" s="207" t="s">
        <v>1923</v>
      </c>
      <c r="G108" s="208" t="s">
        <v>1924</v>
      </c>
      <c r="H108" s="209">
        <v>14</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155</v>
      </c>
      <c r="AT108" s="216" t="s">
        <v>150</v>
      </c>
      <c r="AU108" s="216" t="s">
        <v>72</v>
      </c>
      <c r="AY108" s="18" t="s">
        <v>148</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155</v>
      </c>
      <c r="BM108" s="216" t="s">
        <v>365</v>
      </c>
    </row>
    <row r="109" spans="1:47" s="2" customFormat="1" ht="12">
      <c r="A109" s="39"/>
      <c r="B109" s="40"/>
      <c r="C109" s="41"/>
      <c r="D109" s="218" t="s">
        <v>157</v>
      </c>
      <c r="E109" s="41"/>
      <c r="F109" s="219" t="s">
        <v>1923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157</v>
      </c>
      <c r="AU109" s="18" t="s">
        <v>72</v>
      </c>
    </row>
    <row r="110" spans="1:65" s="2" customFormat="1" ht="16.5" customHeight="1">
      <c r="A110" s="39"/>
      <c r="B110" s="40"/>
      <c r="C110" s="205" t="s">
        <v>261</v>
      </c>
      <c r="D110" s="205" t="s">
        <v>150</v>
      </c>
      <c r="E110" s="206" t="s">
        <v>1927</v>
      </c>
      <c r="F110" s="207" t="s">
        <v>1923</v>
      </c>
      <c r="G110" s="208" t="s">
        <v>1924</v>
      </c>
      <c r="H110" s="209">
        <v>47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150</v>
      </c>
      <c r="AU110" s="216" t="s">
        <v>72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383</v>
      </c>
    </row>
    <row r="111" spans="1:47" s="2" customFormat="1" ht="12">
      <c r="A111" s="39"/>
      <c r="B111" s="40"/>
      <c r="C111" s="41"/>
      <c r="D111" s="218" t="s">
        <v>157</v>
      </c>
      <c r="E111" s="41"/>
      <c r="F111" s="219" t="s">
        <v>1923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72</v>
      </c>
    </row>
    <row r="112" spans="1:65" s="2" customFormat="1" ht="16.5" customHeight="1">
      <c r="A112" s="39"/>
      <c r="B112" s="40"/>
      <c r="C112" s="205" t="s">
        <v>268</v>
      </c>
      <c r="D112" s="205" t="s">
        <v>150</v>
      </c>
      <c r="E112" s="206" t="s">
        <v>80</v>
      </c>
      <c r="F112" s="207" t="s">
        <v>1928</v>
      </c>
      <c r="G112" s="208" t="s">
        <v>625</v>
      </c>
      <c r="H112" s="209">
        <v>10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155</v>
      </c>
      <c r="AT112" s="216" t="s">
        <v>150</v>
      </c>
      <c r="AU112" s="216" t="s">
        <v>72</v>
      </c>
      <c r="AY112" s="18" t="s">
        <v>148</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155</v>
      </c>
      <c r="BM112" s="216" t="s">
        <v>395</v>
      </c>
    </row>
    <row r="113" spans="1:47" s="2" customFormat="1" ht="12">
      <c r="A113" s="39"/>
      <c r="B113" s="40"/>
      <c r="C113" s="41"/>
      <c r="D113" s="218" t="s">
        <v>157</v>
      </c>
      <c r="E113" s="41"/>
      <c r="F113" s="219" t="s">
        <v>1928</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157</v>
      </c>
      <c r="AU113" s="18" t="s">
        <v>72</v>
      </c>
    </row>
    <row r="114" spans="1:65" s="2" customFormat="1" ht="16.5" customHeight="1">
      <c r="A114" s="39"/>
      <c r="B114" s="40"/>
      <c r="C114" s="205" t="s">
        <v>277</v>
      </c>
      <c r="D114" s="205" t="s">
        <v>150</v>
      </c>
      <c r="E114" s="206" t="s">
        <v>82</v>
      </c>
      <c r="F114" s="207" t="s">
        <v>1929</v>
      </c>
      <c r="G114" s="208" t="s">
        <v>1930</v>
      </c>
      <c r="H114" s="209">
        <v>0.25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155</v>
      </c>
      <c r="AT114" s="216" t="s">
        <v>150</v>
      </c>
      <c r="AU114" s="216" t="s">
        <v>72</v>
      </c>
      <c r="AY114" s="18" t="s">
        <v>148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155</v>
      </c>
      <c r="BM114" s="216" t="s">
        <v>406</v>
      </c>
    </row>
    <row r="115" spans="1:47" s="2" customFormat="1" ht="12">
      <c r="A115" s="39"/>
      <c r="B115" s="40"/>
      <c r="C115" s="41"/>
      <c r="D115" s="218" t="s">
        <v>157</v>
      </c>
      <c r="E115" s="41"/>
      <c r="F115" s="219" t="s">
        <v>1929</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157</v>
      </c>
      <c r="AU115" s="18" t="s">
        <v>72</v>
      </c>
    </row>
    <row r="116" spans="1:65" s="2" customFormat="1" ht="24.15" customHeight="1">
      <c r="A116" s="39"/>
      <c r="B116" s="40"/>
      <c r="C116" s="205" t="s">
        <v>283</v>
      </c>
      <c r="D116" s="205" t="s">
        <v>150</v>
      </c>
      <c r="E116" s="206" t="s">
        <v>1931</v>
      </c>
      <c r="F116" s="207" t="s">
        <v>1932</v>
      </c>
      <c r="G116" s="208" t="s">
        <v>377</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150</v>
      </c>
      <c r="AU116" s="216" t="s">
        <v>72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424</v>
      </c>
    </row>
    <row r="117" spans="1:47" s="2" customFormat="1" ht="12">
      <c r="A117" s="39"/>
      <c r="B117" s="40"/>
      <c r="C117" s="41"/>
      <c r="D117" s="218" t="s">
        <v>157</v>
      </c>
      <c r="E117" s="41"/>
      <c r="F117" s="219" t="s">
        <v>1932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72</v>
      </c>
    </row>
    <row r="118" spans="1:65" s="2" customFormat="1" ht="24.15" customHeight="1">
      <c r="A118" s="39"/>
      <c r="B118" s="40"/>
      <c r="C118" s="205" t="s">
        <v>289</v>
      </c>
      <c r="D118" s="205" t="s">
        <v>150</v>
      </c>
      <c r="E118" s="206" t="s">
        <v>1909</v>
      </c>
      <c r="F118" s="207" t="s">
        <v>1910</v>
      </c>
      <c r="G118" s="208" t="s">
        <v>377</v>
      </c>
      <c r="H118" s="209">
        <v>8</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155</v>
      </c>
      <c r="AT118" s="216" t="s">
        <v>150</v>
      </c>
      <c r="AU118" s="216" t="s">
        <v>72</v>
      </c>
      <c r="AY118" s="18" t="s">
        <v>148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155</v>
      </c>
      <c r="BM118" s="216" t="s">
        <v>436</v>
      </c>
    </row>
    <row r="119" spans="1:47" s="2" customFormat="1" ht="12">
      <c r="A119" s="39"/>
      <c r="B119" s="40"/>
      <c r="C119" s="41"/>
      <c r="D119" s="218" t="s">
        <v>157</v>
      </c>
      <c r="E119" s="41"/>
      <c r="F119" s="219" t="s">
        <v>1910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157</v>
      </c>
      <c r="AU119" s="18" t="s">
        <v>72</v>
      </c>
    </row>
    <row r="120" spans="1:65" s="2" customFormat="1" ht="24.15" customHeight="1">
      <c r="A120" s="39"/>
      <c r="B120" s="40"/>
      <c r="C120" s="205" t="s">
        <v>7</v>
      </c>
      <c r="D120" s="205" t="s">
        <v>150</v>
      </c>
      <c r="E120" s="206" t="s">
        <v>1933</v>
      </c>
      <c r="F120" s="207" t="s">
        <v>1934</v>
      </c>
      <c r="G120" s="208" t="s">
        <v>377</v>
      </c>
      <c r="H120" s="209">
        <v>5</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150</v>
      </c>
      <c r="AU120" s="216" t="s">
        <v>72</v>
      </c>
      <c r="AY120" s="18" t="s">
        <v>148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155</v>
      </c>
      <c r="BM120" s="216" t="s">
        <v>453</v>
      </c>
    </row>
    <row r="121" spans="1:47" s="2" customFormat="1" ht="12">
      <c r="A121" s="39"/>
      <c r="B121" s="40"/>
      <c r="C121" s="41"/>
      <c r="D121" s="218" t="s">
        <v>157</v>
      </c>
      <c r="E121" s="41"/>
      <c r="F121" s="219" t="s">
        <v>1934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157</v>
      </c>
      <c r="AU121" s="18" t="s">
        <v>72</v>
      </c>
    </row>
    <row r="122" spans="1:65" s="2" customFormat="1" ht="24.15" customHeight="1">
      <c r="A122" s="39"/>
      <c r="B122" s="40"/>
      <c r="C122" s="205" t="s">
        <v>303</v>
      </c>
      <c r="D122" s="205" t="s">
        <v>150</v>
      </c>
      <c r="E122" s="206" t="s">
        <v>1911</v>
      </c>
      <c r="F122" s="207" t="s">
        <v>1912</v>
      </c>
      <c r="G122" s="208" t="s">
        <v>377</v>
      </c>
      <c r="H122" s="209">
        <v>6</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72</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475</v>
      </c>
    </row>
    <row r="123" spans="1:47" s="2" customFormat="1" ht="12">
      <c r="A123" s="39"/>
      <c r="B123" s="40"/>
      <c r="C123" s="41"/>
      <c r="D123" s="218" t="s">
        <v>157</v>
      </c>
      <c r="E123" s="41"/>
      <c r="F123" s="219" t="s">
        <v>1912</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72</v>
      </c>
    </row>
    <row r="124" spans="1:65" s="2" customFormat="1" ht="24.15" customHeight="1">
      <c r="A124" s="39"/>
      <c r="B124" s="40"/>
      <c r="C124" s="205" t="s">
        <v>309</v>
      </c>
      <c r="D124" s="205" t="s">
        <v>150</v>
      </c>
      <c r="E124" s="206" t="s">
        <v>1913</v>
      </c>
      <c r="F124" s="207" t="s">
        <v>1914</v>
      </c>
      <c r="G124" s="208" t="s">
        <v>377</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150</v>
      </c>
      <c r="AU124" s="216" t="s">
        <v>72</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155</v>
      </c>
      <c r="BM124" s="216" t="s">
        <v>492</v>
      </c>
    </row>
    <row r="125" spans="1:47" s="2" customFormat="1" ht="12">
      <c r="A125" s="39"/>
      <c r="B125" s="40"/>
      <c r="C125" s="41"/>
      <c r="D125" s="218" t="s">
        <v>157</v>
      </c>
      <c r="E125" s="41"/>
      <c r="F125" s="219" t="s">
        <v>1914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72</v>
      </c>
    </row>
    <row r="126" spans="1:65" s="2" customFormat="1" ht="24.15" customHeight="1">
      <c r="A126" s="39"/>
      <c r="B126" s="40"/>
      <c r="C126" s="205" t="s">
        <v>315</v>
      </c>
      <c r="D126" s="205" t="s">
        <v>150</v>
      </c>
      <c r="E126" s="206" t="s">
        <v>1935</v>
      </c>
      <c r="F126" s="207" t="s">
        <v>1936</v>
      </c>
      <c r="G126" s="208" t="s">
        <v>377</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155</v>
      </c>
      <c r="AT126" s="216" t="s">
        <v>150</v>
      </c>
      <c r="AU126" s="216" t="s">
        <v>72</v>
      </c>
      <c r="AY126" s="18" t="s">
        <v>148</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155</v>
      </c>
      <c r="BM126" s="216" t="s">
        <v>506</v>
      </c>
    </row>
    <row r="127" spans="1:47" s="2" customFormat="1" ht="12">
      <c r="A127" s="39"/>
      <c r="B127" s="40"/>
      <c r="C127" s="41"/>
      <c r="D127" s="218" t="s">
        <v>157</v>
      </c>
      <c r="E127" s="41"/>
      <c r="F127" s="219" t="s">
        <v>1936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157</v>
      </c>
      <c r="AU127" s="18" t="s">
        <v>72</v>
      </c>
    </row>
    <row r="128" spans="1:65" s="2" customFormat="1" ht="16.5" customHeight="1">
      <c r="A128" s="39"/>
      <c r="B128" s="40"/>
      <c r="C128" s="205" t="s">
        <v>322</v>
      </c>
      <c r="D128" s="205" t="s">
        <v>150</v>
      </c>
      <c r="E128" s="206" t="s">
        <v>1915</v>
      </c>
      <c r="F128" s="207" t="s">
        <v>1916</v>
      </c>
      <c r="G128" s="208" t="s">
        <v>377</v>
      </c>
      <c r="H128" s="209">
        <v>19</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155</v>
      </c>
      <c r="AT128" s="216" t="s">
        <v>150</v>
      </c>
      <c r="AU128" s="216" t="s">
        <v>72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522</v>
      </c>
    </row>
    <row r="129" spans="1:47" s="2" customFormat="1" ht="12">
      <c r="A129" s="39"/>
      <c r="B129" s="40"/>
      <c r="C129" s="41"/>
      <c r="D129" s="218" t="s">
        <v>157</v>
      </c>
      <c r="E129" s="41"/>
      <c r="F129" s="219" t="s">
        <v>1916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72</v>
      </c>
    </row>
    <row r="130" spans="1:65" s="2" customFormat="1" ht="16.5" customHeight="1">
      <c r="A130" s="39"/>
      <c r="B130" s="40"/>
      <c r="C130" s="205" t="s">
        <v>331</v>
      </c>
      <c r="D130" s="205" t="s">
        <v>150</v>
      </c>
      <c r="E130" s="206" t="s">
        <v>1917</v>
      </c>
      <c r="F130" s="207" t="s">
        <v>1918</v>
      </c>
      <c r="G130" s="208" t="s">
        <v>377</v>
      </c>
      <c r="H130" s="209">
        <v>21</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155</v>
      </c>
      <c r="AT130" s="216" t="s">
        <v>150</v>
      </c>
      <c r="AU130" s="216" t="s">
        <v>72</v>
      </c>
      <c r="AY130" s="18" t="s">
        <v>148</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155</v>
      </c>
      <c r="BM130" s="216" t="s">
        <v>536</v>
      </c>
    </row>
    <row r="131" spans="1:47" s="2" customFormat="1" ht="12">
      <c r="A131" s="39"/>
      <c r="B131" s="40"/>
      <c r="C131" s="41"/>
      <c r="D131" s="218" t="s">
        <v>157</v>
      </c>
      <c r="E131" s="41"/>
      <c r="F131" s="219" t="s">
        <v>1918</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157</v>
      </c>
      <c r="AU131" s="18" t="s">
        <v>72</v>
      </c>
    </row>
    <row r="132" spans="1:65" s="2" customFormat="1" ht="16.5" customHeight="1">
      <c r="A132" s="39"/>
      <c r="B132" s="40"/>
      <c r="C132" s="205" t="s">
        <v>340</v>
      </c>
      <c r="D132" s="205" t="s">
        <v>150</v>
      </c>
      <c r="E132" s="206" t="s">
        <v>1919</v>
      </c>
      <c r="F132" s="207" t="s">
        <v>1920</v>
      </c>
      <c r="G132" s="208" t="s">
        <v>377</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150</v>
      </c>
      <c r="AU132" s="216" t="s">
        <v>72</v>
      </c>
      <c r="AY132" s="18" t="s">
        <v>148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155</v>
      </c>
      <c r="BM132" s="216" t="s">
        <v>554</v>
      </c>
    </row>
    <row r="133" spans="1:47" s="2" customFormat="1" ht="12">
      <c r="A133" s="39"/>
      <c r="B133" s="40"/>
      <c r="C133" s="41"/>
      <c r="D133" s="218" t="s">
        <v>157</v>
      </c>
      <c r="E133" s="41"/>
      <c r="F133" s="219" t="s">
        <v>1920</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157</v>
      </c>
      <c r="AU133" s="18" t="s">
        <v>72</v>
      </c>
    </row>
    <row r="134" spans="1:65" s="2" customFormat="1" ht="16.5" customHeight="1">
      <c r="A134" s="39"/>
      <c r="B134" s="40"/>
      <c r="C134" s="205" t="s">
        <v>350</v>
      </c>
      <c r="D134" s="205" t="s">
        <v>150</v>
      </c>
      <c r="E134" s="206" t="s">
        <v>1921</v>
      </c>
      <c r="F134" s="207" t="s">
        <v>1920</v>
      </c>
      <c r="G134" s="208" t="s">
        <v>377</v>
      </c>
      <c r="H134" s="209">
        <v>18</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155</v>
      </c>
      <c r="AT134" s="216" t="s">
        <v>150</v>
      </c>
      <c r="AU134" s="216" t="s">
        <v>72</v>
      </c>
      <c r="AY134" s="18" t="s">
        <v>148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155</v>
      </c>
      <c r="BM134" s="216" t="s">
        <v>570</v>
      </c>
    </row>
    <row r="135" spans="1:47" s="2" customFormat="1" ht="12">
      <c r="A135" s="39"/>
      <c r="B135" s="40"/>
      <c r="C135" s="41"/>
      <c r="D135" s="218" t="s">
        <v>157</v>
      </c>
      <c r="E135" s="41"/>
      <c r="F135" s="219" t="s">
        <v>1920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157</v>
      </c>
      <c r="AU135" s="18" t="s">
        <v>72</v>
      </c>
    </row>
    <row r="136" spans="1:65" s="2" customFormat="1" ht="16.5" customHeight="1">
      <c r="A136" s="39"/>
      <c r="B136" s="40"/>
      <c r="C136" s="205" t="s">
        <v>357</v>
      </c>
      <c r="D136" s="205" t="s">
        <v>150</v>
      </c>
      <c r="E136" s="206" t="s">
        <v>1937</v>
      </c>
      <c r="F136" s="207" t="s">
        <v>1923</v>
      </c>
      <c r="G136" s="208" t="s">
        <v>1924</v>
      </c>
      <c r="H136" s="209">
        <v>24</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155</v>
      </c>
      <c r="AT136" s="216" t="s">
        <v>150</v>
      </c>
      <c r="AU136" s="216" t="s">
        <v>72</v>
      </c>
      <c r="AY136" s="18" t="s">
        <v>148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155</v>
      </c>
      <c r="BM136" s="216" t="s">
        <v>598</v>
      </c>
    </row>
    <row r="137" spans="1:47" s="2" customFormat="1" ht="12">
      <c r="A137" s="39"/>
      <c r="B137" s="40"/>
      <c r="C137" s="41"/>
      <c r="D137" s="218" t="s">
        <v>157</v>
      </c>
      <c r="E137" s="41"/>
      <c r="F137" s="219" t="s">
        <v>1923</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157</v>
      </c>
      <c r="AU137" s="18" t="s">
        <v>72</v>
      </c>
    </row>
    <row r="138" spans="1:65" s="2" customFormat="1" ht="16.5" customHeight="1">
      <c r="A138" s="39"/>
      <c r="B138" s="40"/>
      <c r="C138" s="205" t="s">
        <v>365</v>
      </c>
      <c r="D138" s="205" t="s">
        <v>150</v>
      </c>
      <c r="E138" s="206" t="s">
        <v>1938</v>
      </c>
      <c r="F138" s="207" t="s">
        <v>1923</v>
      </c>
      <c r="G138" s="208" t="s">
        <v>1924</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155</v>
      </c>
      <c r="AT138" s="216" t="s">
        <v>150</v>
      </c>
      <c r="AU138" s="216" t="s">
        <v>72</v>
      </c>
      <c r="AY138" s="18" t="s">
        <v>148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155</v>
      </c>
      <c r="BM138" s="216" t="s">
        <v>610</v>
      </c>
    </row>
    <row r="139" spans="1:47" s="2" customFormat="1" ht="12">
      <c r="A139" s="39"/>
      <c r="B139" s="40"/>
      <c r="C139" s="41"/>
      <c r="D139" s="218" t="s">
        <v>157</v>
      </c>
      <c r="E139" s="41"/>
      <c r="F139" s="219" t="s">
        <v>1923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157</v>
      </c>
      <c r="AU139" s="18" t="s">
        <v>72</v>
      </c>
    </row>
    <row r="140" spans="1:65" s="2" customFormat="1" ht="16.5" customHeight="1">
      <c r="A140" s="39"/>
      <c r="B140" s="40"/>
      <c r="C140" s="205" t="s">
        <v>374</v>
      </c>
      <c r="D140" s="205" t="s">
        <v>150</v>
      </c>
      <c r="E140" s="206" t="s">
        <v>1939</v>
      </c>
      <c r="F140" s="207" t="s">
        <v>1923</v>
      </c>
      <c r="G140" s="208" t="s">
        <v>1924</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155</v>
      </c>
      <c r="AT140" s="216" t="s">
        <v>150</v>
      </c>
      <c r="AU140" s="216" t="s">
        <v>72</v>
      </c>
      <c r="AY140" s="18" t="s">
        <v>148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155</v>
      </c>
      <c r="BM140" s="216" t="s">
        <v>622</v>
      </c>
    </row>
    <row r="141" spans="1:47" s="2" customFormat="1" ht="12">
      <c r="A141" s="39"/>
      <c r="B141" s="40"/>
      <c r="C141" s="41"/>
      <c r="D141" s="218" t="s">
        <v>157</v>
      </c>
      <c r="E141" s="41"/>
      <c r="F141" s="219" t="s">
        <v>1923</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157</v>
      </c>
      <c r="AU141" s="18" t="s">
        <v>72</v>
      </c>
    </row>
    <row r="142" spans="1:65" s="2" customFormat="1" ht="16.5" customHeight="1">
      <c r="A142" s="39"/>
      <c r="B142" s="40"/>
      <c r="C142" s="205" t="s">
        <v>383</v>
      </c>
      <c r="D142" s="205" t="s">
        <v>150</v>
      </c>
      <c r="E142" s="206" t="s">
        <v>1940</v>
      </c>
      <c r="F142" s="207" t="s">
        <v>1923</v>
      </c>
      <c r="G142" s="208" t="s">
        <v>1924</v>
      </c>
      <c r="H142" s="209">
        <v>46</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155</v>
      </c>
      <c r="AT142" s="216" t="s">
        <v>150</v>
      </c>
      <c r="AU142" s="216" t="s">
        <v>72</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643</v>
      </c>
    </row>
    <row r="143" spans="1:47" s="2" customFormat="1" ht="12">
      <c r="A143" s="39"/>
      <c r="B143" s="40"/>
      <c r="C143" s="41"/>
      <c r="D143" s="218" t="s">
        <v>157</v>
      </c>
      <c r="E143" s="41"/>
      <c r="F143" s="219" t="s">
        <v>1923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72</v>
      </c>
    </row>
    <row r="144" spans="1:65" s="2" customFormat="1" ht="16.5" customHeight="1">
      <c r="A144" s="39"/>
      <c r="B144" s="40"/>
      <c r="C144" s="205" t="s">
        <v>389</v>
      </c>
      <c r="D144" s="205" t="s">
        <v>150</v>
      </c>
      <c r="E144" s="206" t="s">
        <v>1926</v>
      </c>
      <c r="F144" s="207" t="s">
        <v>1923</v>
      </c>
      <c r="G144" s="208" t="s">
        <v>1924</v>
      </c>
      <c r="H144" s="209">
        <v>21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155</v>
      </c>
      <c r="AT144" s="216" t="s">
        <v>150</v>
      </c>
      <c r="AU144" s="216" t="s">
        <v>72</v>
      </c>
      <c r="AY144" s="18" t="s">
        <v>148</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155</v>
      </c>
      <c r="BM144" s="216" t="s">
        <v>1011</v>
      </c>
    </row>
    <row r="145" spans="1:47" s="2" customFormat="1" ht="12">
      <c r="A145" s="39"/>
      <c r="B145" s="40"/>
      <c r="C145" s="41"/>
      <c r="D145" s="218" t="s">
        <v>157</v>
      </c>
      <c r="E145" s="41"/>
      <c r="F145" s="219" t="s">
        <v>1923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157</v>
      </c>
      <c r="AU145" s="18" t="s">
        <v>72</v>
      </c>
    </row>
    <row r="146" spans="1:65" s="2" customFormat="1" ht="16.5" customHeight="1">
      <c r="A146" s="39"/>
      <c r="B146" s="40"/>
      <c r="C146" s="205" t="s">
        <v>395</v>
      </c>
      <c r="D146" s="205" t="s">
        <v>150</v>
      </c>
      <c r="E146" s="206" t="s">
        <v>1927</v>
      </c>
      <c r="F146" s="207" t="s">
        <v>1923</v>
      </c>
      <c r="G146" s="208" t="s">
        <v>1924</v>
      </c>
      <c r="H146" s="209">
        <v>62</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155</v>
      </c>
      <c r="AT146" s="216" t="s">
        <v>150</v>
      </c>
      <c r="AU146" s="216" t="s">
        <v>72</v>
      </c>
      <c r="AY146" s="18" t="s">
        <v>148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155</v>
      </c>
      <c r="BM146" s="216" t="s">
        <v>1030</v>
      </c>
    </row>
    <row r="147" spans="1:47" s="2" customFormat="1" ht="12">
      <c r="A147" s="39"/>
      <c r="B147" s="40"/>
      <c r="C147" s="41"/>
      <c r="D147" s="218" t="s">
        <v>157</v>
      </c>
      <c r="E147" s="41"/>
      <c r="F147" s="219" t="s">
        <v>1923</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157</v>
      </c>
      <c r="AU147" s="18" t="s">
        <v>72</v>
      </c>
    </row>
    <row r="148" spans="1:65" s="2" customFormat="1" ht="16.5" customHeight="1">
      <c r="A148" s="39"/>
      <c r="B148" s="40"/>
      <c r="C148" s="205" t="s">
        <v>399</v>
      </c>
      <c r="D148" s="205" t="s">
        <v>150</v>
      </c>
      <c r="E148" s="206" t="s">
        <v>163</v>
      </c>
      <c r="F148" s="207" t="s">
        <v>1928</v>
      </c>
      <c r="G148" s="208" t="s">
        <v>625</v>
      </c>
      <c r="H148" s="209">
        <v>15</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155</v>
      </c>
      <c r="AT148" s="216" t="s">
        <v>150</v>
      </c>
      <c r="AU148" s="216" t="s">
        <v>72</v>
      </c>
      <c r="AY148" s="18" t="s">
        <v>148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155</v>
      </c>
      <c r="BM148" s="216" t="s">
        <v>1043</v>
      </c>
    </row>
    <row r="149" spans="1:47" s="2" customFormat="1" ht="12">
      <c r="A149" s="39"/>
      <c r="B149" s="40"/>
      <c r="C149" s="41"/>
      <c r="D149" s="218" t="s">
        <v>157</v>
      </c>
      <c r="E149" s="41"/>
      <c r="F149" s="219" t="s">
        <v>1928</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157</v>
      </c>
      <c r="AU149" s="18" t="s">
        <v>72</v>
      </c>
    </row>
    <row r="150" spans="1:65" s="2" customFormat="1" ht="16.5" customHeight="1">
      <c r="A150" s="39"/>
      <c r="B150" s="40"/>
      <c r="C150" s="205" t="s">
        <v>406</v>
      </c>
      <c r="D150" s="205" t="s">
        <v>150</v>
      </c>
      <c r="E150" s="206" t="s">
        <v>155</v>
      </c>
      <c r="F150" s="207" t="s">
        <v>1929</v>
      </c>
      <c r="G150" s="208" t="s">
        <v>1930</v>
      </c>
      <c r="H150" s="209">
        <v>0.25</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155</v>
      </c>
      <c r="AT150" s="216" t="s">
        <v>150</v>
      </c>
      <c r="AU150" s="216" t="s">
        <v>72</v>
      </c>
      <c r="AY150" s="18" t="s">
        <v>148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155</v>
      </c>
      <c r="BM150" s="216" t="s">
        <v>1057</v>
      </c>
    </row>
    <row r="151" spans="1:47" s="2" customFormat="1" ht="12">
      <c r="A151" s="39"/>
      <c r="B151" s="40"/>
      <c r="C151" s="41"/>
      <c r="D151" s="218" t="s">
        <v>157</v>
      </c>
      <c r="E151" s="41"/>
      <c r="F151" s="219" t="s">
        <v>1929</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157</v>
      </c>
      <c r="AU151" s="18" t="s">
        <v>72</v>
      </c>
    </row>
    <row r="152" spans="1:65" s="2" customFormat="1" ht="24.15" customHeight="1">
      <c r="A152" s="39"/>
      <c r="B152" s="40"/>
      <c r="C152" s="205" t="s">
        <v>415</v>
      </c>
      <c r="D152" s="205" t="s">
        <v>150</v>
      </c>
      <c r="E152" s="206" t="s">
        <v>1907</v>
      </c>
      <c r="F152" s="207" t="s">
        <v>1908</v>
      </c>
      <c r="G152" s="208" t="s">
        <v>377</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155</v>
      </c>
      <c r="AT152" s="216" t="s">
        <v>150</v>
      </c>
      <c r="AU152" s="216" t="s">
        <v>72</v>
      </c>
      <c r="AY152" s="18" t="s">
        <v>148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155</v>
      </c>
      <c r="BM152" s="216" t="s">
        <v>1070</v>
      </c>
    </row>
    <row r="153" spans="1:47" s="2" customFormat="1" ht="12">
      <c r="A153" s="39"/>
      <c r="B153" s="40"/>
      <c r="C153" s="41"/>
      <c r="D153" s="218" t="s">
        <v>157</v>
      </c>
      <c r="E153" s="41"/>
      <c r="F153" s="219" t="s">
        <v>1908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157</v>
      </c>
      <c r="AU153" s="18" t="s">
        <v>72</v>
      </c>
    </row>
    <row r="154" spans="1:65" s="2" customFormat="1" ht="24.15" customHeight="1">
      <c r="A154" s="39"/>
      <c r="B154" s="40"/>
      <c r="C154" s="205" t="s">
        <v>424</v>
      </c>
      <c r="D154" s="205" t="s">
        <v>150</v>
      </c>
      <c r="E154" s="206" t="s">
        <v>1941</v>
      </c>
      <c r="F154" s="207" t="s">
        <v>1942</v>
      </c>
      <c r="G154" s="208" t="s">
        <v>377</v>
      </c>
      <c r="H154" s="209">
        <v>4</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155</v>
      </c>
      <c r="AT154" s="216" t="s">
        <v>150</v>
      </c>
      <c r="AU154" s="216" t="s">
        <v>72</v>
      </c>
      <c r="AY154" s="18" t="s">
        <v>148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155</v>
      </c>
      <c r="BM154" s="216" t="s">
        <v>1079</v>
      </c>
    </row>
    <row r="155" spans="1:47" s="2" customFormat="1" ht="12">
      <c r="A155" s="39"/>
      <c r="B155" s="40"/>
      <c r="C155" s="41"/>
      <c r="D155" s="218" t="s">
        <v>157</v>
      </c>
      <c r="E155" s="41"/>
      <c r="F155" s="219" t="s">
        <v>1942</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157</v>
      </c>
      <c r="AU155" s="18" t="s">
        <v>72</v>
      </c>
    </row>
    <row r="156" spans="1:65" s="2" customFormat="1" ht="24.15" customHeight="1">
      <c r="A156" s="39"/>
      <c r="B156" s="40"/>
      <c r="C156" s="205" t="s">
        <v>430</v>
      </c>
      <c r="D156" s="205" t="s">
        <v>150</v>
      </c>
      <c r="E156" s="206" t="s">
        <v>1943</v>
      </c>
      <c r="F156" s="207" t="s">
        <v>1944</v>
      </c>
      <c r="G156" s="208" t="s">
        <v>377</v>
      </c>
      <c r="H156" s="209">
        <v>2</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155</v>
      </c>
      <c r="AT156" s="216" t="s">
        <v>150</v>
      </c>
      <c r="AU156" s="216" t="s">
        <v>72</v>
      </c>
      <c r="AY156" s="18" t="s">
        <v>148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155</v>
      </c>
      <c r="BM156" s="216" t="s">
        <v>1092</v>
      </c>
    </row>
    <row r="157" spans="1:47" s="2" customFormat="1" ht="12">
      <c r="A157" s="39"/>
      <c r="B157" s="40"/>
      <c r="C157" s="41"/>
      <c r="D157" s="218" t="s">
        <v>157</v>
      </c>
      <c r="E157" s="41"/>
      <c r="F157" s="219" t="s">
        <v>1944</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157</v>
      </c>
      <c r="AU157" s="18" t="s">
        <v>72</v>
      </c>
    </row>
    <row r="158" spans="1:65" s="2" customFormat="1" ht="24.15" customHeight="1">
      <c r="A158" s="39"/>
      <c r="B158" s="40"/>
      <c r="C158" s="205" t="s">
        <v>436</v>
      </c>
      <c r="D158" s="205" t="s">
        <v>150</v>
      </c>
      <c r="E158" s="206" t="s">
        <v>1945</v>
      </c>
      <c r="F158" s="207" t="s">
        <v>1946</v>
      </c>
      <c r="G158" s="208" t="s">
        <v>377</v>
      </c>
      <c r="H158" s="209">
        <v>4</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150</v>
      </c>
      <c r="AU158" s="216" t="s">
        <v>72</v>
      </c>
      <c r="AY158" s="18" t="s">
        <v>148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155</v>
      </c>
      <c r="BM158" s="216" t="s">
        <v>1005</v>
      </c>
    </row>
    <row r="159" spans="1:47" s="2" customFormat="1" ht="12">
      <c r="A159" s="39"/>
      <c r="B159" s="40"/>
      <c r="C159" s="41"/>
      <c r="D159" s="218" t="s">
        <v>157</v>
      </c>
      <c r="E159" s="41"/>
      <c r="F159" s="219" t="s">
        <v>1946</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157</v>
      </c>
      <c r="AU159" s="18" t="s">
        <v>72</v>
      </c>
    </row>
    <row r="160" spans="1:65" s="2" customFormat="1" ht="16.5" customHeight="1">
      <c r="A160" s="39"/>
      <c r="B160" s="40"/>
      <c r="C160" s="205" t="s">
        <v>446</v>
      </c>
      <c r="D160" s="205" t="s">
        <v>150</v>
      </c>
      <c r="E160" s="206" t="s">
        <v>1915</v>
      </c>
      <c r="F160" s="207" t="s">
        <v>1916</v>
      </c>
      <c r="G160" s="208" t="s">
        <v>377</v>
      </c>
      <c r="H160" s="209">
        <v>10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155</v>
      </c>
      <c r="AT160" s="216" t="s">
        <v>150</v>
      </c>
      <c r="AU160" s="216" t="s">
        <v>72</v>
      </c>
      <c r="AY160" s="18" t="s">
        <v>148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155</v>
      </c>
      <c r="BM160" s="216" t="s">
        <v>1117</v>
      </c>
    </row>
    <row r="161" spans="1:47" s="2" customFormat="1" ht="12">
      <c r="A161" s="39"/>
      <c r="B161" s="40"/>
      <c r="C161" s="41"/>
      <c r="D161" s="218" t="s">
        <v>157</v>
      </c>
      <c r="E161" s="41"/>
      <c r="F161" s="219" t="s">
        <v>1916</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157</v>
      </c>
      <c r="AU161" s="18" t="s">
        <v>72</v>
      </c>
    </row>
    <row r="162" spans="1:65" s="2" customFormat="1" ht="16.5" customHeight="1">
      <c r="A162" s="39"/>
      <c r="B162" s="40"/>
      <c r="C162" s="205" t="s">
        <v>453</v>
      </c>
      <c r="D162" s="205" t="s">
        <v>150</v>
      </c>
      <c r="E162" s="206" t="s">
        <v>1919</v>
      </c>
      <c r="F162" s="207" t="s">
        <v>1920</v>
      </c>
      <c r="G162" s="208" t="s">
        <v>377</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155</v>
      </c>
      <c r="AT162" s="216" t="s">
        <v>150</v>
      </c>
      <c r="AU162" s="216" t="s">
        <v>72</v>
      </c>
      <c r="AY162" s="18" t="s">
        <v>148</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155</v>
      </c>
      <c r="BM162" s="216" t="s">
        <v>1128</v>
      </c>
    </row>
    <row r="163" spans="1:47" s="2" customFormat="1" ht="12">
      <c r="A163" s="39"/>
      <c r="B163" s="40"/>
      <c r="C163" s="41"/>
      <c r="D163" s="218" t="s">
        <v>157</v>
      </c>
      <c r="E163" s="41"/>
      <c r="F163" s="219" t="s">
        <v>1920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157</v>
      </c>
      <c r="AU163" s="18" t="s">
        <v>72</v>
      </c>
    </row>
    <row r="164" spans="1:65" s="2" customFormat="1" ht="16.5" customHeight="1">
      <c r="A164" s="39"/>
      <c r="B164" s="40"/>
      <c r="C164" s="205" t="s">
        <v>465</v>
      </c>
      <c r="D164" s="205" t="s">
        <v>150</v>
      </c>
      <c r="E164" s="206" t="s">
        <v>1921</v>
      </c>
      <c r="F164" s="207" t="s">
        <v>1920</v>
      </c>
      <c r="G164" s="208" t="s">
        <v>377</v>
      </c>
      <c r="H164" s="209">
        <v>8</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155</v>
      </c>
      <c r="AT164" s="216" t="s">
        <v>150</v>
      </c>
      <c r="AU164" s="216" t="s">
        <v>72</v>
      </c>
      <c r="AY164" s="18" t="s">
        <v>148</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155</v>
      </c>
      <c r="BM164" s="216" t="s">
        <v>1145</v>
      </c>
    </row>
    <row r="165" spans="1:47" s="2" customFormat="1" ht="12">
      <c r="A165" s="39"/>
      <c r="B165" s="40"/>
      <c r="C165" s="41"/>
      <c r="D165" s="218" t="s">
        <v>157</v>
      </c>
      <c r="E165" s="41"/>
      <c r="F165" s="219" t="s">
        <v>1920</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157</v>
      </c>
      <c r="AU165" s="18" t="s">
        <v>72</v>
      </c>
    </row>
    <row r="166" spans="1:65" s="2" customFormat="1" ht="16.5" customHeight="1">
      <c r="A166" s="39"/>
      <c r="B166" s="40"/>
      <c r="C166" s="205" t="s">
        <v>475</v>
      </c>
      <c r="D166" s="205" t="s">
        <v>150</v>
      </c>
      <c r="E166" s="206" t="s">
        <v>1922</v>
      </c>
      <c r="F166" s="207" t="s">
        <v>1923</v>
      </c>
      <c r="G166" s="208" t="s">
        <v>1924</v>
      </c>
      <c r="H166" s="209">
        <v>27</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155</v>
      </c>
      <c r="AT166" s="216" t="s">
        <v>150</v>
      </c>
      <c r="AU166" s="216" t="s">
        <v>72</v>
      </c>
      <c r="AY166" s="18" t="s">
        <v>148</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155</v>
      </c>
      <c r="BM166" s="216" t="s">
        <v>1158</v>
      </c>
    </row>
    <row r="167" spans="1:47" s="2" customFormat="1" ht="12">
      <c r="A167" s="39"/>
      <c r="B167" s="40"/>
      <c r="C167" s="41"/>
      <c r="D167" s="218" t="s">
        <v>157</v>
      </c>
      <c r="E167" s="41"/>
      <c r="F167" s="219" t="s">
        <v>1923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157</v>
      </c>
      <c r="AU167" s="18" t="s">
        <v>72</v>
      </c>
    </row>
    <row r="168" spans="1:65" s="2" customFormat="1" ht="16.5" customHeight="1">
      <c r="A168" s="39"/>
      <c r="B168" s="40"/>
      <c r="C168" s="205" t="s">
        <v>485</v>
      </c>
      <c r="D168" s="205" t="s">
        <v>150</v>
      </c>
      <c r="E168" s="206" t="s">
        <v>1940</v>
      </c>
      <c r="F168" s="207" t="s">
        <v>1923</v>
      </c>
      <c r="G168" s="208" t="s">
        <v>1924</v>
      </c>
      <c r="H168" s="209">
        <v>22</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155</v>
      </c>
      <c r="AT168" s="216" t="s">
        <v>150</v>
      </c>
      <c r="AU168" s="216" t="s">
        <v>72</v>
      </c>
      <c r="AY168" s="18" t="s">
        <v>148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155</v>
      </c>
      <c r="BM168" s="216" t="s">
        <v>1170</v>
      </c>
    </row>
    <row r="169" spans="1:47" s="2" customFormat="1" ht="12">
      <c r="A169" s="39"/>
      <c r="B169" s="40"/>
      <c r="C169" s="41"/>
      <c r="D169" s="218" t="s">
        <v>157</v>
      </c>
      <c r="E169" s="41"/>
      <c r="F169" s="219" t="s">
        <v>1923</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157</v>
      </c>
      <c r="AU169" s="18" t="s">
        <v>72</v>
      </c>
    </row>
    <row r="170" spans="1:65" s="2" customFormat="1" ht="16.5" customHeight="1">
      <c r="A170" s="39"/>
      <c r="B170" s="40"/>
      <c r="C170" s="205" t="s">
        <v>492</v>
      </c>
      <c r="D170" s="205" t="s">
        <v>150</v>
      </c>
      <c r="E170" s="206" t="s">
        <v>1926</v>
      </c>
      <c r="F170" s="207" t="s">
        <v>1923</v>
      </c>
      <c r="G170" s="208" t="s">
        <v>1924</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155</v>
      </c>
      <c r="AT170" s="216" t="s">
        <v>150</v>
      </c>
      <c r="AU170" s="216" t="s">
        <v>72</v>
      </c>
      <c r="AY170" s="18" t="s">
        <v>148</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155</v>
      </c>
      <c r="BM170" s="216" t="s">
        <v>1186</v>
      </c>
    </row>
    <row r="171" spans="1:47" s="2" customFormat="1" ht="12">
      <c r="A171" s="39"/>
      <c r="B171" s="40"/>
      <c r="C171" s="41"/>
      <c r="D171" s="218" t="s">
        <v>157</v>
      </c>
      <c r="E171" s="41"/>
      <c r="F171" s="219" t="s">
        <v>1923</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157</v>
      </c>
      <c r="AU171" s="18" t="s">
        <v>72</v>
      </c>
    </row>
    <row r="172" spans="1:65" s="2" customFormat="1" ht="16.5" customHeight="1">
      <c r="A172" s="39"/>
      <c r="B172" s="40"/>
      <c r="C172" s="205" t="s">
        <v>499</v>
      </c>
      <c r="D172" s="205" t="s">
        <v>150</v>
      </c>
      <c r="E172" s="206" t="s">
        <v>1927</v>
      </c>
      <c r="F172" s="207" t="s">
        <v>1923</v>
      </c>
      <c r="G172" s="208" t="s">
        <v>1924</v>
      </c>
      <c r="H172" s="209">
        <v>34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155</v>
      </c>
      <c r="AT172" s="216" t="s">
        <v>150</v>
      </c>
      <c r="AU172" s="216" t="s">
        <v>72</v>
      </c>
      <c r="AY172" s="18" t="s">
        <v>148</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155</v>
      </c>
      <c r="BM172" s="216" t="s">
        <v>1199</v>
      </c>
    </row>
    <row r="173" spans="1:47" s="2" customFormat="1" ht="12">
      <c r="A173" s="39"/>
      <c r="B173" s="40"/>
      <c r="C173" s="41"/>
      <c r="D173" s="218" t="s">
        <v>157</v>
      </c>
      <c r="E173" s="41"/>
      <c r="F173" s="219" t="s">
        <v>1923</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157</v>
      </c>
      <c r="AU173" s="18" t="s">
        <v>72</v>
      </c>
    </row>
    <row r="174" spans="1:65" s="2" customFormat="1" ht="16.5" customHeight="1">
      <c r="A174" s="39"/>
      <c r="B174" s="40"/>
      <c r="C174" s="205" t="s">
        <v>506</v>
      </c>
      <c r="D174" s="205" t="s">
        <v>150</v>
      </c>
      <c r="E174" s="206" t="s">
        <v>186</v>
      </c>
      <c r="F174" s="207" t="s">
        <v>1928</v>
      </c>
      <c r="G174" s="208" t="s">
        <v>625</v>
      </c>
      <c r="H174" s="209">
        <v>9</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155</v>
      </c>
      <c r="AT174" s="216" t="s">
        <v>150</v>
      </c>
      <c r="AU174" s="216" t="s">
        <v>72</v>
      </c>
      <c r="AY174" s="18" t="s">
        <v>148</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155</v>
      </c>
      <c r="BM174" s="216" t="s">
        <v>1211</v>
      </c>
    </row>
    <row r="175" spans="1:47" s="2" customFormat="1" ht="12">
      <c r="A175" s="39"/>
      <c r="B175" s="40"/>
      <c r="C175" s="41"/>
      <c r="D175" s="218" t="s">
        <v>157</v>
      </c>
      <c r="E175" s="41"/>
      <c r="F175" s="219" t="s">
        <v>1928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157</v>
      </c>
      <c r="AU175" s="18" t="s">
        <v>72</v>
      </c>
    </row>
    <row r="176" spans="1:65" s="2" customFormat="1" ht="16.5" customHeight="1">
      <c r="A176" s="39"/>
      <c r="B176" s="40"/>
      <c r="C176" s="205" t="s">
        <v>513</v>
      </c>
      <c r="D176" s="205" t="s">
        <v>150</v>
      </c>
      <c r="E176" s="206" t="s">
        <v>193</v>
      </c>
      <c r="F176" s="207" t="s">
        <v>1929</v>
      </c>
      <c r="G176" s="208" t="s">
        <v>1930</v>
      </c>
      <c r="H176" s="209">
        <v>0.25</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155</v>
      </c>
      <c r="AT176" s="216" t="s">
        <v>150</v>
      </c>
      <c r="AU176" s="216" t="s">
        <v>72</v>
      </c>
      <c r="AY176" s="18" t="s">
        <v>148</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155</v>
      </c>
      <c r="BM176" s="216" t="s">
        <v>1222</v>
      </c>
    </row>
    <row r="177" spans="1:47" s="2" customFormat="1" ht="12">
      <c r="A177" s="39"/>
      <c r="B177" s="40"/>
      <c r="C177" s="41"/>
      <c r="D177" s="218" t="s">
        <v>157</v>
      </c>
      <c r="E177" s="41"/>
      <c r="F177" s="219" t="s">
        <v>1929</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157</v>
      </c>
      <c r="AU177" s="18" t="s">
        <v>72</v>
      </c>
    </row>
    <row r="178" spans="1:65" s="2" customFormat="1" ht="24.15" customHeight="1">
      <c r="A178" s="39"/>
      <c r="B178" s="40"/>
      <c r="C178" s="205" t="s">
        <v>522</v>
      </c>
      <c r="D178" s="205" t="s">
        <v>150</v>
      </c>
      <c r="E178" s="206" t="s">
        <v>1947</v>
      </c>
      <c r="F178" s="207" t="s">
        <v>1948</v>
      </c>
      <c r="G178" s="208" t="s">
        <v>377</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155</v>
      </c>
      <c r="AT178" s="216" t="s">
        <v>150</v>
      </c>
      <c r="AU178" s="216" t="s">
        <v>72</v>
      </c>
      <c r="AY178" s="18" t="s">
        <v>148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155</v>
      </c>
      <c r="BM178" s="216" t="s">
        <v>1236</v>
      </c>
    </row>
    <row r="179" spans="1:47" s="2" customFormat="1" ht="12">
      <c r="A179" s="39"/>
      <c r="B179" s="40"/>
      <c r="C179" s="41"/>
      <c r="D179" s="218" t="s">
        <v>157</v>
      </c>
      <c r="E179" s="41"/>
      <c r="F179" s="219" t="s">
        <v>1948</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157</v>
      </c>
      <c r="AU179" s="18" t="s">
        <v>72</v>
      </c>
    </row>
    <row r="180" spans="1:65" s="2" customFormat="1" ht="24.15" customHeight="1">
      <c r="A180" s="39"/>
      <c r="B180" s="40"/>
      <c r="C180" s="205" t="s">
        <v>528</v>
      </c>
      <c r="D180" s="205" t="s">
        <v>150</v>
      </c>
      <c r="E180" s="206" t="s">
        <v>1941</v>
      </c>
      <c r="F180" s="207" t="s">
        <v>1942</v>
      </c>
      <c r="G180" s="208" t="s">
        <v>377</v>
      </c>
      <c r="H180" s="209">
        <v>2</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155</v>
      </c>
      <c r="AT180" s="216" t="s">
        <v>150</v>
      </c>
      <c r="AU180" s="216" t="s">
        <v>72</v>
      </c>
      <c r="AY180" s="18" t="s">
        <v>148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155</v>
      </c>
      <c r="BM180" s="216" t="s">
        <v>1248</v>
      </c>
    </row>
    <row r="181" spans="1:47" s="2" customFormat="1" ht="12">
      <c r="A181" s="39"/>
      <c r="B181" s="40"/>
      <c r="C181" s="41"/>
      <c r="D181" s="218" t="s">
        <v>157</v>
      </c>
      <c r="E181" s="41"/>
      <c r="F181" s="219" t="s">
        <v>1942</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157</v>
      </c>
      <c r="AU181" s="18" t="s">
        <v>72</v>
      </c>
    </row>
    <row r="182" spans="1:65" s="2" customFormat="1" ht="24.15" customHeight="1">
      <c r="A182" s="39"/>
      <c r="B182" s="40"/>
      <c r="C182" s="205" t="s">
        <v>536</v>
      </c>
      <c r="D182" s="205" t="s">
        <v>150</v>
      </c>
      <c r="E182" s="206" t="s">
        <v>1949</v>
      </c>
      <c r="F182" s="207" t="s">
        <v>1950</v>
      </c>
      <c r="G182" s="208" t="s">
        <v>377</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155</v>
      </c>
      <c r="AT182" s="216" t="s">
        <v>150</v>
      </c>
      <c r="AU182" s="216" t="s">
        <v>72</v>
      </c>
      <c r="AY182" s="18" t="s">
        <v>148</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155</v>
      </c>
      <c r="BM182" s="216" t="s">
        <v>1274</v>
      </c>
    </row>
    <row r="183" spans="1:47" s="2" customFormat="1" ht="12">
      <c r="A183" s="39"/>
      <c r="B183" s="40"/>
      <c r="C183" s="41"/>
      <c r="D183" s="218" t="s">
        <v>157</v>
      </c>
      <c r="E183" s="41"/>
      <c r="F183" s="219" t="s">
        <v>1950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157</v>
      </c>
      <c r="AU183" s="18" t="s">
        <v>72</v>
      </c>
    </row>
    <row r="184" spans="1:65" s="2" customFormat="1" ht="24.15" customHeight="1">
      <c r="A184" s="39"/>
      <c r="B184" s="40"/>
      <c r="C184" s="205" t="s">
        <v>547</v>
      </c>
      <c r="D184" s="205" t="s">
        <v>150</v>
      </c>
      <c r="E184" s="206" t="s">
        <v>1943</v>
      </c>
      <c r="F184" s="207" t="s">
        <v>1944</v>
      </c>
      <c r="G184" s="208" t="s">
        <v>377</v>
      </c>
      <c r="H184" s="209">
        <v>4</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155</v>
      </c>
      <c r="AT184" s="216" t="s">
        <v>150</v>
      </c>
      <c r="AU184" s="216" t="s">
        <v>72</v>
      </c>
      <c r="AY184" s="18" t="s">
        <v>148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155</v>
      </c>
      <c r="BM184" s="216" t="s">
        <v>1288</v>
      </c>
    </row>
    <row r="185" spans="1:47" s="2" customFormat="1" ht="12">
      <c r="A185" s="39"/>
      <c r="B185" s="40"/>
      <c r="C185" s="41"/>
      <c r="D185" s="218" t="s">
        <v>157</v>
      </c>
      <c r="E185" s="41"/>
      <c r="F185" s="219" t="s">
        <v>1944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157</v>
      </c>
      <c r="AU185" s="18" t="s">
        <v>72</v>
      </c>
    </row>
    <row r="186" spans="1:65" s="2" customFormat="1" ht="24.15" customHeight="1">
      <c r="A186" s="39"/>
      <c r="B186" s="40"/>
      <c r="C186" s="205" t="s">
        <v>554</v>
      </c>
      <c r="D186" s="205" t="s">
        <v>150</v>
      </c>
      <c r="E186" s="206" t="s">
        <v>1945</v>
      </c>
      <c r="F186" s="207" t="s">
        <v>1946</v>
      </c>
      <c r="G186" s="208" t="s">
        <v>377</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155</v>
      </c>
      <c r="AT186" s="216" t="s">
        <v>150</v>
      </c>
      <c r="AU186" s="216" t="s">
        <v>72</v>
      </c>
      <c r="AY186" s="18" t="s">
        <v>148</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155</v>
      </c>
      <c r="BM186" s="216" t="s">
        <v>1301</v>
      </c>
    </row>
    <row r="187" spans="1:47" s="2" customFormat="1" ht="12">
      <c r="A187" s="39"/>
      <c r="B187" s="40"/>
      <c r="C187" s="41"/>
      <c r="D187" s="218" t="s">
        <v>157</v>
      </c>
      <c r="E187" s="41"/>
      <c r="F187" s="219" t="s">
        <v>1946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157</v>
      </c>
      <c r="AU187" s="18" t="s">
        <v>72</v>
      </c>
    </row>
    <row r="188" spans="1:65" s="2" customFormat="1" ht="16.5" customHeight="1">
      <c r="A188" s="39"/>
      <c r="B188" s="40"/>
      <c r="C188" s="205" t="s">
        <v>562</v>
      </c>
      <c r="D188" s="205" t="s">
        <v>150</v>
      </c>
      <c r="E188" s="206" t="s">
        <v>1915</v>
      </c>
      <c r="F188" s="207" t="s">
        <v>1916</v>
      </c>
      <c r="G188" s="208" t="s">
        <v>377</v>
      </c>
      <c r="H188" s="209">
        <v>9</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155</v>
      </c>
      <c r="AT188" s="216" t="s">
        <v>150</v>
      </c>
      <c r="AU188" s="216" t="s">
        <v>72</v>
      </c>
      <c r="AY188" s="18" t="s">
        <v>148</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155</v>
      </c>
      <c r="BM188" s="216" t="s">
        <v>1314</v>
      </c>
    </row>
    <row r="189" spans="1:47" s="2" customFormat="1" ht="12">
      <c r="A189" s="39"/>
      <c r="B189" s="40"/>
      <c r="C189" s="41"/>
      <c r="D189" s="218" t="s">
        <v>157</v>
      </c>
      <c r="E189" s="41"/>
      <c r="F189" s="219" t="s">
        <v>1916</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157</v>
      </c>
      <c r="AU189" s="18" t="s">
        <v>72</v>
      </c>
    </row>
    <row r="190" spans="1:65" s="2" customFormat="1" ht="16.5" customHeight="1">
      <c r="A190" s="39"/>
      <c r="B190" s="40"/>
      <c r="C190" s="205" t="s">
        <v>570</v>
      </c>
      <c r="D190" s="205" t="s">
        <v>150</v>
      </c>
      <c r="E190" s="206" t="s">
        <v>1921</v>
      </c>
      <c r="F190" s="207" t="s">
        <v>1920</v>
      </c>
      <c r="G190" s="208" t="s">
        <v>377</v>
      </c>
      <c r="H190" s="209">
        <v>8</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155</v>
      </c>
      <c r="AT190" s="216" t="s">
        <v>150</v>
      </c>
      <c r="AU190" s="216" t="s">
        <v>72</v>
      </c>
      <c r="AY190" s="18" t="s">
        <v>148</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155</v>
      </c>
      <c r="BM190" s="216" t="s">
        <v>1326</v>
      </c>
    </row>
    <row r="191" spans="1:47" s="2" customFormat="1" ht="12">
      <c r="A191" s="39"/>
      <c r="B191" s="40"/>
      <c r="C191" s="41"/>
      <c r="D191" s="218" t="s">
        <v>157</v>
      </c>
      <c r="E191" s="41"/>
      <c r="F191" s="219" t="s">
        <v>1920</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157</v>
      </c>
      <c r="AU191" s="18" t="s">
        <v>72</v>
      </c>
    </row>
    <row r="192" spans="1:65" s="2" customFormat="1" ht="16.5" customHeight="1">
      <c r="A192" s="39"/>
      <c r="B192" s="40"/>
      <c r="C192" s="205" t="s">
        <v>575</v>
      </c>
      <c r="D192" s="205" t="s">
        <v>150</v>
      </c>
      <c r="E192" s="206" t="s">
        <v>1939</v>
      </c>
      <c r="F192" s="207" t="s">
        <v>1923</v>
      </c>
      <c r="G192" s="208" t="s">
        <v>1924</v>
      </c>
      <c r="H192" s="209">
        <v>31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155</v>
      </c>
      <c r="AT192" s="216" t="s">
        <v>150</v>
      </c>
      <c r="AU192" s="216" t="s">
        <v>72</v>
      </c>
      <c r="AY192" s="18" t="s">
        <v>148</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155</v>
      </c>
      <c r="BM192" s="216" t="s">
        <v>1339</v>
      </c>
    </row>
    <row r="193" spans="1:47" s="2" customFormat="1" ht="12">
      <c r="A193" s="39"/>
      <c r="B193" s="40"/>
      <c r="C193" s="41"/>
      <c r="D193" s="218" t="s">
        <v>157</v>
      </c>
      <c r="E193" s="41"/>
      <c r="F193" s="219" t="s">
        <v>1923</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157</v>
      </c>
      <c r="AU193" s="18" t="s">
        <v>72</v>
      </c>
    </row>
    <row r="194" spans="1:65" s="2" customFormat="1" ht="16.5" customHeight="1">
      <c r="A194" s="39"/>
      <c r="B194" s="40"/>
      <c r="C194" s="205" t="s">
        <v>598</v>
      </c>
      <c r="D194" s="205" t="s">
        <v>150</v>
      </c>
      <c r="E194" s="206" t="s">
        <v>1940</v>
      </c>
      <c r="F194" s="207" t="s">
        <v>1923</v>
      </c>
      <c r="G194" s="208" t="s">
        <v>1924</v>
      </c>
      <c r="H194" s="209">
        <v>20</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150</v>
      </c>
      <c r="AU194" s="216" t="s">
        <v>72</v>
      </c>
      <c r="AY194" s="18" t="s">
        <v>148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155</v>
      </c>
      <c r="BM194" s="216" t="s">
        <v>1360</v>
      </c>
    </row>
    <row r="195" spans="1:47" s="2" customFormat="1" ht="12">
      <c r="A195" s="39"/>
      <c r="B195" s="40"/>
      <c r="C195" s="41"/>
      <c r="D195" s="218" t="s">
        <v>157</v>
      </c>
      <c r="E195" s="41"/>
      <c r="F195" s="219" t="s">
        <v>1923</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157</v>
      </c>
      <c r="AU195" s="18" t="s">
        <v>72</v>
      </c>
    </row>
    <row r="196" spans="1:65" s="2" customFormat="1" ht="16.5" customHeight="1">
      <c r="A196" s="39"/>
      <c r="B196" s="40"/>
      <c r="C196" s="205" t="s">
        <v>604</v>
      </c>
      <c r="D196" s="205" t="s">
        <v>150</v>
      </c>
      <c r="E196" s="206" t="s">
        <v>1926</v>
      </c>
      <c r="F196" s="207" t="s">
        <v>1923</v>
      </c>
      <c r="G196" s="208" t="s">
        <v>1924</v>
      </c>
      <c r="H196" s="209">
        <v>7</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155</v>
      </c>
      <c r="AT196" s="216" t="s">
        <v>150</v>
      </c>
      <c r="AU196" s="216" t="s">
        <v>72</v>
      </c>
      <c r="AY196" s="18" t="s">
        <v>148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155</v>
      </c>
      <c r="BM196" s="216" t="s">
        <v>1374</v>
      </c>
    </row>
    <row r="197" spans="1:47" s="2" customFormat="1" ht="12">
      <c r="A197" s="39"/>
      <c r="B197" s="40"/>
      <c r="C197" s="41"/>
      <c r="D197" s="218" t="s">
        <v>157</v>
      </c>
      <c r="E197" s="41"/>
      <c r="F197" s="219" t="s">
        <v>1923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157</v>
      </c>
      <c r="AU197" s="18" t="s">
        <v>72</v>
      </c>
    </row>
    <row r="198" spans="1:65" s="2" customFormat="1" ht="16.5" customHeight="1">
      <c r="A198" s="39"/>
      <c r="B198" s="40"/>
      <c r="C198" s="205" t="s">
        <v>610</v>
      </c>
      <c r="D198" s="205" t="s">
        <v>150</v>
      </c>
      <c r="E198" s="206" t="s">
        <v>1927</v>
      </c>
      <c r="F198" s="207" t="s">
        <v>1923</v>
      </c>
      <c r="G198" s="208" t="s">
        <v>1924</v>
      </c>
      <c r="H198" s="209">
        <v>12</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155</v>
      </c>
      <c r="AT198" s="216" t="s">
        <v>150</v>
      </c>
      <c r="AU198" s="216" t="s">
        <v>72</v>
      </c>
      <c r="AY198" s="18" t="s">
        <v>148</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155</v>
      </c>
      <c r="BM198" s="216" t="s">
        <v>1386</v>
      </c>
    </row>
    <row r="199" spans="1:47" s="2" customFormat="1" ht="12">
      <c r="A199" s="39"/>
      <c r="B199" s="40"/>
      <c r="C199" s="41"/>
      <c r="D199" s="218" t="s">
        <v>157</v>
      </c>
      <c r="E199" s="41"/>
      <c r="F199" s="219" t="s">
        <v>1923</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157</v>
      </c>
      <c r="AU199" s="18" t="s">
        <v>72</v>
      </c>
    </row>
    <row r="200" spans="1:65" s="2" customFormat="1" ht="16.5" customHeight="1">
      <c r="A200" s="39"/>
      <c r="B200" s="40"/>
      <c r="C200" s="205" t="s">
        <v>616</v>
      </c>
      <c r="D200" s="205" t="s">
        <v>150</v>
      </c>
      <c r="E200" s="206" t="s">
        <v>199</v>
      </c>
      <c r="F200" s="207" t="s">
        <v>1929</v>
      </c>
      <c r="G200" s="208" t="s">
        <v>1930</v>
      </c>
      <c r="H200" s="209">
        <v>0.25</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155</v>
      </c>
      <c r="AT200" s="216" t="s">
        <v>150</v>
      </c>
      <c r="AU200" s="216" t="s">
        <v>72</v>
      </c>
      <c r="AY200" s="18" t="s">
        <v>148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155</v>
      </c>
      <c r="BM200" s="216" t="s">
        <v>1400</v>
      </c>
    </row>
    <row r="201" spans="1:47" s="2" customFormat="1" ht="12">
      <c r="A201" s="39"/>
      <c r="B201" s="40"/>
      <c r="C201" s="41"/>
      <c r="D201" s="218" t="s">
        <v>157</v>
      </c>
      <c r="E201" s="41"/>
      <c r="F201" s="219" t="s">
        <v>1929</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157</v>
      </c>
      <c r="AU201" s="18" t="s">
        <v>72</v>
      </c>
    </row>
    <row r="202" spans="1:65" s="2" customFormat="1" ht="24.15" customHeight="1">
      <c r="A202" s="39"/>
      <c r="B202" s="40"/>
      <c r="C202" s="205" t="s">
        <v>622</v>
      </c>
      <c r="D202" s="205" t="s">
        <v>150</v>
      </c>
      <c r="E202" s="206" t="s">
        <v>1951</v>
      </c>
      <c r="F202" s="207" t="s">
        <v>1952</v>
      </c>
      <c r="G202" s="208" t="s">
        <v>377</v>
      </c>
      <c r="H202" s="209">
        <v>1</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155</v>
      </c>
      <c r="AT202" s="216" t="s">
        <v>150</v>
      </c>
      <c r="AU202" s="216" t="s">
        <v>72</v>
      </c>
      <c r="AY202" s="18" t="s">
        <v>148</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155</v>
      </c>
      <c r="BM202" s="216" t="s">
        <v>1414</v>
      </c>
    </row>
    <row r="203" spans="1:47" s="2" customFormat="1" ht="12">
      <c r="A203" s="39"/>
      <c r="B203" s="40"/>
      <c r="C203" s="41"/>
      <c r="D203" s="218" t="s">
        <v>157</v>
      </c>
      <c r="E203" s="41"/>
      <c r="F203" s="219" t="s">
        <v>1952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157</v>
      </c>
      <c r="AU203" s="18" t="s">
        <v>72</v>
      </c>
    </row>
    <row r="204" spans="1:65" s="2" customFormat="1" ht="24.15" customHeight="1">
      <c r="A204" s="39"/>
      <c r="B204" s="40"/>
      <c r="C204" s="205" t="s">
        <v>634</v>
      </c>
      <c r="D204" s="205" t="s">
        <v>150</v>
      </c>
      <c r="E204" s="206" t="s">
        <v>1953</v>
      </c>
      <c r="F204" s="207" t="s">
        <v>1954</v>
      </c>
      <c r="G204" s="208" t="s">
        <v>377</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155</v>
      </c>
      <c r="AT204" s="216" t="s">
        <v>150</v>
      </c>
      <c r="AU204" s="216" t="s">
        <v>72</v>
      </c>
      <c r="AY204" s="18" t="s">
        <v>148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155</v>
      </c>
      <c r="BM204" s="216" t="s">
        <v>1428</v>
      </c>
    </row>
    <row r="205" spans="1:47" s="2" customFormat="1" ht="12">
      <c r="A205" s="39"/>
      <c r="B205" s="40"/>
      <c r="C205" s="41"/>
      <c r="D205" s="218" t="s">
        <v>157</v>
      </c>
      <c r="E205" s="41"/>
      <c r="F205" s="219" t="s">
        <v>1954</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157</v>
      </c>
      <c r="AU205" s="18" t="s">
        <v>72</v>
      </c>
    </row>
    <row r="206" spans="1:65" s="2" customFormat="1" ht="16.5" customHeight="1">
      <c r="A206" s="39"/>
      <c r="B206" s="40"/>
      <c r="C206" s="205" t="s">
        <v>643</v>
      </c>
      <c r="D206" s="205" t="s">
        <v>150</v>
      </c>
      <c r="E206" s="206" t="s">
        <v>1940</v>
      </c>
      <c r="F206" s="207" t="s">
        <v>1923</v>
      </c>
      <c r="G206" s="208" t="s">
        <v>1924</v>
      </c>
      <c r="H206" s="209">
        <v>23</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155</v>
      </c>
      <c r="AT206" s="216" t="s">
        <v>150</v>
      </c>
      <c r="AU206" s="216" t="s">
        <v>72</v>
      </c>
      <c r="AY206" s="18" t="s">
        <v>148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155</v>
      </c>
      <c r="BM206" s="216" t="s">
        <v>1442</v>
      </c>
    </row>
    <row r="207" spans="1:47" s="2" customFormat="1" ht="12">
      <c r="A207" s="39"/>
      <c r="B207" s="40"/>
      <c r="C207" s="41"/>
      <c r="D207" s="218" t="s">
        <v>157</v>
      </c>
      <c r="E207" s="41"/>
      <c r="F207" s="219" t="s">
        <v>1923</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157</v>
      </c>
      <c r="AU207" s="18" t="s">
        <v>72</v>
      </c>
    </row>
    <row r="208" spans="1:65" s="2" customFormat="1" ht="16.5" customHeight="1">
      <c r="A208" s="39"/>
      <c r="B208" s="40"/>
      <c r="C208" s="205" t="s">
        <v>1006</v>
      </c>
      <c r="D208" s="205" t="s">
        <v>150</v>
      </c>
      <c r="E208" s="206" t="s">
        <v>205</v>
      </c>
      <c r="F208" s="207" t="s">
        <v>1955</v>
      </c>
      <c r="G208" s="208" t="s">
        <v>625</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155</v>
      </c>
      <c r="AT208" s="216" t="s">
        <v>150</v>
      </c>
      <c r="AU208" s="216" t="s">
        <v>72</v>
      </c>
      <c r="AY208" s="18" t="s">
        <v>148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155</v>
      </c>
      <c r="BM208" s="216" t="s">
        <v>1456</v>
      </c>
    </row>
    <row r="209" spans="1:47" s="2" customFormat="1" ht="12">
      <c r="A209" s="39"/>
      <c r="B209" s="40"/>
      <c r="C209" s="41"/>
      <c r="D209" s="218" t="s">
        <v>157</v>
      </c>
      <c r="E209" s="41"/>
      <c r="F209" s="219" t="s">
        <v>1955</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157</v>
      </c>
      <c r="AU209" s="18" t="s">
        <v>72</v>
      </c>
    </row>
    <row r="210" spans="1:65" s="2" customFormat="1" ht="16.5" customHeight="1">
      <c r="A210" s="39"/>
      <c r="B210" s="40"/>
      <c r="C210" s="205" t="s">
        <v>1011</v>
      </c>
      <c r="D210" s="205" t="s">
        <v>150</v>
      </c>
      <c r="E210" s="206" t="s">
        <v>179</v>
      </c>
      <c r="F210" s="207" t="s">
        <v>1929</v>
      </c>
      <c r="G210" s="208" t="s">
        <v>1930</v>
      </c>
      <c r="H210" s="209">
        <v>0.25</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155</v>
      </c>
      <c r="AT210" s="216" t="s">
        <v>150</v>
      </c>
      <c r="AU210" s="216" t="s">
        <v>72</v>
      </c>
      <c r="AY210" s="18" t="s">
        <v>148</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155</v>
      </c>
      <c r="BM210" s="216" t="s">
        <v>1469</v>
      </c>
    </row>
    <row r="211" spans="1:47" s="2" customFormat="1" ht="12">
      <c r="A211" s="39"/>
      <c r="B211" s="40"/>
      <c r="C211" s="41"/>
      <c r="D211" s="218" t="s">
        <v>157</v>
      </c>
      <c r="E211" s="41"/>
      <c r="F211" s="219" t="s">
        <v>1929</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157</v>
      </c>
      <c r="AU211" s="18" t="s">
        <v>72</v>
      </c>
    </row>
    <row r="212" spans="1:65" s="2" customFormat="1" ht="24.15" customHeight="1">
      <c r="A212" s="39"/>
      <c r="B212" s="40"/>
      <c r="C212" s="205" t="s">
        <v>1020</v>
      </c>
      <c r="D212" s="205" t="s">
        <v>150</v>
      </c>
      <c r="E212" s="206" t="s">
        <v>1956</v>
      </c>
      <c r="F212" s="207" t="s">
        <v>1957</v>
      </c>
      <c r="G212" s="208" t="s">
        <v>377</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155</v>
      </c>
      <c r="AT212" s="216" t="s">
        <v>150</v>
      </c>
      <c r="AU212" s="216" t="s">
        <v>72</v>
      </c>
      <c r="AY212" s="18" t="s">
        <v>148</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155</v>
      </c>
      <c r="BM212" s="216" t="s">
        <v>1484</v>
      </c>
    </row>
    <row r="213" spans="1:47" s="2" customFormat="1" ht="12">
      <c r="A213" s="39"/>
      <c r="B213" s="40"/>
      <c r="C213" s="41"/>
      <c r="D213" s="218" t="s">
        <v>157</v>
      </c>
      <c r="E213" s="41"/>
      <c r="F213" s="219" t="s">
        <v>1957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157</v>
      </c>
      <c r="AU213" s="18" t="s">
        <v>72</v>
      </c>
    </row>
    <row r="214" spans="1:65" s="2" customFormat="1" ht="24.15" customHeight="1">
      <c r="A214" s="39"/>
      <c r="B214" s="40"/>
      <c r="C214" s="205" t="s">
        <v>1030</v>
      </c>
      <c r="D214" s="205" t="s">
        <v>150</v>
      </c>
      <c r="E214" s="206" t="s">
        <v>1953</v>
      </c>
      <c r="F214" s="207" t="s">
        <v>1954</v>
      </c>
      <c r="G214" s="208" t="s">
        <v>377</v>
      </c>
      <c r="H214" s="209">
        <v>1</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155</v>
      </c>
      <c r="AT214" s="216" t="s">
        <v>150</v>
      </c>
      <c r="AU214" s="216" t="s">
        <v>72</v>
      </c>
      <c r="AY214" s="18" t="s">
        <v>148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155</v>
      </c>
      <c r="BM214" s="216" t="s">
        <v>1498</v>
      </c>
    </row>
    <row r="215" spans="1:47" s="2" customFormat="1" ht="12">
      <c r="A215" s="39"/>
      <c r="B215" s="40"/>
      <c r="C215" s="41"/>
      <c r="D215" s="218" t="s">
        <v>157</v>
      </c>
      <c r="E215" s="41"/>
      <c r="F215" s="219" t="s">
        <v>1954</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157</v>
      </c>
      <c r="AU215" s="18" t="s">
        <v>72</v>
      </c>
    </row>
    <row r="216" spans="1:65" s="2" customFormat="1" ht="16.5" customHeight="1">
      <c r="A216" s="39"/>
      <c r="B216" s="40"/>
      <c r="C216" s="205" t="s">
        <v>1036</v>
      </c>
      <c r="D216" s="205" t="s">
        <v>150</v>
      </c>
      <c r="E216" s="206" t="s">
        <v>1940</v>
      </c>
      <c r="F216" s="207" t="s">
        <v>1923</v>
      </c>
      <c r="G216" s="208" t="s">
        <v>1924</v>
      </c>
      <c r="H216" s="209">
        <v>9</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155</v>
      </c>
      <c r="AT216" s="216" t="s">
        <v>150</v>
      </c>
      <c r="AU216" s="216" t="s">
        <v>72</v>
      </c>
      <c r="AY216" s="18" t="s">
        <v>148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155</v>
      </c>
      <c r="BM216" s="216" t="s">
        <v>1506</v>
      </c>
    </row>
    <row r="217" spans="1:47" s="2" customFormat="1" ht="12">
      <c r="A217" s="39"/>
      <c r="B217" s="40"/>
      <c r="C217" s="41"/>
      <c r="D217" s="218" t="s">
        <v>157</v>
      </c>
      <c r="E217" s="41"/>
      <c r="F217" s="219" t="s">
        <v>1923</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157</v>
      </c>
      <c r="AU217" s="18" t="s">
        <v>72</v>
      </c>
    </row>
    <row r="218" spans="1:65" s="2" customFormat="1" ht="16.5" customHeight="1">
      <c r="A218" s="39"/>
      <c r="B218" s="40"/>
      <c r="C218" s="205" t="s">
        <v>1043</v>
      </c>
      <c r="D218" s="205" t="s">
        <v>150</v>
      </c>
      <c r="E218" s="206" t="s">
        <v>217</v>
      </c>
      <c r="F218" s="207" t="s">
        <v>1955</v>
      </c>
      <c r="G218" s="208" t="s">
        <v>625</v>
      </c>
      <c r="H218" s="209">
        <v>0</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155</v>
      </c>
      <c r="AT218" s="216" t="s">
        <v>150</v>
      </c>
      <c r="AU218" s="216" t="s">
        <v>72</v>
      </c>
      <c r="AY218" s="18" t="s">
        <v>148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155</v>
      </c>
      <c r="BM218" s="216" t="s">
        <v>1516</v>
      </c>
    </row>
    <row r="219" spans="1:47" s="2" customFormat="1" ht="12">
      <c r="A219" s="39"/>
      <c r="B219" s="40"/>
      <c r="C219" s="41"/>
      <c r="D219" s="218" t="s">
        <v>157</v>
      </c>
      <c r="E219" s="41"/>
      <c r="F219" s="219" t="s">
        <v>1955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157</v>
      </c>
      <c r="AU219" s="18" t="s">
        <v>72</v>
      </c>
    </row>
    <row r="220" spans="1:65" s="2" customFormat="1" ht="16.5" customHeight="1">
      <c r="A220" s="39"/>
      <c r="B220" s="40"/>
      <c r="C220" s="205" t="s">
        <v>1051</v>
      </c>
      <c r="D220" s="205" t="s">
        <v>150</v>
      </c>
      <c r="E220" s="206" t="s">
        <v>224</v>
      </c>
      <c r="F220" s="207" t="s">
        <v>1929</v>
      </c>
      <c r="G220" s="208" t="s">
        <v>1930</v>
      </c>
      <c r="H220" s="209">
        <v>0.25</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155</v>
      </c>
      <c r="AT220" s="216" t="s">
        <v>150</v>
      </c>
      <c r="AU220" s="216" t="s">
        <v>72</v>
      </c>
      <c r="AY220" s="18" t="s">
        <v>148</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155</v>
      </c>
      <c r="BM220" s="216" t="s">
        <v>1526</v>
      </c>
    </row>
    <row r="221" spans="1:47" s="2" customFormat="1" ht="12">
      <c r="A221" s="39"/>
      <c r="B221" s="40"/>
      <c r="C221" s="41"/>
      <c r="D221" s="218" t="s">
        <v>157</v>
      </c>
      <c r="E221" s="41"/>
      <c r="F221" s="219" t="s">
        <v>1929</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157</v>
      </c>
      <c r="AU221" s="18" t="s">
        <v>72</v>
      </c>
    </row>
    <row r="222" spans="1:65" s="2" customFormat="1" ht="33" customHeight="1">
      <c r="A222" s="39"/>
      <c r="B222" s="40"/>
      <c r="C222" s="205" t="s">
        <v>1057</v>
      </c>
      <c r="D222" s="205" t="s">
        <v>150</v>
      </c>
      <c r="E222" s="206" t="s">
        <v>1958</v>
      </c>
      <c r="F222" s="207" t="s">
        <v>1959</v>
      </c>
      <c r="G222" s="208" t="s">
        <v>377</v>
      </c>
      <c r="H222" s="209">
        <v>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155</v>
      </c>
      <c r="AT222" s="216" t="s">
        <v>150</v>
      </c>
      <c r="AU222" s="216" t="s">
        <v>72</v>
      </c>
      <c r="AY222" s="18" t="s">
        <v>148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155</v>
      </c>
      <c r="BM222" s="216" t="s">
        <v>1540</v>
      </c>
    </row>
    <row r="223" spans="1:47" s="2" customFormat="1" ht="12">
      <c r="A223" s="39"/>
      <c r="B223" s="40"/>
      <c r="C223" s="41"/>
      <c r="D223" s="218" t="s">
        <v>157</v>
      </c>
      <c r="E223" s="41"/>
      <c r="F223" s="219" t="s">
        <v>1959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157</v>
      </c>
      <c r="AU223" s="18" t="s">
        <v>72</v>
      </c>
    </row>
    <row r="224" spans="1:65" s="2" customFormat="1" ht="16.5" customHeight="1">
      <c r="A224" s="39"/>
      <c r="B224" s="40"/>
      <c r="C224" s="205" t="s">
        <v>1067</v>
      </c>
      <c r="D224" s="205" t="s">
        <v>150</v>
      </c>
      <c r="E224" s="206" t="s">
        <v>1960</v>
      </c>
      <c r="F224" s="207" t="s">
        <v>1961</v>
      </c>
      <c r="G224" s="208" t="s">
        <v>377</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155</v>
      </c>
      <c r="AT224" s="216" t="s">
        <v>150</v>
      </c>
      <c r="AU224" s="216" t="s">
        <v>72</v>
      </c>
      <c r="AY224" s="18" t="s">
        <v>148</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155</v>
      </c>
      <c r="BM224" s="216" t="s">
        <v>1548</v>
      </c>
    </row>
    <row r="225" spans="1:47" s="2" customFormat="1" ht="12">
      <c r="A225" s="39"/>
      <c r="B225" s="40"/>
      <c r="C225" s="41"/>
      <c r="D225" s="218" t="s">
        <v>157</v>
      </c>
      <c r="E225" s="41"/>
      <c r="F225" s="219" t="s">
        <v>1961</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157</v>
      </c>
      <c r="AU225" s="18" t="s">
        <v>72</v>
      </c>
    </row>
    <row r="226" spans="1:65" s="2" customFormat="1" ht="24.15" customHeight="1">
      <c r="A226" s="39"/>
      <c r="B226" s="40"/>
      <c r="C226" s="205" t="s">
        <v>1070</v>
      </c>
      <c r="D226" s="205" t="s">
        <v>150</v>
      </c>
      <c r="E226" s="206" t="s">
        <v>1962</v>
      </c>
      <c r="F226" s="207" t="s">
        <v>1963</v>
      </c>
      <c r="G226" s="208" t="s">
        <v>377</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155</v>
      </c>
      <c r="AT226" s="216" t="s">
        <v>150</v>
      </c>
      <c r="AU226" s="216" t="s">
        <v>72</v>
      </c>
      <c r="AY226" s="18" t="s">
        <v>148</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155</v>
      </c>
      <c r="BM226" s="216" t="s">
        <v>1556</v>
      </c>
    </row>
    <row r="227" spans="1:47" s="2" customFormat="1" ht="12">
      <c r="A227" s="39"/>
      <c r="B227" s="40"/>
      <c r="C227" s="41"/>
      <c r="D227" s="218" t="s">
        <v>157</v>
      </c>
      <c r="E227" s="41"/>
      <c r="F227" s="219" t="s">
        <v>1963</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157</v>
      </c>
      <c r="AU227" s="18" t="s">
        <v>72</v>
      </c>
    </row>
    <row r="228" spans="1:65" s="2" customFormat="1" ht="16.5" customHeight="1">
      <c r="A228" s="39"/>
      <c r="B228" s="40"/>
      <c r="C228" s="205" t="s">
        <v>1076</v>
      </c>
      <c r="D228" s="205" t="s">
        <v>150</v>
      </c>
      <c r="E228" s="206" t="s">
        <v>1927</v>
      </c>
      <c r="F228" s="207" t="s">
        <v>1923</v>
      </c>
      <c r="G228" s="208" t="s">
        <v>1924</v>
      </c>
      <c r="H228" s="209">
        <v>24</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155</v>
      </c>
      <c r="AT228" s="216" t="s">
        <v>150</v>
      </c>
      <c r="AU228" s="216" t="s">
        <v>72</v>
      </c>
      <c r="AY228" s="18" t="s">
        <v>148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155</v>
      </c>
      <c r="BM228" s="216" t="s">
        <v>1568</v>
      </c>
    </row>
    <row r="229" spans="1:47" s="2" customFormat="1" ht="12">
      <c r="A229" s="39"/>
      <c r="B229" s="40"/>
      <c r="C229" s="41"/>
      <c r="D229" s="218" t="s">
        <v>157</v>
      </c>
      <c r="E229" s="41"/>
      <c r="F229" s="219" t="s">
        <v>1923</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157</v>
      </c>
      <c r="AU229" s="18" t="s">
        <v>72</v>
      </c>
    </row>
    <row r="230" spans="1:65" s="2" customFormat="1" ht="16.5" customHeight="1">
      <c r="A230" s="39"/>
      <c r="B230" s="40"/>
      <c r="C230" s="205" t="s">
        <v>1079</v>
      </c>
      <c r="D230" s="205" t="s">
        <v>150</v>
      </c>
      <c r="E230" s="206" t="s">
        <v>231</v>
      </c>
      <c r="F230" s="207" t="s">
        <v>1929</v>
      </c>
      <c r="G230" s="208" t="s">
        <v>1930</v>
      </c>
      <c r="H230" s="209">
        <v>0.25</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155</v>
      </c>
      <c r="AT230" s="216" t="s">
        <v>150</v>
      </c>
      <c r="AU230" s="216" t="s">
        <v>72</v>
      </c>
      <c r="AY230" s="18" t="s">
        <v>148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155</v>
      </c>
      <c r="BM230" s="216" t="s">
        <v>1582</v>
      </c>
    </row>
    <row r="231" spans="1:47" s="2" customFormat="1" ht="12">
      <c r="A231" s="39"/>
      <c r="B231" s="40"/>
      <c r="C231" s="41"/>
      <c r="D231" s="218" t="s">
        <v>157</v>
      </c>
      <c r="E231" s="41"/>
      <c r="F231" s="219" t="s">
        <v>1929</v>
      </c>
      <c r="G231" s="41"/>
      <c r="H231" s="41"/>
      <c r="I231" s="220"/>
      <c r="J231" s="41"/>
      <c r="K231" s="41"/>
      <c r="L231" s="45"/>
      <c r="M231" s="276"/>
      <c r="N231" s="277"/>
      <c r="O231" s="278"/>
      <c r="P231" s="278"/>
      <c r="Q231" s="278"/>
      <c r="R231" s="278"/>
      <c r="S231" s="278"/>
      <c r="T231" s="279"/>
      <c r="U231" s="39"/>
      <c r="V231" s="39"/>
      <c r="W231" s="39"/>
      <c r="X231" s="39"/>
      <c r="Y231" s="39"/>
      <c r="Z231" s="39"/>
      <c r="AA231" s="39"/>
      <c r="AB231" s="39"/>
      <c r="AC231" s="39"/>
      <c r="AD231" s="39"/>
      <c r="AE231" s="39"/>
      <c r="AT231" s="18" t="s">
        <v>157</v>
      </c>
      <c r="AU231" s="18" t="s">
        <v>72</v>
      </c>
    </row>
    <row r="232" spans="1:31" s="2" customFormat="1" ht="6.95" customHeight="1">
      <c r="A232" s="39"/>
      <c r="B232" s="60"/>
      <c r="C232" s="61"/>
      <c r="D232" s="61"/>
      <c r="E232" s="61"/>
      <c r="F232" s="61"/>
      <c r="G232" s="61"/>
      <c r="H232" s="61"/>
      <c r="I232" s="61"/>
      <c r="J232" s="61"/>
      <c r="K232" s="61"/>
      <c r="L232" s="45"/>
      <c r="M232" s="39"/>
      <c r="O232" s="39"/>
      <c r="P232" s="39"/>
      <c r="Q232" s="39"/>
      <c r="R232" s="39"/>
      <c r="S232" s="39"/>
      <c r="T232" s="39"/>
      <c r="U232" s="39"/>
      <c r="V232" s="39"/>
      <c r="W232" s="39"/>
      <c r="X232" s="39"/>
      <c r="Y232" s="39"/>
      <c r="Z232" s="39"/>
      <c r="AA232" s="39"/>
      <c r="AB232" s="39"/>
      <c r="AC232" s="39"/>
      <c r="AD232" s="39"/>
      <c r="AE232" s="39"/>
    </row>
  </sheetData>
  <sheetProtection password="CC35" sheet="1" objects="1" scenarios="1" formatColumns="0" formatRows="0" autoFilter="0"/>
  <autoFilter ref="C78:K23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5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1964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ROUND((SUM(BE79:BE589)),2)</f>
        <v>0</v>
      </c>
      <c r="G33" s="39"/>
      <c r="H33" s="39"/>
      <c r="I33" s="149">
        <v>0.21</v>
      </c>
      <c r="J33" s="148">
        <f>ROUND(((SUM(BE79:BE589))*I33),2)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ROUND((SUM(BF79:BF589)),2)</f>
        <v>0</v>
      </c>
      <c r="G34" s="39"/>
      <c r="H34" s="39"/>
      <c r="I34" s="149">
        <v>0.15</v>
      </c>
      <c r="J34" s="148">
        <f>ROUND(((SUM(BF79:BF589))*I34),2)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ROUND((SUM(BG79:BG589)),2)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ROUND((SUM(BH79:BH589)),2)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ROUND((SUM(BI79:BI589)),2)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05 -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133</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rev.5</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05 - VZT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20. 10. 2021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134</v>
      </c>
      <c r="D78" s="181" t="s">
        <v>57</v>
      </c>
      <c r="E78" s="181" t="s">
        <v>53</v>
      </c>
      <c r="F78" s="181" t="s">
        <v>54</v>
      </c>
      <c r="G78" s="181" t="s">
        <v>135</v>
      </c>
      <c r="H78" s="181" t="s">
        <v>136</v>
      </c>
      <c r="I78" s="181" t="s">
        <v>137</v>
      </c>
      <c r="J78" s="181" t="s">
        <v>112</v>
      </c>
      <c r="K78" s="182" t="s">
        <v>138</v>
      </c>
      <c r="L78" s="183"/>
      <c r="M78" s="93" t="s">
        <v>19</v>
      </c>
      <c r="N78" s="94" t="s">
        <v>42</v>
      </c>
      <c r="O78" s="94" t="s">
        <v>139</v>
      </c>
      <c r="P78" s="94" t="s">
        <v>140</v>
      </c>
      <c r="Q78" s="94" t="s">
        <v>141</v>
      </c>
      <c r="R78" s="94" t="s">
        <v>142</v>
      </c>
      <c r="S78" s="94" t="s">
        <v>143</v>
      </c>
      <c r="T78" s="95" t="s">
        <v>144</v>
      </c>
      <c r="U78" s="178"/>
      <c r="V78" s="178"/>
      <c r="W78" s="178"/>
      <c r="X78" s="178"/>
      <c r="Y78" s="178"/>
      <c r="Z78" s="178"/>
      <c r="AA78" s="178"/>
      <c r="AB78" s="178"/>
      <c r="AC78" s="178"/>
      <c r="AD78" s="178"/>
      <c r="AE78" s="178"/>
    </row>
    <row r="79" spans="1:63" s="2" customFormat="1" ht="22.8" customHeight="1">
      <c r="A79" s="39"/>
      <c r="B79" s="40"/>
      <c r="C79" s="100" t="s">
        <v>145</v>
      </c>
      <c r="D79" s="41"/>
      <c r="E79" s="41"/>
      <c r="F79" s="41"/>
      <c r="G79" s="41"/>
      <c r="H79" s="41"/>
      <c r="I79" s="41"/>
      <c r="J79" s="184">
        <f>BK79</f>
        <v>0</v>
      </c>
      <c r="K79" s="41"/>
      <c r="L79" s="45"/>
      <c r="M79" s="96"/>
      <c r="N79" s="185"/>
      <c r="O79" s="97"/>
      <c r="P79" s="186">
        <f>SUM(P80:P589)</f>
        <v>0</v>
      </c>
      <c r="Q79" s="97"/>
      <c r="R79" s="186">
        <f>SUM(R80:R589)</f>
        <v>0</v>
      </c>
      <c r="S79" s="97"/>
      <c r="T79" s="187">
        <f>SUM(T80:T589)</f>
        <v>0</v>
      </c>
      <c r="U79" s="39"/>
      <c r="V79" s="39"/>
      <c r="W79" s="39"/>
      <c r="X79" s="39"/>
      <c r="Y79" s="39"/>
      <c r="Z79" s="39"/>
      <c r="AA79" s="39"/>
      <c r="AB79" s="39"/>
      <c r="AC79" s="39"/>
      <c r="AD79" s="39"/>
      <c r="AE79" s="39"/>
      <c r="AT79" s="18" t="s">
        <v>71</v>
      </c>
      <c r="AU79" s="18" t="s">
        <v>113</v>
      </c>
      <c r="BK79" s="188">
        <f>SUM(BK80:BK589)</f>
        <v>0</v>
      </c>
    </row>
    <row r="80" spans="1:65" s="2" customFormat="1" ht="16.5" customHeight="1">
      <c r="A80" s="39"/>
      <c r="B80" s="40"/>
      <c r="C80" s="205" t="s">
        <v>80</v>
      </c>
      <c r="D80" s="205" t="s">
        <v>150</v>
      </c>
      <c r="E80" s="206" t="s">
        <v>1965</v>
      </c>
      <c r="F80" s="207" t="s">
        <v>1966</v>
      </c>
      <c r="G80" s="208" t="s">
        <v>174</v>
      </c>
      <c r="H80" s="209">
        <v>12</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155</v>
      </c>
      <c r="AT80" s="216" t="s">
        <v>150</v>
      </c>
      <c r="AU80" s="216" t="s">
        <v>72</v>
      </c>
      <c r="AY80" s="18" t="s">
        <v>148</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155</v>
      </c>
      <c r="BM80" s="216" t="s">
        <v>82</v>
      </c>
    </row>
    <row r="81" spans="1:47" s="2" customFormat="1" ht="12">
      <c r="A81" s="39"/>
      <c r="B81" s="40"/>
      <c r="C81" s="41"/>
      <c r="D81" s="218" t="s">
        <v>157</v>
      </c>
      <c r="E81" s="41"/>
      <c r="F81" s="219" t="s">
        <v>1966</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157</v>
      </c>
      <c r="AU81" s="18" t="s">
        <v>72</v>
      </c>
    </row>
    <row r="82" spans="1:65" s="2" customFormat="1" ht="24.15" customHeight="1">
      <c r="A82" s="39"/>
      <c r="B82" s="40"/>
      <c r="C82" s="205" t="s">
        <v>82</v>
      </c>
      <c r="D82" s="205" t="s">
        <v>150</v>
      </c>
      <c r="E82" s="206" t="s">
        <v>1967</v>
      </c>
      <c r="F82" s="207" t="s">
        <v>1968</v>
      </c>
      <c r="G82" s="208" t="s">
        <v>174</v>
      </c>
      <c r="H82" s="209">
        <v>11.972</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155</v>
      </c>
      <c r="AT82" s="216" t="s">
        <v>150</v>
      </c>
      <c r="AU82" s="216" t="s">
        <v>72</v>
      </c>
      <c r="AY82" s="18" t="s">
        <v>148</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155</v>
      </c>
      <c r="BM82" s="216" t="s">
        <v>155</v>
      </c>
    </row>
    <row r="83" spans="1:47" s="2" customFormat="1" ht="12">
      <c r="A83" s="39"/>
      <c r="B83" s="40"/>
      <c r="C83" s="41"/>
      <c r="D83" s="218" t="s">
        <v>157</v>
      </c>
      <c r="E83" s="41"/>
      <c r="F83" s="219" t="s">
        <v>1968</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157</v>
      </c>
      <c r="AU83" s="18" t="s">
        <v>72</v>
      </c>
    </row>
    <row r="84" spans="1:65" s="2" customFormat="1" ht="16.5" customHeight="1">
      <c r="A84" s="39"/>
      <c r="B84" s="40"/>
      <c r="C84" s="205" t="s">
        <v>163</v>
      </c>
      <c r="D84" s="205" t="s">
        <v>150</v>
      </c>
      <c r="E84" s="206" t="s">
        <v>1969</v>
      </c>
      <c r="F84" s="207" t="s">
        <v>1970</v>
      </c>
      <c r="G84" s="208" t="s">
        <v>174</v>
      </c>
      <c r="H84" s="209">
        <v>39.1</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155</v>
      </c>
      <c r="AT84" s="216" t="s">
        <v>150</v>
      </c>
      <c r="AU84" s="216" t="s">
        <v>72</v>
      </c>
      <c r="AY84" s="18" t="s">
        <v>148</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155</v>
      </c>
      <c r="BM84" s="216" t="s">
        <v>193</v>
      </c>
    </row>
    <row r="85" spans="1:47" s="2" customFormat="1" ht="12">
      <c r="A85" s="39"/>
      <c r="B85" s="40"/>
      <c r="C85" s="41"/>
      <c r="D85" s="218" t="s">
        <v>157</v>
      </c>
      <c r="E85" s="41"/>
      <c r="F85" s="219" t="s">
        <v>1970</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157</v>
      </c>
      <c r="AU85" s="18" t="s">
        <v>72</v>
      </c>
    </row>
    <row r="86" spans="1:65" s="2" customFormat="1" ht="24.15" customHeight="1">
      <c r="A86" s="39"/>
      <c r="B86" s="40"/>
      <c r="C86" s="205" t="s">
        <v>155</v>
      </c>
      <c r="D86" s="205" t="s">
        <v>150</v>
      </c>
      <c r="E86" s="206" t="s">
        <v>1971</v>
      </c>
      <c r="F86" s="207" t="s">
        <v>1972</v>
      </c>
      <c r="G86" s="208" t="s">
        <v>174</v>
      </c>
      <c r="H86" s="209">
        <v>13.603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155</v>
      </c>
      <c r="AT86" s="216" t="s">
        <v>150</v>
      </c>
      <c r="AU86" s="216" t="s">
        <v>72</v>
      </c>
      <c r="AY86" s="18" t="s">
        <v>148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155</v>
      </c>
      <c r="BM86" s="216" t="s">
        <v>205</v>
      </c>
    </row>
    <row r="87" spans="1:47" s="2" customFormat="1" ht="12">
      <c r="A87" s="39"/>
      <c r="B87" s="40"/>
      <c r="C87" s="41"/>
      <c r="D87" s="218" t="s">
        <v>157</v>
      </c>
      <c r="E87" s="41"/>
      <c r="F87" s="219" t="s">
        <v>1972</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157</v>
      </c>
      <c r="AU87" s="18" t="s">
        <v>72</v>
      </c>
    </row>
    <row r="88" spans="1:65" s="2" customFormat="1" ht="24.15" customHeight="1">
      <c r="A88" s="39"/>
      <c r="B88" s="40"/>
      <c r="C88" s="205" t="s">
        <v>186</v>
      </c>
      <c r="D88" s="205" t="s">
        <v>150</v>
      </c>
      <c r="E88" s="206" t="s">
        <v>1973</v>
      </c>
      <c r="F88" s="207" t="s">
        <v>1974</v>
      </c>
      <c r="G88" s="208" t="s">
        <v>174</v>
      </c>
      <c r="H88" s="209">
        <v>25.489</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155</v>
      </c>
      <c r="AT88" s="216" t="s">
        <v>150</v>
      </c>
      <c r="AU88" s="216" t="s">
        <v>72</v>
      </c>
      <c r="AY88" s="18" t="s">
        <v>148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155</v>
      </c>
      <c r="BM88" s="216" t="s">
        <v>217</v>
      </c>
    </row>
    <row r="89" spans="1:47" s="2" customFormat="1" ht="12">
      <c r="A89" s="39"/>
      <c r="B89" s="40"/>
      <c r="C89" s="41"/>
      <c r="D89" s="218" t="s">
        <v>157</v>
      </c>
      <c r="E89" s="41"/>
      <c r="F89" s="219" t="s">
        <v>1974</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157</v>
      </c>
      <c r="AU89" s="18" t="s">
        <v>72</v>
      </c>
    </row>
    <row r="90" spans="1:65" s="2" customFormat="1" ht="21.75" customHeight="1">
      <c r="A90" s="39"/>
      <c r="B90" s="40"/>
      <c r="C90" s="205" t="s">
        <v>193</v>
      </c>
      <c r="D90" s="205" t="s">
        <v>150</v>
      </c>
      <c r="E90" s="206" t="s">
        <v>1905</v>
      </c>
      <c r="F90" s="207" t="s">
        <v>1906</v>
      </c>
      <c r="G90" s="208" t="s">
        <v>167</v>
      </c>
      <c r="H90" s="209">
        <v>0.347</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155</v>
      </c>
      <c r="AT90" s="216" t="s">
        <v>150</v>
      </c>
      <c r="AU90" s="216" t="s">
        <v>72</v>
      </c>
      <c r="AY90" s="18" t="s">
        <v>148</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155</v>
      </c>
      <c r="BM90" s="216" t="s">
        <v>231</v>
      </c>
    </row>
    <row r="91" spans="1:47" s="2" customFormat="1" ht="12">
      <c r="A91" s="39"/>
      <c r="B91" s="40"/>
      <c r="C91" s="41"/>
      <c r="D91" s="218" t="s">
        <v>157</v>
      </c>
      <c r="E91" s="41"/>
      <c r="F91" s="219" t="s">
        <v>1906</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157</v>
      </c>
      <c r="AU91" s="18" t="s">
        <v>72</v>
      </c>
    </row>
    <row r="92" spans="1:65" s="2" customFormat="1" ht="24.15" customHeight="1">
      <c r="A92" s="39"/>
      <c r="B92" s="40"/>
      <c r="C92" s="205" t="s">
        <v>199</v>
      </c>
      <c r="D92" s="205" t="s">
        <v>150</v>
      </c>
      <c r="E92" s="206" t="s">
        <v>1975</v>
      </c>
      <c r="F92" s="207" t="s">
        <v>1976</v>
      </c>
      <c r="G92" s="208" t="s">
        <v>220</v>
      </c>
      <c r="H92" s="209">
        <v>20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155</v>
      </c>
      <c r="AT92" s="216" t="s">
        <v>150</v>
      </c>
      <c r="AU92" s="216" t="s">
        <v>72</v>
      </c>
      <c r="AY92" s="18" t="s">
        <v>148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155</v>
      </c>
      <c r="BM92" s="216" t="s">
        <v>243</v>
      </c>
    </row>
    <row r="93" spans="1:47" s="2" customFormat="1" ht="12">
      <c r="A93" s="39"/>
      <c r="B93" s="40"/>
      <c r="C93" s="41"/>
      <c r="D93" s="218" t="s">
        <v>157</v>
      </c>
      <c r="E93" s="41"/>
      <c r="F93" s="219" t="s">
        <v>1976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157</v>
      </c>
      <c r="AU93" s="18" t="s">
        <v>72</v>
      </c>
    </row>
    <row r="94" spans="1:65" s="2" customFormat="1" ht="24.15" customHeight="1">
      <c r="A94" s="39"/>
      <c r="B94" s="40"/>
      <c r="C94" s="205" t="s">
        <v>205</v>
      </c>
      <c r="D94" s="205" t="s">
        <v>150</v>
      </c>
      <c r="E94" s="206" t="s">
        <v>1977</v>
      </c>
      <c r="F94" s="207" t="s">
        <v>1978</v>
      </c>
      <c r="G94" s="208" t="s">
        <v>220</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155</v>
      </c>
      <c r="AT94" s="216" t="s">
        <v>150</v>
      </c>
      <c r="AU94" s="216" t="s">
        <v>72</v>
      </c>
      <c r="AY94" s="18" t="s">
        <v>148</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155</v>
      </c>
      <c r="BM94" s="216" t="s">
        <v>261</v>
      </c>
    </row>
    <row r="95" spans="1:47" s="2" customFormat="1" ht="12">
      <c r="A95" s="39"/>
      <c r="B95" s="40"/>
      <c r="C95" s="41"/>
      <c r="D95" s="218" t="s">
        <v>157</v>
      </c>
      <c r="E95" s="41"/>
      <c r="F95" s="219" t="s">
        <v>1978</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157</v>
      </c>
      <c r="AU95" s="18" t="s">
        <v>72</v>
      </c>
    </row>
    <row r="96" spans="1:65" s="2" customFormat="1" ht="24.15" customHeight="1">
      <c r="A96" s="39"/>
      <c r="B96" s="40"/>
      <c r="C96" s="205" t="s">
        <v>179</v>
      </c>
      <c r="D96" s="205" t="s">
        <v>150</v>
      </c>
      <c r="E96" s="206" t="s">
        <v>1979</v>
      </c>
      <c r="F96" s="207" t="s">
        <v>1980</v>
      </c>
      <c r="G96" s="208" t="s">
        <v>220</v>
      </c>
      <c r="H96" s="209">
        <v>20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155</v>
      </c>
      <c r="AT96" s="216" t="s">
        <v>150</v>
      </c>
      <c r="AU96" s="216" t="s">
        <v>72</v>
      </c>
      <c r="AY96" s="18" t="s">
        <v>148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155</v>
      </c>
      <c r="BM96" s="216" t="s">
        <v>277</v>
      </c>
    </row>
    <row r="97" spans="1:47" s="2" customFormat="1" ht="12">
      <c r="A97" s="39"/>
      <c r="B97" s="40"/>
      <c r="C97" s="41"/>
      <c r="D97" s="218" t="s">
        <v>157</v>
      </c>
      <c r="E97" s="41"/>
      <c r="F97" s="219" t="s">
        <v>1980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157</v>
      </c>
      <c r="AU97" s="18" t="s">
        <v>72</v>
      </c>
    </row>
    <row r="98" spans="1:65" s="2" customFormat="1" ht="24.15" customHeight="1">
      <c r="A98" s="39"/>
      <c r="B98" s="40"/>
      <c r="C98" s="205" t="s">
        <v>217</v>
      </c>
      <c r="D98" s="205" t="s">
        <v>150</v>
      </c>
      <c r="E98" s="206" t="s">
        <v>1981</v>
      </c>
      <c r="F98" s="207" t="s">
        <v>1982</v>
      </c>
      <c r="G98" s="208" t="s">
        <v>220</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155</v>
      </c>
      <c r="AT98" s="216" t="s">
        <v>150</v>
      </c>
      <c r="AU98" s="216" t="s">
        <v>72</v>
      </c>
      <c r="AY98" s="18" t="s">
        <v>148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155</v>
      </c>
      <c r="BM98" s="216" t="s">
        <v>289</v>
      </c>
    </row>
    <row r="99" spans="1:47" s="2" customFormat="1" ht="12">
      <c r="A99" s="39"/>
      <c r="B99" s="40"/>
      <c r="C99" s="41"/>
      <c r="D99" s="218" t="s">
        <v>157</v>
      </c>
      <c r="E99" s="41"/>
      <c r="F99" s="219" t="s">
        <v>1982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157</v>
      </c>
      <c r="AU99" s="18" t="s">
        <v>72</v>
      </c>
    </row>
    <row r="100" spans="1:65" s="2" customFormat="1" ht="24.15" customHeight="1">
      <c r="A100" s="39"/>
      <c r="B100" s="40"/>
      <c r="C100" s="205" t="s">
        <v>224</v>
      </c>
      <c r="D100" s="205" t="s">
        <v>150</v>
      </c>
      <c r="E100" s="206" t="s">
        <v>1983</v>
      </c>
      <c r="F100" s="207" t="s">
        <v>1984</v>
      </c>
      <c r="G100" s="208" t="s">
        <v>377</v>
      </c>
      <c r="H100" s="209">
        <v>4</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150</v>
      </c>
      <c r="AU100" s="216" t="s">
        <v>72</v>
      </c>
      <c r="AY100" s="18" t="s">
        <v>148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155</v>
      </c>
      <c r="BM100" s="216" t="s">
        <v>303</v>
      </c>
    </row>
    <row r="101" spans="1:47" s="2" customFormat="1" ht="12">
      <c r="A101" s="39"/>
      <c r="B101" s="40"/>
      <c r="C101" s="41"/>
      <c r="D101" s="218" t="s">
        <v>157</v>
      </c>
      <c r="E101" s="41"/>
      <c r="F101" s="219" t="s">
        <v>1984</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157</v>
      </c>
      <c r="AU101" s="18" t="s">
        <v>72</v>
      </c>
    </row>
    <row r="102" spans="1:65" s="2" customFormat="1" ht="24.15" customHeight="1">
      <c r="A102" s="39"/>
      <c r="B102" s="40"/>
      <c r="C102" s="205" t="s">
        <v>231</v>
      </c>
      <c r="D102" s="205" t="s">
        <v>150</v>
      </c>
      <c r="E102" s="206" t="s">
        <v>1985</v>
      </c>
      <c r="F102" s="207" t="s">
        <v>1986</v>
      </c>
      <c r="G102" s="208" t="s">
        <v>377</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150</v>
      </c>
      <c r="AU102" s="216" t="s">
        <v>72</v>
      </c>
      <c r="AY102" s="18" t="s">
        <v>148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155</v>
      </c>
      <c r="BM102" s="216" t="s">
        <v>315</v>
      </c>
    </row>
    <row r="103" spans="1:47" s="2" customFormat="1" ht="12">
      <c r="A103" s="39"/>
      <c r="B103" s="40"/>
      <c r="C103" s="41"/>
      <c r="D103" s="218" t="s">
        <v>157</v>
      </c>
      <c r="E103" s="41"/>
      <c r="F103" s="219" t="s">
        <v>1986</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157</v>
      </c>
      <c r="AU103" s="18" t="s">
        <v>72</v>
      </c>
    </row>
    <row r="104" spans="1:65" s="2" customFormat="1" ht="16.5" customHeight="1">
      <c r="A104" s="39"/>
      <c r="B104" s="40"/>
      <c r="C104" s="205" t="s">
        <v>237</v>
      </c>
      <c r="D104" s="205" t="s">
        <v>150</v>
      </c>
      <c r="E104" s="206" t="s">
        <v>1987</v>
      </c>
      <c r="F104" s="207" t="s">
        <v>1988</v>
      </c>
      <c r="G104" s="208" t="s">
        <v>377</v>
      </c>
      <c r="H104" s="209">
        <v>20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150</v>
      </c>
      <c r="AU104" s="216" t="s">
        <v>72</v>
      </c>
      <c r="AY104" s="18" t="s">
        <v>148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155</v>
      </c>
      <c r="BM104" s="216" t="s">
        <v>331</v>
      </c>
    </row>
    <row r="105" spans="1:47" s="2" customFormat="1" ht="12">
      <c r="A105" s="39"/>
      <c r="B105" s="40"/>
      <c r="C105" s="41"/>
      <c r="D105" s="218" t="s">
        <v>157</v>
      </c>
      <c r="E105" s="41"/>
      <c r="F105" s="219" t="s">
        <v>1988</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157</v>
      </c>
      <c r="AU105" s="18" t="s">
        <v>72</v>
      </c>
    </row>
    <row r="106" spans="1:65" s="2" customFormat="1" ht="21.75" customHeight="1">
      <c r="A106" s="39"/>
      <c r="B106" s="40"/>
      <c r="C106" s="205" t="s">
        <v>243</v>
      </c>
      <c r="D106" s="205" t="s">
        <v>150</v>
      </c>
      <c r="E106" s="206" t="s">
        <v>1989</v>
      </c>
      <c r="F106" s="207" t="s">
        <v>1990</v>
      </c>
      <c r="G106" s="208" t="s">
        <v>167</v>
      </c>
      <c r="H106" s="209">
        <v>2.148</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155</v>
      </c>
      <c r="AT106" s="216" t="s">
        <v>150</v>
      </c>
      <c r="AU106" s="216" t="s">
        <v>72</v>
      </c>
      <c r="AY106" s="18" t="s">
        <v>148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155</v>
      </c>
      <c r="BM106" s="216" t="s">
        <v>350</v>
      </c>
    </row>
    <row r="107" spans="1:47" s="2" customFormat="1" ht="12">
      <c r="A107" s="39"/>
      <c r="B107" s="40"/>
      <c r="C107" s="41"/>
      <c r="D107" s="218" t="s">
        <v>157</v>
      </c>
      <c r="E107" s="41"/>
      <c r="F107" s="219" t="s">
        <v>1990</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157</v>
      </c>
      <c r="AU107" s="18" t="s">
        <v>72</v>
      </c>
    </row>
    <row r="108" spans="1:65" s="2" customFormat="1" ht="21.75" customHeight="1">
      <c r="A108" s="39"/>
      <c r="B108" s="40"/>
      <c r="C108" s="205" t="s">
        <v>8</v>
      </c>
      <c r="D108" s="205" t="s">
        <v>150</v>
      </c>
      <c r="E108" s="206" t="s">
        <v>1991</v>
      </c>
      <c r="F108" s="207" t="s">
        <v>1992</v>
      </c>
      <c r="G108" s="208" t="s">
        <v>220</v>
      </c>
      <c r="H108" s="209">
        <v>19</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155</v>
      </c>
      <c r="AT108" s="216" t="s">
        <v>150</v>
      </c>
      <c r="AU108" s="216" t="s">
        <v>72</v>
      </c>
      <c r="AY108" s="18" t="s">
        <v>148</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155</v>
      </c>
      <c r="BM108" s="216" t="s">
        <v>365</v>
      </c>
    </row>
    <row r="109" spans="1:47" s="2" customFormat="1" ht="12">
      <c r="A109" s="39"/>
      <c r="B109" s="40"/>
      <c r="C109" s="41"/>
      <c r="D109" s="218" t="s">
        <v>157</v>
      </c>
      <c r="E109" s="41"/>
      <c r="F109" s="219" t="s">
        <v>1992</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157</v>
      </c>
      <c r="AU109" s="18" t="s">
        <v>72</v>
      </c>
    </row>
    <row r="110" spans="1:65" s="2" customFormat="1" ht="21.75" customHeight="1">
      <c r="A110" s="39"/>
      <c r="B110" s="40"/>
      <c r="C110" s="205" t="s">
        <v>261</v>
      </c>
      <c r="D110" s="205" t="s">
        <v>150</v>
      </c>
      <c r="E110" s="206" t="s">
        <v>1993</v>
      </c>
      <c r="F110" s="207" t="s">
        <v>1994</v>
      </c>
      <c r="G110" s="208" t="s">
        <v>220</v>
      </c>
      <c r="H110" s="209">
        <v>21.7</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150</v>
      </c>
      <c r="AU110" s="216" t="s">
        <v>72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383</v>
      </c>
    </row>
    <row r="111" spans="1:47" s="2" customFormat="1" ht="12">
      <c r="A111" s="39"/>
      <c r="B111" s="40"/>
      <c r="C111" s="41"/>
      <c r="D111" s="218" t="s">
        <v>157</v>
      </c>
      <c r="E111" s="41"/>
      <c r="F111" s="219" t="s">
        <v>1994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72</v>
      </c>
    </row>
    <row r="112" spans="1:65" s="2" customFormat="1" ht="16.5" customHeight="1">
      <c r="A112" s="39"/>
      <c r="B112" s="40"/>
      <c r="C112" s="205" t="s">
        <v>268</v>
      </c>
      <c r="D112" s="205" t="s">
        <v>150</v>
      </c>
      <c r="E112" s="206" t="s">
        <v>80</v>
      </c>
      <c r="F112" s="207" t="s">
        <v>1995</v>
      </c>
      <c r="G112" s="208" t="s">
        <v>174</v>
      </c>
      <c r="H112" s="209">
        <v>57.96</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155</v>
      </c>
      <c r="AT112" s="216" t="s">
        <v>150</v>
      </c>
      <c r="AU112" s="216" t="s">
        <v>72</v>
      </c>
      <c r="AY112" s="18" t="s">
        <v>148</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155</v>
      </c>
      <c r="BM112" s="216" t="s">
        <v>395</v>
      </c>
    </row>
    <row r="113" spans="1:47" s="2" customFormat="1" ht="12">
      <c r="A113" s="39"/>
      <c r="B113" s="40"/>
      <c r="C113" s="41"/>
      <c r="D113" s="218" t="s">
        <v>157</v>
      </c>
      <c r="E113" s="41"/>
      <c r="F113" s="219" t="s">
        <v>1995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157</v>
      </c>
      <c r="AU113" s="18" t="s">
        <v>72</v>
      </c>
    </row>
    <row r="114" spans="1:65" s="2" customFormat="1" ht="21.75" customHeight="1">
      <c r="A114" s="39"/>
      <c r="B114" s="40"/>
      <c r="C114" s="205" t="s">
        <v>277</v>
      </c>
      <c r="D114" s="205" t="s">
        <v>150</v>
      </c>
      <c r="E114" s="206" t="s">
        <v>1996</v>
      </c>
      <c r="F114" s="207" t="s">
        <v>1997</v>
      </c>
      <c r="G114" s="208" t="s">
        <v>220</v>
      </c>
      <c r="H114" s="209">
        <v>15</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155</v>
      </c>
      <c r="AT114" s="216" t="s">
        <v>150</v>
      </c>
      <c r="AU114" s="216" t="s">
        <v>72</v>
      </c>
      <c r="AY114" s="18" t="s">
        <v>148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155</v>
      </c>
      <c r="BM114" s="216" t="s">
        <v>406</v>
      </c>
    </row>
    <row r="115" spans="1:47" s="2" customFormat="1" ht="12">
      <c r="A115" s="39"/>
      <c r="B115" s="40"/>
      <c r="C115" s="41"/>
      <c r="D115" s="218" t="s">
        <v>157</v>
      </c>
      <c r="E115" s="41"/>
      <c r="F115" s="219" t="s">
        <v>1997</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157</v>
      </c>
      <c r="AU115" s="18" t="s">
        <v>72</v>
      </c>
    </row>
    <row r="116" spans="1:65" s="2" customFormat="1" ht="21.75" customHeight="1">
      <c r="A116" s="39"/>
      <c r="B116" s="40"/>
      <c r="C116" s="205" t="s">
        <v>283</v>
      </c>
      <c r="D116" s="205" t="s">
        <v>150</v>
      </c>
      <c r="E116" s="206" t="s">
        <v>1998</v>
      </c>
      <c r="F116" s="207" t="s">
        <v>1999</v>
      </c>
      <c r="G116" s="208" t="s">
        <v>377</v>
      </c>
      <c r="H116" s="209">
        <v>15</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150</v>
      </c>
      <c r="AU116" s="216" t="s">
        <v>72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424</v>
      </c>
    </row>
    <row r="117" spans="1:47" s="2" customFormat="1" ht="12">
      <c r="A117" s="39"/>
      <c r="B117" s="40"/>
      <c r="C117" s="41"/>
      <c r="D117" s="218" t="s">
        <v>157</v>
      </c>
      <c r="E117" s="41"/>
      <c r="F117" s="219" t="s">
        <v>1999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72</v>
      </c>
    </row>
    <row r="118" spans="1:65" s="2" customFormat="1" ht="21.75" customHeight="1">
      <c r="A118" s="39"/>
      <c r="B118" s="40"/>
      <c r="C118" s="205" t="s">
        <v>289</v>
      </c>
      <c r="D118" s="205" t="s">
        <v>150</v>
      </c>
      <c r="E118" s="206" t="s">
        <v>2000</v>
      </c>
      <c r="F118" s="207" t="s">
        <v>2001</v>
      </c>
      <c r="G118" s="208" t="s">
        <v>220</v>
      </c>
      <c r="H118" s="209">
        <v>82.3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155</v>
      </c>
      <c r="AT118" s="216" t="s">
        <v>150</v>
      </c>
      <c r="AU118" s="216" t="s">
        <v>72</v>
      </c>
      <c r="AY118" s="18" t="s">
        <v>148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155</v>
      </c>
      <c r="BM118" s="216" t="s">
        <v>436</v>
      </c>
    </row>
    <row r="119" spans="1:47" s="2" customFormat="1" ht="12">
      <c r="A119" s="39"/>
      <c r="B119" s="40"/>
      <c r="C119" s="41"/>
      <c r="D119" s="218" t="s">
        <v>157</v>
      </c>
      <c r="E119" s="41"/>
      <c r="F119" s="219" t="s">
        <v>2001</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157</v>
      </c>
      <c r="AU119" s="18" t="s">
        <v>72</v>
      </c>
    </row>
    <row r="120" spans="1:65" s="2" customFormat="1" ht="21.75" customHeight="1">
      <c r="A120" s="39"/>
      <c r="B120" s="40"/>
      <c r="C120" s="205" t="s">
        <v>7</v>
      </c>
      <c r="D120" s="205" t="s">
        <v>150</v>
      </c>
      <c r="E120" s="206" t="s">
        <v>2002</v>
      </c>
      <c r="F120" s="207" t="s">
        <v>2003</v>
      </c>
      <c r="G120" s="208" t="s">
        <v>377</v>
      </c>
      <c r="H120" s="209">
        <v>2.3</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150</v>
      </c>
      <c r="AU120" s="216" t="s">
        <v>72</v>
      </c>
      <c r="AY120" s="18" t="s">
        <v>148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155</v>
      </c>
      <c r="BM120" s="216" t="s">
        <v>453</v>
      </c>
    </row>
    <row r="121" spans="1:47" s="2" customFormat="1" ht="12">
      <c r="A121" s="39"/>
      <c r="B121" s="40"/>
      <c r="C121" s="41"/>
      <c r="D121" s="218" t="s">
        <v>157</v>
      </c>
      <c r="E121" s="41"/>
      <c r="F121" s="219" t="s">
        <v>2003</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157</v>
      </c>
      <c r="AU121" s="18" t="s">
        <v>72</v>
      </c>
    </row>
    <row r="122" spans="1:65" s="2" customFormat="1" ht="21.75" customHeight="1">
      <c r="A122" s="39"/>
      <c r="B122" s="40"/>
      <c r="C122" s="205" t="s">
        <v>303</v>
      </c>
      <c r="D122" s="205" t="s">
        <v>150</v>
      </c>
      <c r="E122" s="206" t="s">
        <v>2004</v>
      </c>
      <c r="F122" s="207" t="s">
        <v>2005</v>
      </c>
      <c r="G122" s="208" t="s">
        <v>377</v>
      </c>
      <c r="H122" s="209">
        <v>80</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72</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475</v>
      </c>
    </row>
    <row r="123" spans="1:47" s="2" customFormat="1" ht="12">
      <c r="A123" s="39"/>
      <c r="B123" s="40"/>
      <c r="C123" s="41"/>
      <c r="D123" s="218" t="s">
        <v>157</v>
      </c>
      <c r="E123" s="41"/>
      <c r="F123" s="219" t="s">
        <v>2005</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72</v>
      </c>
    </row>
    <row r="124" spans="1:65" s="2" customFormat="1" ht="21.75" customHeight="1">
      <c r="A124" s="39"/>
      <c r="B124" s="40"/>
      <c r="C124" s="205" t="s">
        <v>309</v>
      </c>
      <c r="D124" s="205" t="s">
        <v>150</v>
      </c>
      <c r="E124" s="206" t="s">
        <v>2006</v>
      </c>
      <c r="F124" s="207" t="s">
        <v>2007</v>
      </c>
      <c r="G124" s="208" t="s">
        <v>220</v>
      </c>
      <c r="H124" s="209">
        <v>30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150</v>
      </c>
      <c r="AU124" s="216" t="s">
        <v>72</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155</v>
      </c>
      <c r="BM124" s="216" t="s">
        <v>492</v>
      </c>
    </row>
    <row r="125" spans="1:47" s="2" customFormat="1" ht="12">
      <c r="A125" s="39"/>
      <c r="B125" s="40"/>
      <c r="C125" s="41"/>
      <c r="D125" s="218" t="s">
        <v>157</v>
      </c>
      <c r="E125" s="41"/>
      <c r="F125" s="219" t="s">
        <v>2007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72</v>
      </c>
    </row>
    <row r="126" spans="1:65" s="2" customFormat="1" ht="21.75" customHeight="1">
      <c r="A126" s="39"/>
      <c r="B126" s="40"/>
      <c r="C126" s="205" t="s">
        <v>315</v>
      </c>
      <c r="D126" s="205" t="s">
        <v>150</v>
      </c>
      <c r="E126" s="206" t="s">
        <v>2008</v>
      </c>
      <c r="F126" s="207" t="s">
        <v>2009</v>
      </c>
      <c r="G126" s="208" t="s">
        <v>377</v>
      </c>
      <c r="H126" s="209">
        <v>30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155</v>
      </c>
      <c r="AT126" s="216" t="s">
        <v>150</v>
      </c>
      <c r="AU126" s="216" t="s">
        <v>72</v>
      </c>
      <c r="AY126" s="18" t="s">
        <v>148</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155</v>
      </c>
      <c r="BM126" s="216" t="s">
        <v>506</v>
      </c>
    </row>
    <row r="127" spans="1:47" s="2" customFormat="1" ht="12">
      <c r="A127" s="39"/>
      <c r="B127" s="40"/>
      <c r="C127" s="41"/>
      <c r="D127" s="218" t="s">
        <v>157</v>
      </c>
      <c r="E127" s="41"/>
      <c r="F127" s="219" t="s">
        <v>2009</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157</v>
      </c>
      <c r="AU127" s="18" t="s">
        <v>72</v>
      </c>
    </row>
    <row r="128" spans="1:65" s="2" customFormat="1" ht="21.75" customHeight="1">
      <c r="A128" s="39"/>
      <c r="B128" s="40"/>
      <c r="C128" s="205" t="s">
        <v>322</v>
      </c>
      <c r="D128" s="205" t="s">
        <v>150</v>
      </c>
      <c r="E128" s="206" t="s">
        <v>2010</v>
      </c>
      <c r="F128" s="207" t="s">
        <v>2011</v>
      </c>
      <c r="G128" s="208" t="s">
        <v>220</v>
      </c>
      <c r="H128" s="209">
        <v>12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155</v>
      </c>
      <c r="AT128" s="216" t="s">
        <v>150</v>
      </c>
      <c r="AU128" s="216" t="s">
        <v>72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522</v>
      </c>
    </row>
    <row r="129" spans="1:47" s="2" customFormat="1" ht="12">
      <c r="A129" s="39"/>
      <c r="B129" s="40"/>
      <c r="C129" s="41"/>
      <c r="D129" s="218" t="s">
        <v>157</v>
      </c>
      <c r="E129" s="41"/>
      <c r="F129" s="219" t="s">
        <v>2011</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72</v>
      </c>
    </row>
    <row r="130" spans="1:65" s="2" customFormat="1" ht="21.75" customHeight="1">
      <c r="A130" s="39"/>
      <c r="B130" s="40"/>
      <c r="C130" s="205" t="s">
        <v>331</v>
      </c>
      <c r="D130" s="205" t="s">
        <v>150</v>
      </c>
      <c r="E130" s="206" t="s">
        <v>2012</v>
      </c>
      <c r="F130" s="207" t="s">
        <v>2013</v>
      </c>
      <c r="G130" s="208" t="s">
        <v>377</v>
      </c>
      <c r="H130" s="209">
        <v>5</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155</v>
      </c>
      <c r="AT130" s="216" t="s">
        <v>150</v>
      </c>
      <c r="AU130" s="216" t="s">
        <v>72</v>
      </c>
      <c r="AY130" s="18" t="s">
        <v>148</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155</v>
      </c>
      <c r="BM130" s="216" t="s">
        <v>536</v>
      </c>
    </row>
    <row r="131" spans="1:47" s="2" customFormat="1" ht="12">
      <c r="A131" s="39"/>
      <c r="B131" s="40"/>
      <c r="C131" s="41"/>
      <c r="D131" s="218" t="s">
        <v>157</v>
      </c>
      <c r="E131" s="41"/>
      <c r="F131" s="219" t="s">
        <v>2013</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157</v>
      </c>
      <c r="AU131" s="18" t="s">
        <v>72</v>
      </c>
    </row>
    <row r="132" spans="1:65" s="2" customFormat="1" ht="21.75" customHeight="1">
      <c r="A132" s="39"/>
      <c r="B132" s="40"/>
      <c r="C132" s="205" t="s">
        <v>340</v>
      </c>
      <c r="D132" s="205" t="s">
        <v>150</v>
      </c>
      <c r="E132" s="206" t="s">
        <v>2014</v>
      </c>
      <c r="F132" s="207" t="s">
        <v>2015</v>
      </c>
      <c r="G132" s="208" t="s">
        <v>377</v>
      </c>
      <c r="H132" s="209">
        <v>7</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150</v>
      </c>
      <c r="AU132" s="216" t="s">
        <v>72</v>
      </c>
      <c r="AY132" s="18" t="s">
        <v>148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155</v>
      </c>
      <c r="BM132" s="216" t="s">
        <v>554</v>
      </c>
    </row>
    <row r="133" spans="1:47" s="2" customFormat="1" ht="12">
      <c r="A133" s="39"/>
      <c r="B133" s="40"/>
      <c r="C133" s="41"/>
      <c r="D133" s="218" t="s">
        <v>157</v>
      </c>
      <c r="E133" s="41"/>
      <c r="F133" s="219" t="s">
        <v>2015</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157</v>
      </c>
      <c r="AU133" s="18" t="s">
        <v>72</v>
      </c>
    </row>
    <row r="134" spans="1:65" s="2" customFormat="1" ht="21.75" customHeight="1">
      <c r="A134" s="39"/>
      <c r="B134" s="40"/>
      <c r="C134" s="205" t="s">
        <v>350</v>
      </c>
      <c r="D134" s="205" t="s">
        <v>150</v>
      </c>
      <c r="E134" s="206" t="s">
        <v>2016</v>
      </c>
      <c r="F134" s="207" t="s">
        <v>2017</v>
      </c>
      <c r="G134" s="208" t="s">
        <v>220</v>
      </c>
      <c r="H134" s="209">
        <v>12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155</v>
      </c>
      <c r="AT134" s="216" t="s">
        <v>150</v>
      </c>
      <c r="AU134" s="216" t="s">
        <v>72</v>
      </c>
      <c r="AY134" s="18" t="s">
        <v>148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155</v>
      </c>
      <c r="BM134" s="216" t="s">
        <v>570</v>
      </c>
    </row>
    <row r="135" spans="1:47" s="2" customFormat="1" ht="12">
      <c r="A135" s="39"/>
      <c r="B135" s="40"/>
      <c r="C135" s="41"/>
      <c r="D135" s="218" t="s">
        <v>157</v>
      </c>
      <c r="E135" s="41"/>
      <c r="F135" s="219" t="s">
        <v>2017</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157</v>
      </c>
      <c r="AU135" s="18" t="s">
        <v>72</v>
      </c>
    </row>
    <row r="136" spans="1:65" s="2" customFormat="1" ht="21.75" customHeight="1">
      <c r="A136" s="39"/>
      <c r="B136" s="40"/>
      <c r="C136" s="205" t="s">
        <v>357</v>
      </c>
      <c r="D136" s="205" t="s">
        <v>150</v>
      </c>
      <c r="E136" s="206" t="s">
        <v>2018</v>
      </c>
      <c r="F136" s="207" t="s">
        <v>2019</v>
      </c>
      <c r="G136" s="208" t="s">
        <v>377</v>
      </c>
      <c r="H136" s="209">
        <v>12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155</v>
      </c>
      <c r="AT136" s="216" t="s">
        <v>150</v>
      </c>
      <c r="AU136" s="216" t="s">
        <v>72</v>
      </c>
      <c r="AY136" s="18" t="s">
        <v>148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155</v>
      </c>
      <c r="BM136" s="216" t="s">
        <v>598</v>
      </c>
    </row>
    <row r="137" spans="1:47" s="2" customFormat="1" ht="12">
      <c r="A137" s="39"/>
      <c r="B137" s="40"/>
      <c r="C137" s="41"/>
      <c r="D137" s="218" t="s">
        <v>157</v>
      </c>
      <c r="E137" s="41"/>
      <c r="F137" s="219" t="s">
        <v>2019</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157</v>
      </c>
      <c r="AU137" s="18" t="s">
        <v>72</v>
      </c>
    </row>
    <row r="138" spans="1:65" s="2" customFormat="1" ht="21.75" customHeight="1">
      <c r="A138" s="39"/>
      <c r="B138" s="40"/>
      <c r="C138" s="205" t="s">
        <v>365</v>
      </c>
      <c r="D138" s="205" t="s">
        <v>150</v>
      </c>
      <c r="E138" s="206" t="s">
        <v>2020</v>
      </c>
      <c r="F138" s="207" t="s">
        <v>2021</v>
      </c>
      <c r="G138" s="208" t="s">
        <v>220</v>
      </c>
      <c r="H138" s="209">
        <v>16</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155</v>
      </c>
      <c r="AT138" s="216" t="s">
        <v>150</v>
      </c>
      <c r="AU138" s="216" t="s">
        <v>72</v>
      </c>
      <c r="AY138" s="18" t="s">
        <v>148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155</v>
      </c>
      <c r="BM138" s="216" t="s">
        <v>610</v>
      </c>
    </row>
    <row r="139" spans="1:47" s="2" customFormat="1" ht="12">
      <c r="A139" s="39"/>
      <c r="B139" s="40"/>
      <c r="C139" s="41"/>
      <c r="D139" s="218" t="s">
        <v>157</v>
      </c>
      <c r="E139" s="41"/>
      <c r="F139" s="219" t="s">
        <v>2021</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157</v>
      </c>
      <c r="AU139" s="18" t="s">
        <v>72</v>
      </c>
    </row>
    <row r="140" spans="1:65" s="2" customFormat="1" ht="21.75" customHeight="1">
      <c r="A140" s="39"/>
      <c r="B140" s="40"/>
      <c r="C140" s="205" t="s">
        <v>374</v>
      </c>
      <c r="D140" s="205" t="s">
        <v>150</v>
      </c>
      <c r="E140" s="206" t="s">
        <v>2022</v>
      </c>
      <c r="F140" s="207" t="s">
        <v>2023</v>
      </c>
      <c r="G140" s="208" t="s">
        <v>377</v>
      </c>
      <c r="H140" s="209">
        <v>16</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155</v>
      </c>
      <c r="AT140" s="216" t="s">
        <v>150</v>
      </c>
      <c r="AU140" s="216" t="s">
        <v>72</v>
      </c>
      <c r="AY140" s="18" t="s">
        <v>148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155</v>
      </c>
      <c r="BM140" s="216" t="s">
        <v>622</v>
      </c>
    </row>
    <row r="141" spans="1:47" s="2" customFormat="1" ht="12">
      <c r="A141" s="39"/>
      <c r="B141" s="40"/>
      <c r="C141" s="41"/>
      <c r="D141" s="218" t="s">
        <v>157</v>
      </c>
      <c r="E141" s="41"/>
      <c r="F141" s="219" t="s">
        <v>2023</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157</v>
      </c>
      <c r="AU141" s="18" t="s">
        <v>72</v>
      </c>
    </row>
    <row r="142" spans="1:65" s="2" customFormat="1" ht="21.75" customHeight="1">
      <c r="A142" s="39"/>
      <c r="B142" s="40"/>
      <c r="C142" s="205" t="s">
        <v>383</v>
      </c>
      <c r="D142" s="205" t="s">
        <v>150</v>
      </c>
      <c r="E142" s="206" t="s">
        <v>2024</v>
      </c>
      <c r="F142" s="207" t="s">
        <v>2025</v>
      </c>
      <c r="G142" s="208" t="s">
        <v>377</v>
      </c>
      <c r="H142" s="209">
        <v>5</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155</v>
      </c>
      <c r="AT142" s="216" t="s">
        <v>150</v>
      </c>
      <c r="AU142" s="216" t="s">
        <v>72</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643</v>
      </c>
    </row>
    <row r="143" spans="1:47" s="2" customFormat="1" ht="12">
      <c r="A143" s="39"/>
      <c r="B143" s="40"/>
      <c r="C143" s="41"/>
      <c r="D143" s="218" t="s">
        <v>157</v>
      </c>
      <c r="E143" s="41"/>
      <c r="F143" s="219" t="s">
        <v>2025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72</v>
      </c>
    </row>
    <row r="144" spans="1:65" s="2" customFormat="1" ht="21.75" customHeight="1">
      <c r="A144" s="39"/>
      <c r="B144" s="40"/>
      <c r="C144" s="205" t="s">
        <v>389</v>
      </c>
      <c r="D144" s="205" t="s">
        <v>150</v>
      </c>
      <c r="E144" s="206" t="s">
        <v>2026</v>
      </c>
      <c r="F144" s="207" t="s">
        <v>2027</v>
      </c>
      <c r="G144" s="208" t="s">
        <v>377</v>
      </c>
      <c r="H144" s="209">
        <v>19</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155</v>
      </c>
      <c r="AT144" s="216" t="s">
        <v>150</v>
      </c>
      <c r="AU144" s="216" t="s">
        <v>72</v>
      </c>
      <c r="AY144" s="18" t="s">
        <v>148</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155</v>
      </c>
      <c r="BM144" s="216" t="s">
        <v>1011</v>
      </c>
    </row>
    <row r="145" spans="1:47" s="2" customFormat="1" ht="12">
      <c r="A145" s="39"/>
      <c r="B145" s="40"/>
      <c r="C145" s="41"/>
      <c r="D145" s="218" t="s">
        <v>157</v>
      </c>
      <c r="E145" s="41"/>
      <c r="F145" s="219" t="s">
        <v>2027</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157</v>
      </c>
      <c r="AU145" s="18" t="s">
        <v>72</v>
      </c>
    </row>
    <row r="146" spans="1:65" s="2" customFormat="1" ht="21.75" customHeight="1">
      <c r="A146" s="39"/>
      <c r="B146" s="40"/>
      <c r="C146" s="205" t="s">
        <v>395</v>
      </c>
      <c r="D146" s="205" t="s">
        <v>150</v>
      </c>
      <c r="E146" s="206" t="s">
        <v>2028</v>
      </c>
      <c r="F146" s="207" t="s">
        <v>2029</v>
      </c>
      <c r="G146" s="208" t="s">
        <v>377</v>
      </c>
      <c r="H146" s="209">
        <v>4</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155</v>
      </c>
      <c r="AT146" s="216" t="s">
        <v>150</v>
      </c>
      <c r="AU146" s="216" t="s">
        <v>72</v>
      </c>
      <c r="AY146" s="18" t="s">
        <v>148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155</v>
      </c>
      <c r="BM146" s="216" t="s">
        <v>1030</v>
      </c>
    </row>
    <row r="147" spans="1:47" s="2" customFormat="1" ht="12">
      <c r="A147" s="39"/>
      <c r="B147" s="40"/>
      <c r="C147" s="41"/>
      <c r="D147" s="218" t="s">
        <v>157</v>
      </c>
      <c r="E147" s="41"/>
      <c r="F147" s="219" t="s">
        <v>2029</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157</v>
      </c>
      <c r="AU147" s="18" t="s">
        <v>72</v>
      </c>
    </row>
    <row r="148" spans="1:65" s="2" customFormat="1" ht="21.75" customHeight="1">
      <c r="A148" s="39"/>
      <c r="B148" s="40"/>
      <c r="C148" s="205" t="s">
        <v>399</v>
      </c>
      <c r="D148" s="205" t="s">
        <v>150</v>
      </c>
      <c r="E148" s="206" t="s">
        <v>2030</v>
      </c>
      <c r="F148" s="207" t="s">
        <v>2031</v>
      </c>
      <c r="G148" s="208" t="s">
        <v>377</v>
      </c>
      <c r="H148" s="209">
        <v>9</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155</v>
      </c>
      <c r="AT148" s="216" t="s">
        <v>150</v>
      </c>
      <c r="AU148" s="216" t="s">
        <v>72</v>
      </c>
      <c r="AY148" s="18" t="s">
        <v>148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155</v>
      </c>
      <c r="BM148" s="216" t="s">
        <v>1043</v>
      </c>
    </row>
    <row r="149" spans="1:47" s="2" customFormat="1" ht="12">
      <c r="A149" s="39"/>
      <c r="B149" s="40"/>
      <c r="C149" s="41"/>
      <c r="D149" s="218" t="s">
        <v>157</v>
      </c>
      <c r="E149" s="41"/>
      <c r="F149" s="219" t="s">
        <v>2031</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157</v>
      </c>
      <c r="AU149" s="18" t="s">
        <v>72</v>
      </c>
    </row>
    <row r="150" spans="1:65" s="2" customFormat="1" ht="21.75" customHeight="1">
      <c r="A150" s="39"/>
      <c r="B150" s="40"/>
      <c r="C150" s="205" t="s">
        <v>406</v>
      </c>
      <c r="D150" s="205" t="s">
        <v>150</v>
      </c>
      <c r="E150" s="206" t="s">
        <v>2032</v>
      </c>
      <c r="F150" s="207" t="s">
        <v>2033</v>
      </c>
      <c r="G150" s="208" t="s">
        <v>377</v>
      </c>
      <c r="H150" s="209">
        <v>4</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155</v>
      </c>
      <c r="AT150" s="216" t="s">
        <v>150</v>
      </c>
      <c r="AU150" s="216" t="s">
        <v>72</v>
      </c>
      <c r="AY150" s="18" t="s">
        <v>148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155</v>
      </c>
      <c r="BM150" s="216" t="s">
        <v>1057</v>
      </c>
    </row>
    <row r="151" spans="1:47" s="2" customFormat="1" ht="12">
      <c r="A151" s="39"/>
      <c r="B151" s="40"/>
      <c r="C151" s="41"/>
      <c r="D151" s="218" t="s">
        <v>157</v>
      </c>
      <c r="E151" s="41"/>
      <c r="F151" s="219" t="s">
        <v>2033</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157</v>
      </c>
      <c r="AU151" s="18" t="s">
        <v>72</v>
      </c>
    </row>
    <row r="152" spans="1:65" s="2" customFormat="1" ht="21.75" customHeight="1">
      <c r="A152" s="39"/>
      <c r="B152" s="40"/>
      <c r="C152" s="205" t="s">
        <v>415</v>
      </c>
      <c r="D152" s="205" t="s">
        <v>150</v>
      </c>
      <c r="E152" s="206" t="s">
        <v>2034</v>
      </c>
      <c r="F152" s="207" t="s">
        <v>2035</v>
      </c>
      <c r="G152" s="208" t="s">
        <v>377</v>
      </c>
      <c r="H152" s="209">
        <v>5</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155</v>
      </c>
      <c r="AT152" s="216" t="s">
        <v>150</v>
      </c>
      <c r="AU152" s="216" t="s">
        <v>72</v>
      </c>
      <c r="AY152" s="18" t="s">
        <v>148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155</v>
      </c>
      <c r="BM152" s="216" t="s">
        <v>1070</v>
      </c>
    </row>
    <row r="153" spans="1:47" s="2" customFormat="1" ht="12">
      <c r="A153" s="39"/>
      <c r="B153" s="40"/>
      <c r="C153" s="41"/>
      <c r="D153" s="218" t="s">
        <v>157</v>
      </c>
      <c r="E153" s="41"/>
      <c r="F153" s="219" t="s">
        <v>2035</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157</v>
      </c>
      <c r="AU153" s="18" t="s">
        <v>72</v>
      </c>
    </row>
    <row r="154" spans="1:65" s="2" customFormat="1" ht="21.75" customHeight="1">
      <c r="A154" s="39"/>
      <c r="B154" s="40"/>
      <c r="C154" s="205" t="s">
        <v>424</v>
      </c>
      <c r="D154" s="205" t="s">
        <v>150</v>
      </c>
      <c r="E154" s="206" t="s">
        <v>2036</v>
      </c>
      <c r="F154" s="207" t="s">
        <v>2037</v>
      </c>
      <c r="G154" s="208" t="s">
        <v>377</v>
      </c>
      <c r="H154" s="209">
        <v>2</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155</v>
      </c>
      <c r="AT154" s="216" t="s">
        <v>150</v>
      </c>
      <c r="AU154" s="216" t="s">
        <v>72</v>
      </c>
      <c r="AY154" s="18" t="s">
        <v>148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155</v>
      </c>
      <c r="BM154" s="216" t="s">
        <v>1079</v>
      </c>
    </row>
    <row r="155" spans="1:47" s="2" customFormat="1" ht="12">
      <c r="A155" s="39"/>
      <c r="B155" s="40"/>
      <c r="C155" s="41"/>
      <c r="D155" s="218" t="s">
        <v>157</v>
      </c>
      <c r="E155" s="41"/>
      <c r="F155" s="219" t="s">
        <v>2037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157</v>
      </c>
      <c r="AU155" s="18" t="s">
        <v>72</v>
      </c>
    </row>
    <row r="156" spans="1:65" s="2" customFormat="1" ht="16.5" customHeight="1">
      <c r="A156" s="39"/>
      <c r="B156" s="40"/>
      <c r="C156" s="205" t="s">
        <v>430</v>
      </c>
      <c r="D156" s="205" t="s">
        <v>150</v>
      </c>
      <c r="E156" s="206" t="s">
        <v>2038</v>
      </c>
      <c r="F156" s="207" t="s">
        <v>2039</v>
      </c>
      <c r="G156" s="208" t="s">
        <v>377</v>
      </c>
      <c r="H156" s="209">
        <v>1</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155</v>
      </c>
      <c r="AT156" s="216" t="s">
        <v>150</v>
      </c>
      <c r="AU156" s="216" t="s">
        <v>72</v>
      </c>
      <c r="AY156" s="18" t="s">
        <v>148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155</v>
      </c>
      <c r="BM156" s="216" t="s">
        <v>1092</v>
      </c>
    </row>
    <row r="157" spans="1:47" s="2" customFormat="1" ht="12">
      <c r="A157" s="39"/>
      <c r="B157" s="40"/>
      <c r="C157" s="41"/>
      <c r="D157" s="218" t="s">
        <v>157</v>
      </c>
      <c r="E157" s="41"/>
      <c r="F157" s="219" t="s">
        <v>2039</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157</v>
      </c>
      <c r="AU157" s="18" t="s">
        <v>72</v>
      </c>
    </row>
    <row r="158" spans="1:65" s="2" customFormat="1" ht="16.5" customHeight="1">
      <c r="A158" s="39"/>
      <c r="B158" s="40"/>
      <c r="C158" s="205" t="s">
        <v>436</v>
      </c>
      <c r="D158" s="205" t="s">
        <v>150</v>
      </c>
      <c r="E158" s="206" t="s">
        <v>2040</v>
      </c>
      <c r="F158" s="207" t="s">
        <v>2041</v>
      </c>
      <c r="G158" s="208" t="s">
        <v>377</v>
      </c>
      <c r="H158" s="209">
        <v>3</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150</v>
      </c>
      <c r="AU158" s="216" t="s">
        <v>72</v>
      </c>
      <c r="AY158" s="18" t="s">
        <v>148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155</v>
      </c>
      <c r="BM158" s="216" t="s">
        <v>1005</v>
      </c>
    </row>
    <row r="159" spans="1:47" s="2" customFormat="1" ht="12">
      <c r="A159" s="39"/>
      <c r="B159" s="40"/>
      <c r="C159" s="41"/>
      <c r="D159" s="218" t="s">
        <v>157</v>
      </c>
      <c r="E159" s="41"/>
      <c r="F159" s="219" t="s">
        <v>2041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157</v>
      </c>
      <c r="AU159" s="18" t="s">
        <v>72</v>
      </c>
    </row>
    <row r="160" spans="1:65" s="2" customFormat="1" ht="16.5" customHeight="1">
      <c r="A160" s="39"/>
      <c r="B160" s="40"/>
      <c r="C160" s="205" t="s">
        <v>446</v>
      </c>
      <c r="D160" s="205" t="s">
        <v>150</v>
      </c>
      <c r="E160" s="206" t="s">
        <v>82</v>
      </c>
      <c r="F160" s="207" t="s">
        <v>2042</v>
      </c>
      <c r="G160" s="208" t="s">
        <v>174</v>
      </c>
      <c r="H160" s="209">
        <v>35.68</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155</v>
      </c>
      <c r="AT160" s="216" t="s">
        <v>150</v>
      </c>
      <c r="AU160" s="216" t="s">
        <v>72</v>
      </c>
      <c r="AY160" s="18" t="s">
        <v>148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155</v>
      </c>
      <c r="BM160" s="216" t="s">
        <v>1117</v>
      </c>
    </row>
    <row r="161" spans="1:47" s="2" customFormat="1" ht="12">
      <c r="A161" s="39"/>
      <c r="B161" s="40"/>
      <c r="C161" s="41"/>
      <c r="D161" s="218" t="s">
        <v>157</v>
      </c>
      <c r="E161" s="41"/>
      <c r="F161" s="219" t="s">
        <v>2042</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157</v>
      </c>
      <c r="AU161" s="18" t="s">
        <v>72</v>
      </c>
    </row>
    <row r="162" spans="1:65" s="2" customFormat="1" ht="16.5" customHeight="1">
      <c r="A162" s="39"/>
      <c r="B162" s="40"/>
      <c r="C162" s="205" t="s">
        <v>453</v>
      </c>
      <c r="D162" s="205" t="s">
        <v>150</v>
      </c>
      <c r="E162" s="206" t="s">
        <v>2043</v>
      </c>
      <c r="F162" s="207" t="s">
        <v>2044</v>
      </c>
      <c r="G162" s="208" t="s">
        <v>377</v>
      </c>
      <c r="H162" s="209">
        <v>3</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155</v>
      </c>
      <c r="AT162" s="216" t="s">
        <v>150</v>
      </c>
      <c r="AU162" s="216" t="s">
        <v>72</v>
      </c>
      <c r="AY162" s="18" t="s">
        <v>148</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155</v>
      </c>
      <c r="BM162" s="216" t="s">
        <v>1128</v>
      </c>
    </row>
    <row r="163" spans="1:47" s="2" customFormat="1" ht="12">
      <c r="A163" s="39"/>
      <c r="B163" s="40"/>
      <c r="C163" s="41"/>
      <c r="D163" s="218" t="s">
        <v>157</v>
      </c>
      <c r="E163" s="41"/>
      <c r="F163" s="219" t="s">
        <v>2044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157</v>
      </c>
      <c r="AU163" s="18" t="s">
        <v>72</v>
      </c>
    </row>
    <row r="164" spans="1:65" s="2" customFormat="1" ht="24.15" customHeight="1">
      <c r="A164" s="39"/>
      <c r="B164" s="40"/>
      <c r="C164" s="205" t="s">
        <v>465</v>
      </c>
      <c r="D164" s="205" t="s">
        <v>150</v>
      </c>
      <c r="E164" s="206" t="s">
        <v>2045</v>
      </c>
      <c r="F164" s="207" t="s">
        <v>2046</v>
      </c>
      <c r="G164" s="208" t="s">
        <v>377</v>
      </c>
      <c r="H164" s="209">
        <v>3</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155</v>
      </c>
      <c r="AT164" s="216" t="s">
        <v>150</v>
      </c>
      <c r="AU164" s="216" t="s">
        <v>72</v>
      </c>
      <c r="AY164" s="18" t="s">
        <v>148</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155</v>
      </c>
      <c r="BM164" s="216" t="s">
        <v>1145</v>
      </c>
    </row>
    <row r="165" spans="1:47" s="2" customFormat="1" ht="12">
      <c r="A165" s="39"/>
      <c r="B165" s="40"/>
      <c r="C165" s="41"/>
      <c r="D165" s="218" t="s">
        <v>157</v>
      </c>
      <c r="E165" s="41"/>
      <c r="F165" s="219" t="s">
        <v>2046</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157</v>
      </c>
      <c r="AU165" s="18" t="s">
        <v>72</v>
      </c>
    </row>
    <row r="166" spans="1:65" s="2" customFormat="1" ht="16.5" customHeight="1">
      <c r="A166" s="39"/>
      <c r="B166" s="40"/>
      <c r="C166" s="205" t="s">
        <v>475</v>
      </c>
      <c r="D166" s="205" t="s">
        <v>150</v>
      </c>
      <c r="E166" s="206" t="s">
        <v>163</v>
      </c>
      <c r="F166" s="207" t="s">
        <v>2047</v>
      </c>
      <c r="G166" s="208" t="s">
        <v>377</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155</v>
      </c>
      <c r="AT166" s="216" t="s">
        <v>150</v>
      </c>
      <c r="AU166" s="216" t="s">
        <v>72</v>
      </c>
      <c r="AY166" s="18" t="s">
        <v>148</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155</v>
      </c>
      <c r="BM166" s="216" t="s">
        <v>1158</v>
      </c>
    </row>
    <row r="167" spans="1:47" s="2" customFormat="1" ht="12">
      <c r="A167" s="39"/>
      <c r="B167" s="40"/>
      <c r="C167" s="41"/>
      <c r="D167" s="218" t="s">
        <v>157</v>
      </c>
      <c r="E167" s="41"/>
      <c r="F167" s="219" t="s">
        <v>2047</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157</v>
      </c>
      <c r="AU167" s="18" t="s">
        <v>72</v>
      </c>
    </row>
    <row r="168" spans="1:65" s="2" customFormat="1" ht="16.5" customHeight="1">
      <c r="A168" s="39"/>
      <c r="B168" s="40"/>
      <c r="C168" s="205" t="s">
        <v>485</v>
      </c>
      <c r="D168" s="205" t="s">
        <v>150</v>
      </c>
      <c r="E168" s="206" t="s">
        <v>155</v>
      </c>
      <c r="F168" s="207" t="s">
        <v>2048</v>
      </c>
      <c r="G168" s="208" t="s">
        <v>377</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155</v>
      </c>
      <c r="AT168" s="216" t="s">
        <v>150</v>
      </c>
      <c r="AU168" s="216" t="s">
        <v>72</v>
      </c>
      <c r="AY168" s="18" t="s">
        <v>148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155</v>
      </c>
      <c r="BM168" s="216" t="s">
        <v>1170</v>
      </c>
    </row>
    <row r="169" spans="1:47" s="2" customFormat="1" ht="12">
      <c r="A169" s="39"/>
      <c r="B169" s="40"/>
      <c r="C169" s="41"/>
      <c r="D169" s="218" t="s">
        <v>157</v>
      </c>
      <c r="E169" s="41"/>
      <c r="F169" s="219" t="s">
        <v>2048</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157</v>
      </c>
      <c r="AU169" s="18" t="s">
        <v>72</v>
      </c>
    </row>
    <row r="170" spans="1:65" s="2" customFormat="1" ht="16.5" customHeight="1">
      <c r="A170" s="39"/>
      <c r="B170" s="40"/>
      <c r="C170" s="205" t="s">
        <v>492</v>
      </c>
      <c r="D170" s="205" t="s">
        <v>150</v>
      </c>
      <c r="E170" s="206" t="s">
        <v>2049</v>
      </c>
      <c r="F170" s="207" t="s">
        <v>2050</v>
      </c>
      <c r="G170" s="208" t="s">
        <v>377</v>
      </c>
      <c r="H170" s="209">
        <v>4</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155</v>
      </c>
      <c r="AT170" s="216" t="s">
        <v>150</v>
      </c>
      <c r="AU170" s="216" t="s">
        <v>72</v>
      </c>
      <c r="AY170" s="18" t="s">
        <v>148</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155</v>
      </c>
      <c r="BM170" s="216" t="s">
        <v>1186</v>
      </c>
    </row>
    <row r="171" spans="1:47" s="2" customFormat="1" ht="12">
      <c r="A171" s="39"/>
      <c r="B171" s="40"/>
      <c r="C171" s="41"/>
      <c r="D171" s="218" t="s">
        <v>157</v>
      </c>
      <c r="E171" s="41"/>
      <c r="F171" s="219" t="s">
        <v>2050</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157</v>
      </c>
      <c r="AU171" s="18" t="s">
        <v>72</v>
      </c>
    </row>
    <row r="172" spans="1:65" s="2" customFormat="1" ht="24.15" customHeight="1">
      <c r="A172" s="39"/>
      <c r="B172" s="40"/>
      <c r="C172" s="205" t="s">
        <v>499</v>
      </c>
      <c r="D172" s="205" t="s">
        <v>150</v>
      </c>
      <c r="E172" s="206" t="s">
        <v>2051</v>
      </c>
      <c r="F172" s="207" t="s">
        <v>2052</v>
      </c>
      <c r="G172" s="208" t="s">
        <v>377</v>
      </c>
      <c r="H172" s="209">
        <v>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155</v>
      </c>
      <c r="AT172" s="216" t="s">
        <v>150</v>
      </c>
      <c r="AU172" s="216" t="s">
        <v>72</v>
      </c>
      <c r="AY172" s="18" t="s">
        <v>148</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155</v>
      </c>
      <c r="BM172" s="216" t="s">
        <v>1199</v>
      </c>
    </row>
    <row r="173" spans="1:47" s="2" customFormat="1" ht="12">
      <c r="A173" s="39"/>
      <c r="B173" s="40"/>
      <c r="C173" s="41"/>
      <c r="D173" s="218" t="s">
        <v>157</v>
      </c>
      <c r="E173" s="41"/>
      <c r="F173" s="219" t="s">
        <v>2052</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157</v>
      </c>
      <c r="AU173" s="18" t="s">
        <v>72</v>
      </c>
    </row>
    <row r="174" spans="1:65" s="2" customFormat="1" ht="16.5" customHeight="1">
      <c r="A174" s="39"/>
      <c r="B174" s="40"/>
      <c r="C174" s="205" t="s">
        <v>506</v>
      </c>
      <c r="D174" s="205" t="s">
        <v>150</v>
      </c>
      <c r="E174" s="206" t="s">
        <v>186</v>
      </c>
      <c r="F174" s="207" t="s">
        <v>2053</v>
      </c>
      <c r="G174" s="208" t="s">
        <v>377</v>
      </c>
      <c r="H174" s="209">
        <v>2</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155</v>
      </c>
      <c r="AT174" s="216" t="s">
        <v>150</v>
      </c>
      <c r="AU174" s="216" t="s">
        <v>72</v>
      </c>
      <c r="AY174" s="18" t="s">
        <v>148</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155</v>
      </c>
      <c r="BM174" s="216" t="s">
        <v>1211</v>
      </c>
    </row>
    <row r="175" spans="1:47" s="2" customFormat="1" ht="12">
      <c r="A175" s="39"/>
      <c r="B175" s="40"/>
      <c r="C175" s="41"/>
      <c r="D175" s="218" t="s">
        <v>157</v>
      </c>
      <c r="E175" s="41"/>
      <c r="F175" s="219" t="s">
        <v>2053</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157</v>
      </c>
      <c r="AU175" s="18" t="s">
        <v>72</v>
      </c>
    </row>
    <row r="176" spans="1:65" s="2" customFormat="1" ht="16.5" customHeight="1">
      <c r="A176" s="39"/>
      <c r="B176" s="40"/>
      <c r="C176" s="205" t="s">
        <v>513</v>
      </c>
      <c r="D176" s="205" t="s">
        <v>150</v>
      </c>
      <c r="E176" s="206" t="s">
        <v>193</v>
      </c>
      <c r="F176" s="207" t="s">
        <v>2054</v>
      </c>
      <c r="G176" s="208" t="s">
        <v>377</v>
      </c>
      <c r="H176" s="209">
        <v>1</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155</v>
      </c>
      <c r="AT176" s="216" t="s">
        <v>150</v>
      </c>
      <c r="AU176" s="216" t="s">
        <v>72</v>
      </c>
      <c r="AY176" s="18" t="s">
        <v>148</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155</v>
      </c>
      <c r="BM176" s="216" t="s">
        <v>1222</v>
      </c>
    </row>
    <row r="177" spans="1:47" s="2" customFormat="1" ht="12">
      <c r="A177" s="39"/>
      <c r="B177" s="40"/>
      <c r="C177" s="41"/>
      <c r="D177" s="218" t="s">
        <v>157</v>
      </c>
      <c r="E177" s="41"/>
      <c r="F177" s="219" t="s">
        <v>2054</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157</v>
      </c>
      <c r="AU177" s="18" t="s">
        <v>72</v>
      </c>
    </row>
    <row r="178" spans="1:65" s="2" customFormat="1" ht="16.5" customHeight="1">
      <c r="A178" s="39"/>
      <c r="B178" s="40"/>
      <c r="C178" s="205" t="s">
        <v>522</v>
      </c>
      <c r="D178" s="205" t="s">
        <v>150</v>
      </c>
      <c r="E178" s="206" t="s">
        <v>199</v>
      </c>
      <c r="F178" s="207" t="s">
        <v>2055</v>
      </c>
      <c r="G178" s="208" t="s">
        <v>377</v>
      </c>
      <c r="H178" s="209">
        <v>1</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155</v>
      </c>
      <c r="AT178" s="216" t="s">
        <v>150</v>
      </c>
      <c r="AU178" s="216" t="s">
        <v>72</v>
      </c>
      <c r="AY178" s="18" t="s">
        <v>148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155</v>
      </c>
      <c r="BM178" s="216" t="s">
        <v>1236</v>
      </c>
    </row>
    <row r="179" spans="1:47" s="2" customFormat="1" ht="12">
      <c r="A179" s="39"/>
      <c r="B179" s="40"/>
      <c r="C179" s="41"/>
      <c r="D179" s="218" t="s">
        <v>157</v>
      </c>
      <c r="E179" s="41"/>
      <c r="F179" s="219" t="s">
        <v>2055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157</v>
      </c>
      <c r="AU179" s="18" t="s">
        <v>72</v>
      </c>
    </row>
    <row r="180" spans="1:65" s="2" customFormat="1" ht="21.75" customHeight="1">
      <c r="A180" s="39"/>
      <c r="B180" s="40"/>
      <c r="C180" s="205" t="s">
        <v>528</v>
      </c>
      <c r="D180" s="205" t="s">
        <v>150</v>
      </c>
      <c r="E180" s="206" t="s">
        <v>2056</v>
      </c>
      <c r="F180" s="207" t="s">
        <v>2057</v>
      </c>
      <c r="G180" s="208" t="s">
        <v>377</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155</v>
      </c>
      <c r="AT180" s="216" t="s">
        <v>150</v>
      </c>
      <c r="AU180" s="216" t="s">
        <v>72</v>
      </c>
      <c r="AY180" s="18" t="s">
        <v>148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155</v>
      </c>
      <c r="BM180" s="216" t="s">
        <v>1248</v>
      </c>
    </row>
    <row r="181" spans="1:47" s="2" customFormat="1" ht="12">
      <c r="A181" s="39"/>
      <c r="B181" s="40"/>
      <c r="C181" s="41"/>
      <c r="D181" s="218" t="s">
        <v>157</v>
      </c>
      <c r="E181" s="41"/>
      <c r="F181" s="219" t="s">
        <v>2057</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157</v>
      </c>
      <c r="AU181" s="18" t="s">
        <v>72</v>
      </c>
    </row>
    <row r="182" spans="1:65" s="2" customFormat="1" ht="16.5" customHeight="1">
      <c r="A182" s="39"/>
      <c r="B182" s="40"/>
      <c r="C182" s="205" t="s">
        <v>536</v>
      </c>
      <c r="D182" s="205" t="s">
        <v>150</v>
      </c>
      <c r="E182" s="206" t="s">
        <v>205</v>
      </c>
      <c r="F182" s="207" t="s">
        <v>2058</v>
      </c>
      <c r="G182" s="208" t="s">
        <v>377</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155</v>
      </c>
      <c r="AT182" s="216" t="s">
        <v>150</v>
      </c>
      <c r="AU182" s="216" t="s">
        <v>72</v>
      </c>
      <c r="AY182" s="18" t="s">
        <v>148</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155</v>
      </c>
      <c r="BM182" s="216" t="s">
        <v>1274</v>
      </c>
    </row>
    <row r="183" spans="1:47" s="2" customFormat="1" ht="12">
      <c r="A183" s="39"/>
      <c r="B183" s="40"/>
      <c r="C183" s="41"/>
      <c r="D183" s="218" t="s">
        <v>157</v>
      </c>
      <c r="E183" s="41"/>
      <c r="F183" s="219" t="s">
        <v>2058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157</v>
      </c>
      <c r="AU183" s="18" t="s">
        <v>72</v>
      </c>
    </row>
    <row r="184" spans="1:65" s="2" customFormat="1" ht="21.75" customHeight="1">
      <c r="A184" s="39"/>
      <c r="B184" s="40"/>
      <c r="C184" s="205" t="s">
        <v>547</v>
      </c>
      <c r="D184" s="205" t="s">
        <v>150</v>
      </c>
      <c r="E184" s="206" t="s">
        <v>2059</v>
      </c>
      <c r="F184" s="207" t="s">
        <v>2060</v>
      </c>
      <c r="G184" s="208" t="s">
        <v>377</v>
      </c>
      <c r="H184" s="209">
        <v>10</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155</v>
      </c>
      <c r="AT184" s="216" t="s">
        <v>150</v>
      </c>
      <c r="AU184" s="216" t="s">
        <v>72</v>
      </c>
      <c r="AY184" s="18" t="s">
        <v>148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155</v>
      </c>
      <c r="BM184" s="216" t="s">
        <v>1288</v>
      </c>
    </row>
    <row r="185" spans="1:47" s="2" customFormat="1" ht="12">
      <c r="A185" s="39"/>
      <c r="B185" s="40"/>
      <c r="C185" s="41"/>
      <c r="D185" s="218" t="s">
        <v>157</v>
      </c>
      <c r="E185" s="41"/>
      <c r="F185" s="219" t="s">
        <v>2060</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157</v>
      </c>
      <c r="AU185" s="18" t="s">
        <v>72</v>
      </c>
    </row>
    <row r="186" spans="1:65" s="2" customFormat="1" ht="16.5" customHeight="1">
      <c r="A186" s="39"/>
      <c r="B186" s="40"/>
      <c r="C186" s="205" t="s">
        <v>554</v>
      </c>
      <c r="D186" s="205" t="s">
        <v>150</v>
      </c>
      <c r="E186" s="206" t="s">
        <v>2061</v>
      </c>
      <c r="F186" s="207" t="s">
        <v>2062</v>
      </c>
      <c r="G186" s="208" t="s">
        <v>377</v>
      </c>
      <c r="H186" s="209">
        <v>10</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155</v>
      </c>
      <c r="AT186" s="216" t="s">
        <v>150</v>
      </c>
      <c r="AU186" s="216" t="s">
        <v>72</v>
      </c>
      <c r="AY186" s="18" t="s">
        <v>148</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155</v>
      </c>
      <c r="BM186" s="216" t="s">
        <v>1301</v>
      </c>
    </row>
    <row r="187" spans="1:47" s="2" customFormat="1" ht="12">
      <c r="A187" s="39"/>
      <c r="B187" s="40"/>
      <c r="C187" s="41"/>
      <c r="D187" s="218" t="s">
        <v>157</v>
      </c>
      <c r="E187" s="41"/>
      <c r="F187" s="219" t="s">
        <v>2062</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157</v>
      </c>
      <c r="AU187" s="18" t="s">
        <v>72</v>
      </c>
    </row>
    <row r="188" spans="1:65" s="2" customFormat="1" ht="21.75" customHeight="1">
      <c r="A188" s="39"/>
      <c r="B188" s="40"/>
      <c r="C188" s="205" t="s">
        <v>562</v>
      </c>
      <c r="D188" s="205" t="s">
        <v>150</v>
      </c>
      <c r="E188" s="206" t="s">
        <v>2063</v>
      </c>
      <c r="F188" s="207" t="s">
        <v>2064</v>
      </c>
      <c r="G188" s="208" t="s">
        <v>377</v>
      </c>
      <c r="H188" s="209">
        <v>23</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155</v>
      </c>
      <c r="AT188" s="216" t="s">
        <v>150</v>
      </c>
      <c r="AU188" s="216" t="s">
        <v>72</v>
      </c>
      <c r="AY188" s="18" t="s">
        <v>148</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155</v>
      </c>
      <c r="BM188" s="216" t="s">
        <v>1314</v>
      </c>
    </row>
    <row r="189" spans="1:47" s="2" customFormat="1" ht="12">
      <c r="A189" s="39"/>
      <c r="B189" s="40"/>
      <c r="C189" s="41"/>
      <c r="D189" s="218" t="s">
        <v>157</v>
      </c>
      <c r="E189" s="41"/>
      <c r="F189" s="219" t="s">
        <v>2064</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157</v>
      </c>
      <c r="AU189" s="18" t="s">
        <v>72</v>
      </c>
    </row>
    <row r="190" spans="1:65" s="2" customFormat="1" ht="16.5" customHeight="1">
      <c r="A190" s="39"/>
      <c r="B190" s="40"/>
      <c r="C190" s="205" t="s">
        <v>570</v>
      </c>
      <c r="D190" s="205" t="s">
        <v>150</v>
      </c>
      <c r="E190" s="206" t="s">
        <v>2065</v>
      </c>
      <c r="F190" s="207" t="s">
        <v>2066</v>
      </c>
      <c r="G190" s="208" t="s">
        <v>377</v>
      </c>
      <c r="H190" s="209">
        <v>17</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155</v>
      </c>
      <c r="AT190" s="216" t="s">
        <v>150</v>
      </c>
      <c r="AU190" s="216" t="s">
        <v>72</v>
      </c>
      <c r="AY190" s="18" t="s">
        <v>148</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155</v>
      </c>
      <c r="BM190" s="216" t="s">
        <v>1326</v>
      </c>
    </row>
    <row r="191" spans="1:47" s="2" customFormat="1" ht="12">
      <c r="A191" s="39"/>
      <c r="B191" s="40"/>
      <c r="C191" s="41"/>
      <c r="D191" s="218" t="s">
        <v>157</v>
      </c>
      <c r="E191" s="41"/>
      <c r="F191" s="219" t="s">
        <v>2066</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157</v>
      </c>
      <c r="AU191" s="18" t="s">
        <v>72</v>
      </c>
    </row>
    <row r="192" spans="1:65" s="2" customFormat="1" ht="16.5" customHeight="1">
      <c r="A192" s="39"/>
      <c r="B192" s="40"/>
      <c r="C192" s="205" t="s">
        <v>575</v>
      </c>
      <c r="D192" s="205" t="s">
        <v>150</v>
      </c>
      <c r="E192" s="206" t="s">
        <v>2067</v>
      </c>
      <c r="F192" s="207" t="s">
        <v>2068</v>
      </c>
      <c r="G192" s="208" t="s">
        <v>377</v>
      </c>
      <c r="H192" s="209">
        <v>6</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155</v>
      </c>
      <c r="AT192" s="216" t="s">
        <v>150</v>
      </c>
      <c r="AU192" s="216" t="s">
        <v>72</v>
      </c>
      <c r="AY192" s="18" t="s">
        <v>148</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155</v>
      </c>
      <c r="BM192" s="216" t="s">
        <v>1339</v>
      </c>
    </row>
    <row r="193" spans="1:47" s="2" customFormat="1" ht="12">
      <c r="A193" s="39"/>
      <c r="B193" s="40"/>
      <c r="C193" s="41"/>
      <c r="D193" s="218" t="s">
        <v>157</v>
      </c>
      <c r="E193" s="41"/>
      <c r="F193" s="219" t="s">
        <v>2068</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157</v>
      </c>
      <c r="AU193" s="18" t="s">
        <v>72</v>
      </c>
    </row>
    <row r="194" spans="1:65" s="2" customFormat="1" ht="21.75" customHeight="1">
      <c r="A194" s="39"/>
      <c r="B194" s="40"/>
      <c r="C194" s="205" t="s">
        <v>598</v>
      </c>
      <c r="D194" s="205" t="s">
        <v>150</v>
      </c>
      <c r="E194" s="206" t="s">
        <v>2069</v>
      </c>
      <c r="F194" s="207" t="s">
        <v>2070</v>
      </c>
      <c r="G194" s="208" t="s">
        <v>377</v>
      </c>
      <c r="H194" s="209">
        <v>2</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150</v>
      </c>
      <c r="AU194" s="216" t="s">
        <v>72</v>
      </c>
      <c r="AY194" s="18" t="s">
        <v>148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155</v>
      </c>
      <c r="BM194" s="216" t="s">
        <v>1360</v>
      </c>
    </row>
    <row r="195" spans="1:47" s="2" customFormat="1" ht="12">
      <c r="A195" s="39"/>
      <c r="B195" s="40"/>
      <c r="C195" s="41"/>
      <c r="D195" s="218" t="s">
        <v>157</v>
      </c>
      <c r="E195" s="41"/>
      <c r="F195" s="219" t="s">
        <v>2070</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157</v>
      </c>
      <c r="AU195" s="18" t="s">
        <v>72</v>
      </c>
    </row>
    <row r="196" spans="1:65" s="2" customFormat="1" ht="16.5" customHeight="1">
      <c r="A196" s="39"/>
      <c r="B196" s="40"/>
      <c r="C196" s="205" t="s">
        <v>604</v>
      </c>
      <c r="D196" s="205" t="s">
        <v>150</v>
      </c>
      <c r="E196" s="206" t="s">
        <v>2071</v>
      </c>
      <c r="F196" s="207" t="s">
        <v>2072</v>
      </c>
      <c r="G196" s="208" t="s">
        <v>377</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155</v>
      </c>
      <c r="AT196" s="216" t="s">
        <v>150</v>
      </c>
      <c r="AU196" s="216" t="s">
        <v>72</v>
      </c>
      <c r="AY196" s="18" t="s">
        <v>148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155</v>
      </c>
      <c r="BM196" s="216" t="s">
        <v>1374</v>
      </c>
    </row>
    <row r="197" spans="1:47" s="2" customFormat="1" ht="12">
      <c r="A197" s="39"/>
      <c r="B197" s="40"/>
      <c r="C197" s="41"/>
      <c r="D197" s="218" t="s">
        <v>157</v>
      </c>
      <c r="E197" s="41"/>
      <c r="F197" s="219" t="s">
        <v>2072</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157</v>
      </c>
      <c r="AU197" s="18" t="s">
        <v>72</v>
      </c>
    </row>
    <row r="198" spans="1:65" s="2" customFormat="1" ht="21.75" customHeight="1">
      <c r="A198" s="39"/>
      <c r="B198" s="40"/>
      <c r="C198" s="205" t="s">
        <v>610</v>
      </c>
      <c r="D198" s="205" t="s">
        <v>150</v>
      </c>
      <c r="E198" s="206" t="s">
        <v>2073</v>
      </c>
      <c r="F198" s="207" t="s">
        <v>2074</v>
      </c>
      <c r="G198" s="208" t="s">
        <v>377</v>
      </c>
      <c r="H198" s="209">
        <v>5</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155</v>
      </c>
      <c r="AT198" s="216" t="s">
        <v>150</v>
      </c>
      <c r="AU198" s="216" t="s">
        <v>72</v>
      </c>
      <c r="AY198" s="18" t="s">
        <v>148</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155</v>
      </c>
      <c r="BM198" s="216" t="s">
        <v>1386</v>
      </c>
    </row>
    <row r="199" spans="1:47" s="2" customFormat="1" ht="12">
      <c r="A199" s="39"/>
      <c r="B199" s="40"/>
      <c r="C199" s="41"/>
      <c r="D199" s="218" t="s">
        <v>157</v>
      </c>
      <c r="E199" s="41"/>
      <c r="F199" s="219" t="s">
        <v>2074</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157</v>
      </c>
      <c r="AU199" s="18" t="s">
        <v>72</v>
      </c>
    </row>
    <row r="200" spans="1:65" s="2" customFormat="1" ht="16.5" customHeight="1">
      <c r="A200" s="39"/>
      <c r="B200" s="40"/>
      <c r="C200" s="205" t="s">
        <v>616</v>
      </c>
      <c r="D200" s="205" t="s">
        <v>150</v>
      </c>
      <c r="E200" s="206" t="s">
        <v>2075</v>
      </c>
      <c r="F200" s="207" t="s">
        <v>2076</v>
      </c>
      <c r="G200" s="208" t="s">
        <v>377</v>
      </c>
      <c r="H200" s="209">
        <v>2</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155</v>
      </c>
      <c r="AT200" s="216" t="s">
        <v>150</v>
      </c>
      <c r="AU200" s="216" t="s">
        <v>72</v>
      </c>
      <c r="AY200" s="18" t="s">
        <v>148</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155</v>
      </c>
      <c r="BM200" s="216" t="s">
        <v>1400</v>
      </c>
    </row>
    <row r="201" spans="1:47" s="2" customFormat="1" ht="12">
      <c r="A201" s="39"/>
      <c r="B201" s="40"/>
      <c r="C201" s="41"/>
      <c r="D201" s="218" t="s">
        <v>157</v>
      </c>
      <c r="E201" s="41"/>
      <c r="F201" s="219" t="s">
        <v>2076</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157</v>
      </c>
      <c r="AU201" s="18" t="s">
        <v>72</v>
      </c>
    </row>
    <row r="202" spans="1:65" s="2" customFormat="1" ht="16.5" customHeight="1">
      <c r="A202" s="39"/>
      <c r="B202" s="40"/>
      <c r="C202" s="205" t="s">
        <v>622</v>
      </c>
      <c r="D202" s="205" t="s">
        <v>150</v>
      </c>
      <c r="E202" s="206" t="s">
        <v>2077</v>
      </c>
      <c r="F202" s="207" t="s">
        <v>2078</v>
      </c>
      <c r="G202" s="208" t="s">
        <v>377</v>
      </c>
      <c r="H202" s="209">
        <v>2</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155</v>
      </c>
      <c r="AT202" s="216" t="s">
        <v>150</v>
      </c>
      <c r="AU202" s="216" t="s">
        <v>72</v>
      </c>
      <c r="AY202" s="18" t="s">
        <v>148</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155</v>
      </c>
      <c r="BM202" s="216" t="s">
        <v>1414</v>
      </c>
    </row>
    <row r="203" spans="1:47" s="2" customFormat="1" ht="12">
      <c r="A203" s="39"/>
      <c r="B203" s="40"/>
      <c r="C203" s="41"/>
      <c r="D203" s="218" t="s">
        <v>157</v>
      </c>
      <c r="E203" s="41"/>
      <c r="F203" s="219" t="s">
        <v>2078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157</v>
      </c>
      <c r="AU203" s="18" t="s">
        <v>72</v>
      </c>
    </row>
    <row r="204" spans="1:65" s="2" customFormat="1" ht="16.5" customHeight="1">
      <c r="A204" s="39"/>
      <c r="B204" s="40"/>
      <c r="C204" s="205" t="s">
        <v>634</v>
      </c>
      <c r="D204" s="205" t="s">
        <v>150</v>
      </c>
      <c r="E204" s="206" t="s">
        <v>2079</v>
      </c>
      <c r="F204" s="207" t="s">
        <v>2080</v>
      </c>
      <c r="G204" s="208" t="s">
        <v>377</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155</v>
      </c>
      <c r="AT204" s="216" t="s">
        <v>150</v>
      </c>
      <c r="AU204" s="216" t="s">
        <v>72</v>
      </c>
      <c r="AY204" s="18" t="s">
        <v>148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155</v>
      </c>
      <c r="BM204" s="216" t="s">
        <v>1428</v>
      </c>
    </row>
    <row r="205" spans="1:47" s="2" customFormat="1" ht="12">
      <c r="A205" s="39"/>
      <c r="B205" s="40"/>
      <c r="C205" s="41"/>
      <c r="D205" s="218" t="s">
        <v>157</v>
      </c>
      <c r="E205" s="41"/>
      <c r="F205" s="219" t="s">
        <v>2080</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157</v>
      </c>
      <c r="AU205" s="18" t="s">
        <v>72</v>
      </c>
    </row>
    <row r="206" spans="1:65" s="2" customFormat="1" ht="21.75" customHeight="1">
      <c r="A206" s="39"/>
      <c r="B206" s="40"/>
      <c r="C206" s="205" t="s">
        <v>643</v>
      </c>
      <c r="D206" s="205" t="s">
        <v>150</v>
      </c>
      <c r="E206" s="206" t="s">
        <v>2081</v>
      </c>
      <c r="F206" s="207" t="s">
        <v>2082</v>
      </c>
      <c r="G206" s="208" t="s">
        <v>377</v>
      </c>
      <c r="H206" s="209">
        <v>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155</v>
      </c>
      <c r="AT206" s="216" t="s">
        <v>150</v>
      </c>
      <c r="AU206" s="216" t="s">
        <v>72</v>
      </c>
      <c r="AY206" s="18" t="s">
        <v>148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155</v>
      </c>
      <c r="BM206" s="216" t="s">
        <v>1442</v>
      </c>
    </row>
    <row r="207" spans="1:47" s="2" customFormat="1" ht="12">
      <c r="A207" s="39"/>
      <c r="B207" s="40"/>
      <c r="C207" s="41"/>
      <c r="D207" s="218" t="s">
        <v>157</v>
      </c>
      <c r="E207" s="41"/>
      <c r="F207" s="219" t="s">
        <v>2082</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157</v>
      </c>
      <c r="AU207" s="18" t="s">
        <v>72</v>
      </c>
    </row>
    <row r="208" spans="1:65" s="2" customFormat="1" ht="16.5" customHeight="1">
      <c r="A208" s="39"/>
      <c r="B208" s="40"/>
      <c r="C208" s="205" t="s">
        <v>1006</v>
      </c>
      <c r="D208" s="205" t="s">
        <v>150</v>
      </c>
      <c r="E208" s="206" t="s">
        <v>2083</v>
      </c>
      <c r="F208" s="207" t="s">
        <v>2084</v>
      </c>
      <c r="G208" s="208" t="s">
        <v>377</v>
      </c>
      <c r="H208" s="209">
        <v>1</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155</v>
      </c>
      <c r="AT208" s="216" t="s">
        <v>150</v>
      </c>
      <c r="AU208" s="216" t="s">
        <v>72</v>
      </c>
      <c r="AY208" s="18" t="s">
        <v>148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155</v>
      </c>
      <c r="BM208" s="216" t="s">
        <v>1456</v>
      </c>
    </row>
    <row r="209" spans="1:47" s="2" customFormat="1" ht="12">
      <c r="A209" s="39"/>
      <c r="B209" s="40"/>
      <c r="C209" s="41"/>
      <c r="D209" s="218" t="s">
        <v>157</v>
      </c>
      <c r="E209" s="41"/>
      <c r="F209" s="219" t="s">
        <v>2084</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157</v>
      </c>
      <c r="AU209" s="18" t="s">
        <v>72</v>
      </c>
    </row>
    <row r="210" spans="1:65" s="2" customFormat="1" ht="16.5" customHeight="1">
      <c r="A210" s="39"/>
      <c r="B210" s="40"/>
      <c r="C210" s="205" t="s">
        <v>1011</v>
      </c>
      <c r="D210" s="205" t="s">
        <v>150</v>
      </c>
      <c r="E210" s="206" t="s">
        <v>2085</v>
      </c>
      <c r="F210" s="207" t="s">
        <v>2086</v>
      </c>
      <c r="G210" s="208" t="s">
        <v>377</v>
      </c>
      <c r="H210" s="209">
        <v>2</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155</v>
      </c>
      <c r="AT210" s="216" t="s">
        <v>150</v>
      </c>
      <c r="AU210" s="216" t="s">
        <v>72</v>
      </c>
      <c r="AY210" s="18" t="s">
        <v>148</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155</v>
      </c>
      <c r="BM210" s="216" t="s">
        <v>1469</v>
      </c>
    </row>
    <row r="211" spans="1:47" s="2" customFormat="1" ht="12">
      <c r="A211" s="39"/>
      <c r="B211" s="40"/>
      <c r="C211" s="41"/>
      <c r="D211" s="218" t="s">
        <v>157</v>
      </c>
      <c r="E211" s="41"/>
      <c r="F211" s="219" t="s">
        <v>2086</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157</v>
      </c>
      <c r="AU211" s="18" t="s">
        <v>72</v>
      </c>
    </row>
    <row r="212" spans="1:65" s="2" customFormat="1" ht="16.5" customHeight="1">
      <c r="A212" s="39"/>
      <c r="B212" s="40"/>
      <c r="C212" s="205" t="s">
        <v>1020</v>
      </c>
      <c r="D212" s="205" t="s">
        <v>150</v>
      </c>
      <c r="E212" s="206" t="s">
        <v>2087</v>
      </c>
      <c r="F212" s="207" t="s">
        <v>2088</v>
      </c>
      <c r="G212" s="208" t="s">
        <v>377</v>
      </c>
      <c r="H212" s="209">
        <v>1</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155</v>
      </c>
      <c r="AT212" s="216" t="s">
        <v>150</v>
      </c>
      <c r="AU212" s="216" t="s">
        <v>72</v>
      </c>
      <c r="AY212" s="18" t="s">
        <v>148</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155</v>
      </c>
      <c r="BM212" s="216" t="s">
        <v>1484</v>
      </c>
    </row>
    <row r="213" spans="1:47" s="2" customFormat="1" ht="12">
      <c r="A213" s="39"/>
      <c r="B213" s="40"/>
      <c r="C213" s="41"/>
      <c r="D213" s="218" t="s">
        <v>157</v>
      </c>
      <c r="E213" s="41"/>
      <c r="F213" s="219" t="s">
        <v>2088</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157</v>
      </c>
      <c r="AU213" s="18" t="s">
        <v>72</v>
      </c>
    </row>
    <row r="214" spans="1:65" s="2" customFormat="1" ht="21.75" customHeight="1">
      <c r="A214" s="39"/>
      <c r="B214" s="40"/>
      <c r="C214" s="205" t="s">
        <v>1030</v>
      </c>
      <c r="D214" s="205" t="s">
        <v>150</v>
      </c>
      <c r="E214" s="206" t="s">
        <v>2089</v>
      </c>
      <c r="F214" s="207" t="s">
        <v>2090</v>
      </c>
      <c r="G214" s="208" t="s">
        <v>377</v>
      </c>
      <c r="H214" s="209">
        <v>3</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155</v>
      </c>
      <c r="AT214" s="216" t="s">
        <v>150</v>
      </c>
      <c r="AU214" s="216" t="s">
        <v>72</v>
      </c>
      <c r="AY214" s="18" t="s">
        <v>148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155</v>
      </c>
      <c r="BM214" s="216" t="s">
        <v>1498</v>
      </c>
    </row>
    <row r="215" spans="1:47" s="2" customFormat="1" ht="12">
      <c r="A215" s="39"/>
      <c r="B215" s="40"/>
      <c r="C215" s="41"/>
      <c r="D215" s="218" t="s">
        <v>157</v>
      </c>
      <c r="E215" s="41"/>
      <c r="F215" s="219" t="s">
        <v>2090</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157</v>
      </c>
      <c r="AU215" s="18" t="s">
        <v>72</v>
      </c>
    </row>
    <row r="216" spans="1:65" s="2" customFormat="1" ht="16.5" customHeight="1">
      <c r="A216" s="39"/>
      <c r="B216" s="40"/>
      <c r="C216" s="205" t="s">
        <v>1036</v>
      </c>
      <c r="D216" s="205" t="s">
        <v>150</v>
      </c>
      <c r="E216" s="206" t="s">
        <v>2091</v>
      </c>
      <c r="F216" s="207" t="s">
        <v>2092</v>
      </c>
      <c r="G216" s="208" t="s">
        <v>377</v>
      </c>
      <c r="H216" s="209">
        <v>3</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155</v>
      </c>
      <c r="AT216" s="216" t="s">
        <v>150</v>
      </c>
      <c r="AU216" s="216" t="s">
        <v>72</v>
      </c>
      <c r="AY216" s="18" t="s">
        <v>148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155</v>
      </c>
      <c r="BM216" s="216" t="s">
        <v>1506</v>
      </c>
    </row>
    <row r="217" spans="1:47" s="2" customFormat="1" ht="12">
      <c r="A217" s="39"/>
      <c r="B217" s="40"/>
      <c r="C217" s="41"/>
      <c r="D217" s="218" t="s">
        <v>157</v>
      </c>
      <c r="E217" s="41"/>
      <c r="F217" s="219" t="s">
        <v>2092</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157</v>
      </c>
      <c r="AU217" s="18" t="s">
        <v>72</v>
      </c>
    </row>
    <row r="218" spans="1:65" s="2" customFormat="1" ht="21.75" customHeight="1">
      <c r="A218" s="39"/>
      <c r="B218" s="40"/>
      <c r="C218" s="205" t="s">
        <v>1043</v>
      </c>
      <c r="D218" s="205" t="s">
        <v>150</v>
      </c>
      <c r="E218" s="206" t="s">
        <v>2093</v>
      </c>
      <c r="F218" s="207" t="s">
        <v>2094</v>
      </c>
      <c r="G218" s="208" t="s">
        <v>377</v>
      </c>
      <c r="H218" s="209">
        <v>4</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155</v>
      </c>
      <c r="AT218" s="216" t="s">
        <v>150</v>
      </c>
      <c r="AU218" s="216" t="s">
        <v>72</v>
      </c>
      <c r="AY218" s="18" t="s">
        <v>148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155</v>
      </c>
      <c r="BM218" s="216" t="s">
        <v>1516</v>
      </c>
    </row>
    <row r="219" spans="1:47" s="2" customFormat="1" ht="12">
      <c r="A219" s="39"/>
      <c r="B219" s="40"/>
      <c r="C219" s="41"/>
      <c r="D219" s="218" t="s">
        <v>157</v>
      </c>
      <c r="E219" s="41"/>
      <c r="F219" s="219" t="s">
        <v>2094</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157</v>
      </c>
      <c r="AU219" s="18" t="s">
        <v>72</v>
      </c>
    </row>
    <row r="220" spans="1:65" s="2" customFormat="1" ht="16.5" customHeight="1">
      <c r="A220" s="39"/>
      <c r="B220" s="40"/>
      <c r="C220" s="205" t="s">
        <v>1051</v>
      </c>
      <c r="D220" s="205" t="s">
        <v>150</v>
      </c>
      <c r="E220" s="206" t="s">
        <v>2095</v>
      </c>
      <c r="F220" s="207" t="s">
        <v>2096</v>
      </c>
      <c r="G220" s="208" t="s">
        <v>377</v>
      </c>
      <c r="H220" s="209">
        <v>2</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155</v>
      </c>
      <c r="AT220" s="216" t="s">
        <v>150</v>
      </c>
      <c r="AU220" s="216" t="s">
        <v>72</v>
      </c>
      <c r="AY220" s="18" t="s">
        <v>148</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155</v>
      </c>
      <c r="BM220" s="216" t="s">
        <v>1526</v>
      </c>
    </row>
    <row r="221" spans="1:47" s="2" customFormat="1" ht="12">
      <c r="A221" s="39"/>
      <c r="B221" s="40"/>
      <c r="C221" s="41"/>
      <c r="D221" s="218" t="s">
        <v>157</v>
      </c>
      <c r="E221" s="41"/>
      <c r="F221" s="219" t="s">
        <v>2096</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157</v>
      </c>
      <c r="AU221" s="18" t="s">
        <v>72</v>
      </c>
    </row>
    <row r="222" spans="1:65" s="2" customFormat="1" ht="16.5" customHeight="1">
      <c r="A222" s="39"/>
      <c r="B222" s="40"/>
      <c r="C222" s="205" t="s">
        <v>1057</v>
      </c>
      <c r="D222" s="205" t="s">
        <v>150</v>
      </c>
      <c r="E222" s="206" t="s">
        <v>2097</v>
      </c>
      <c r="F222" s="207" t="s">
        <v>2098</v>
      </c>
      <c r="G222" s="208" t="s">
        <v>377</v>
      </c>
      <c r="H222" s="209">
        <v>3</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155</v>
      </c>
      <c r="AT222" s="216" t="s">
        <v>150</v>
      </c>
      <c r="AU222" s="216" t="s">
        <v>72</v>
      </c>
      <c r="AY222" s="18" t="s">
        <v>148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155</v>
      </c>
      <c r="BM222" s="216" t="s">
        <v>1540</v>
      </c>
    </row>
    <row r="223" spans="1:47" s="2" customFormat="1" ht="12">
      <c r="A223" s="39"/>
      <c r="B223" s="40"/>
      <c r="C223" s="41"/>
      <c r="D223" s="218" t="s">
        <v>157</v>
      </c>
      <c r="E223" s="41"/>
      <c r="F223" s="219" t="s">
        <v>2098</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157</v>
      </c>
      <c r="AU223" s="18" t="s">
        <v>72</v>
      </c>
    </row>
    <row r="224" spans="1:65" s="2" customFormat="1" ht="21.75" customHeight="1">
      <c r="A224" s="39"/>
      <c r="B224" s="40"/>
      <c r="C224" s="205" t="s">
        <v>1067</v>
      </c>
      <c r="D224" s="205" t="s">
        <v>150</v>
      </c>
      <c r="E224" s="206" t="s">
        <v>2099</v>
      </c>
      <c r="F224" s="207" t="s">
        <v>2100</v>
      </c>
      <c r="G224" s="208" t="s">
        <v>377</v>
      </c>
      <c r="H224" s="209">
        <v>1</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155</v>
      </c>
      <c r="AT224" s="216" t="s">
        <v>150</v>
      </c>
      <c r="AU224" s="216" t="s">
        <v>72</v>
      </c>
      <c r="AY224" s="18" t="s">
        <v>148</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155</v>
      </c>
      <c r="BM224" s="216" t="s">
        <v>1548</v>
      </c>
    </row>
    <row r="225" spans="1:47" s="2" customFormat="1" ht="12">
      <c r="A225" s="39"/>
      <c r="B225" s="40"/>
      <c r="C225" s="41"/>
      <c r="D225" s="218" t="s">
        <v>157</v>
      </c>
      <c r="E225" s="41"/>
      <c r="F225" s="219" t="s">
        <v>2100</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157</v>
      </c>
      <c r="AU225" s="18" t="s">
        <v>72</v>
      </c>
    </row>
    <row r="226" spans="1:65" s="2" customFormat="1" ht="16.5" customHeight="1">
      <c r="A226" s="39"/>
      <c r="B226" s="40"/>
      <c r="C226" s="205" t="s">
        <v>1070</v>
      </c>
      <c r="D226" s="205" t="s">
        <v>150</v>
      </c>
      <c r="E226" s="206" t="s">
        <v>2101</v>
      </c>
      <c r="F226" s="207" t="s">
        <v>2102</v>
      </c>
      <c r="G226" s="208" t="s">
        <v>377</v>
      </c>
      <c r="H226" s="209">
        <v>1</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155</v>
      </c>
      <c r="AT226" s="216" t="s">
        <v>150</v>
      </c>
      <c r="AU226" s="216" t="s">
        <v>72</v>
      </c>
      <c r="AY226" s="18" t="s">
        <v>148</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155</v>
      </c>
      <c r="BM226" s="216" t="s">
        <v>1556</v>
      </c>
    </row>
    <row r="227" spans="1:47" s="2" customFormat="1" ht="12">
      <c r="A227" s="39"/>
      <c r="B227" s="40"/>
      <c r="C227" s="41"/>
      <c r="D227" s="218" t="s">
        <v>157</v>
      </c>
      <c r="E227" s="41"/>
      <c r="F227" s="219" t="s">
        <v>2102</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157</v>
      </c>
      <c r="AU227" s="18" t="s">
        <v>72</v>
      </c>
    </row>
    <row r="228" spans="1:65" s="2" customFormat="1" ht="21.75" customHeight="1">
      <c r="A228" s="39"/>
      <c r="B228" s="40"/>
      <c r="C228" s="205" t="s">
        <v>1076</v>
      </c>
      <c r="D228" s="205" t="s">
        <v>150</v>
      </c>
      <c r="E228" s="206" t="s">
        <v>2103</v>
      </c>
      <c r="F228" s="207" t="s">
        <v>2104</v>
      </c>
      <c r="G228" s="208" t="s">
        <v>377</v>
      </c>
      <c r="H228" s="209">
        <v>16</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155</v>
      </c>
      <c r="AT228" s="216" t="s">
        <v>150</v>
      </c>
      <c r="AU228" s="216" t="s">
        <v>72</v>
      </c>
      <c r="AY228" s="18" t="s">
        <v>148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155</v>
      </c>
      <c r="BM228" s="216" t="s">
        <v>1568</v>
      </c>
    </row>
    <row r="229" spans="1:47" s="2" customFormat="1" ht="12">
      <c r="A229" s="39"/>
      <c r="B229" s="40"/>
      <c r="C229" s="41"/>
      <c r="D229" s="218" t="s">
        <v>157</v>
      </c>
      <c r="E229" s="41"/>
      <c r="F229" s="219" t="s">
        <v>2104</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157</v>
      </c>
      <c r="AU229" s="18" t="s">
        <v>72</v>
      </c>
    </row>
    <row r="230" spans="1:65" s="2" customFormat="1" ht="16.5" customHeight="1">
      <c r="A230" s="39"/>
      <c r="B230" s="40"/>
      <c r="C230" s="205" t="s">
        <v>1079</v>
      </c>
      <c r="D230" s="205" t="s">
        <v>150</v>
      </c>
      <c r="E230" s="206" t="s">
        <v>2105</v>
      </c>
      <c r="F230" s="207" t="s">
        <v>2106</v>
      </c>
      <c r="G230" s="208" t="s">
        <v>377</v>
      </c>
      <c r="H230" s="209">
        <v>1</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155</v>
      </c>
      <c r="AT230" s="216" t="s">
        <v>150</v>
      </c>
      <c r="AU230" s="216" t="s">
        <v>72</v>
      </c>
      <c r="AY230" s="18" t="s">
        <v>148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155</v>
      </c>
      <c r="BM230" s="216" t="s">
        <v>1582</v>
      </c>
    </row>
    <row r="231" spans="1:47" s="2" customFormat="1" ht="12">
      <c r="A231" s="39"/>
      <c r="B231" s="40"/>
      <c r="C231" s="41"/>
      <c r="D231" s="218" t="s">
        <v>157</v>
      </c>
      <c r="E231" s="41"/>
      <c r="F231" s="219" t="s">
        <v>2106</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157</v>
      </c>
      <c r="AU231" s="18" t="s">
        <v>72</v>
      </c>
    </row>
    <row r="232" spans="1:65" s="2" customFormat="1" ht="16.5" customHeight="1">
      <c r="A232" s="39"/>
      <c r="B232" s="40"/>
      <c r="C232" s="205" t="s">
        <v>1085</v>
      </c>
      <c r="D232" s="205" t="s">
        <v>150</v>
      </c>
      <c r="E232" s="206" t="s">
        <v>2107</v>
      </c>
      <c r="F232" s="207" t="s">
        <v>2108</v>
      </c>
      <c r="G232" s="208" t="s">
        <v>377</v>
      </c>
      <c r="H232" s="209">
        <v>6</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155</v>
      </c>
      <c r="AT232" s="216" t="s">
        <v>150</v>
      </c>
      <c r="AU232" s="216" t="s">
        <v>72</v>
      </c>
      <c r="AY232" s="18" t="s">
        <v>148</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155</v>
      </c>
      <c r="BM232" s="216" t="s">
        <v>1590</v>
      </c>
    </row>
    <row r="233" spans="1:47" s="2" customFormat="1" ht="12">
      <c r="A233" s="39"/>
      <c r="B233" s="40"/>
      <c r="C233" s="41"/>
      <c r="D233" s="218" t="s">
        <v>157</v>
      </c>
      <c r="E233" s="41"/>
      <c r="F233" s="219" t="s">
        <v>2108</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157</v>
      </c>
      <c r="AU233" s="18" t="s">
        <v>72</v>
      </c>
    </row>
    <row r="234" spans="1:65" s="2" customFormat="1" ht="16.5" customHeight="1">
      <c r="A234" s="39"/>
      <c r="B234" s="40"/>
      <c r="C234" s="205" t="s">
        <v>1092</v>
      </c>
      <c r="D234" s="205" t="s">
        <v>150</v>
      </c>
      <c r="E234" s="206" t="s">
        <v>2109</v>
      </c>
      <c r="F234" s="207" t="s">
        <v>2110</v>
      </c>
      <c r="G234" s="208" t="s">
        <v>377</v>
      </c>
      <c r="H234" s="209">
        <v>9</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155</v>
      </c>
      <c r="AT234" s="216" t="s">
        <v>150</v>
      </c>
      <c r="AU234" s="216" t="s">
        <v>72</v>
      </c>
      <c r="AY234" s="18" t="s">
        <v>148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155</v>
      </c>
      <c r="BM234" s="216" t="s">
        <v>1617</v>
      </c>
    </row>
    <row r="235" spans="1:47" s="2" customFormat="1" ht="12">
      <c r="A235" s="39"/>
      <c r="B235" s="40"/>
      <c r="C235" s="41"/>
      <c r="D235" s="218" t="s">
        <v>157</v>
      </c>
      <c r="E235" s="41"/>
      <c r="F235" s="219" t="s">
        <v>2110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157</v>
      </c>
      <c r="AU235" s="18" t="s">
        <v>72</v>
      </c>
    </row>
    <row r="236" spans="1:65" s="2" customFormat="1" ht="21.75" customHeight="1">
      <c r="A236" s="39"/>
      <c r="B236" s="40"/>
      <c r="C236" s="205" t="s">
        <v>1098</v>
      </c>
      <c r="D236" s="205" t="s">
        <v>150</v>
      </c>
      <c r="E236" s="206" t="s">
        <v>2111</v>
      </c>
      <c r="F236" s="207" t="s">
        <v>2112</v>
      </c>
      <c r="G236" s="208" t="s">
        <v>377</v>
      </c>
      <c r="H236" s="209">
        <v>7</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155</v>
      </c>
      <c r="AT236" s="216" t="s">
        <v>150</v>
      </c>
      <c r="AU236" s="216" t="s">
        <v>72</v>
      </c>
      <c r="AY236" s="18" t="s">
        <v>148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155</v>
      </c>
      <c r="BM236" s="216" t="s">
        <v>1625</v>
      </c>
    </row>
    <row r="237" spans="1:47" s="2" customFormat="1" ht="12">
      <c r="A237" s="39"/>
      <c r="B237" s="40"/>
      <c r="C237" s="41"/>
      <c r="D237" s="218" t="s">
        <v>157</v>
      </c>
      <c r="E237" s="41"/>
      <c r="F237" s="219" t="s">
        <v>2112</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157</v>
      </c>
      <c r="AU237" s="18" t="s">
        <v>72</v>
      </c>
    </row>
    <row r="238" spans="1:65" s="2" customFormat="1" ht="16.5" customHeight="1">
      <c r="A238" s="39"/>
      <c r="B238" s="40"/>
      <c r="C238" s="205" t="s">
        <v>1005</v>
      </c>
      <c r="D238" s="205" t="s">
        <v>150</v>
      </c>
      <c r="E238" s="206" t="s">
        <v>2113</v>
      </c>
      <c r="F238" s="207" t="s">
        <v>2114</v>
      </c>
      <c r="G238" s="208" t="s">
        <v>377</v>
      </c>
      <c r="H238" s="209">
        <v>1</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155</v>
      </c>
      <c r="AT238" s="216" t="s">
        <v>150</v>
      </c>
      <c r="AU238" s="216" t="s">
        <v>72</v>
      </c>
      <c r="AY238" s="18" t="s">
        <v>148</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155</v>
      </c>
      <c r="BM238" s="216" t="s">
        <v>1633</v>
      </c>
    </row>
    <row r="239" spans="1:47" s="2" customFormat="1" ht="12">
      <c r="A239" s="39"/>
      <c r="B239" s="40"/>
      <c r="C239" s="41"/>
      <c r="D239" s="218" t="s">
        <v>157</v>
      </c>
      <c r="E239" s="41"/>
      <c r="F239" s="219" t="s">
        <v>2114</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157</v>
      </c>
      <c r="AU239" s="18" t="s">
        <v>72</v>
      </c>
    </row>
    <row r="240" spans="1:65" s="2" customFormat="1" ht="16.5" customHeight="1">
      <c r="A240" s="39"/>
      <c r="B240" s="40"/>
      <c r="C240" s="205" t="s">
        <v>1109</v>
      </c>
      <c r="D240" s="205" t="s">
        <v>150</v>
      </c>
      <c r="E240" s="206" t="s">
        <v>2115</v>
      </c>
      <c r="F240" s="207" t="s">
        <v>2116</v>
      </c>
      <c r="G240" s="208" t="s">
        <v>377</v>
      </c>
      <c r="H240" s="209">
        <v>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155</v>
      </c>
      <c r="AT240" s="216" t="s">
        <v>150</v>
      </c>
      <c r="AU240" s="216" t="s">
        <v>72</v>
      </c>
      <c r="AY240" s="18" t="s">
        <v>148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155</v>
      </c>
      <c r="BM240" s="216" t="s">
        <v>1641</v>
      </c>
    </row>
    <row r="241" spans="1:47" s="2" customFormat="1" ht="12">
      <c r="A241" s="39"/>
      <c r="B241" s="40"/>
      <c r="C241" s="41"/>
      <c r="D241" s="218" t="s">
        <v>157</v>
      </c>
      <c r="E241" s="41"/>
      <c r="F241" s="219" t="s">
        <v>2116</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157</v>
      </c>
      <c r="AU241" s="18" t="s">
        <v>72</v>
      </c>
    </row>
    <row r="242" spans="1:65" s="2" customFormat="1" ht="21.75" customHeight="1">
      <c r="A242" s="39"/>
      <c r="B242" s="40"/>
      <c r="C242" s="205" t="s">
        <v>1117</v>
      </c>
      <c r="D242" s="205" t="s">
        <v>150</v>
      </c>
      <c r="E242" s="206" t="s">
        <v>2117</v>
      </c>
      <c r="F242" s="207" t="s">
        <v>2118</v>
      </c>
      <c r="G242" s="208" t="s">
        <v>377</v>
      </c>
      <c r="H242" s="209">
        <v>4</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155</v>
      </c>
      <c r="AT242" s="216" t="s">
        <v>150</v>
      </c>
      <c r="AU242" s="216" t="s">
        <v>72</v>
      </c>
      <c r="AY242" s="18" t="s">
        <v>148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155</v>
      </c>
      <c r="BM242" s="216" t="s">
        <v>1649</v>
      </c>
    </row>
    <row r="243" spans="1:47" s="2" customFormat="1" ht="12">
      <c r="A243" s="39"/>
      <c r="B243" s="40"/>
      <c r="C243" s="41"/>
      <c r="D243" s="218" t="s">
        <v>157</v>
      </c>
      <c r="E243" s="41"/>
      <c r="F243" s="219" t="s">
        <v>2118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157</v>
      </c>
      <c r="AU243" s="18" t="s">
        <v>72</v>
      </c>
    </row>
    <row r="244" spans="1:65" s="2" customFormat="1" ht="16.5" customHeight="1">
      <c r="A244" s="39"/>
      <c r="B244" s="40"/>
      <c r="C244" s="205" t="s">
        <v>1123</v>
      </c>
      <c r="D244" s="205" t="s">
        <v>150</v>
      </c>
      <c r="E244" s="206" t="s">
        <v>2119</v>
      </c>
      <c r="F244" s="207" t="s">
        <v>2120</v>
      </c>
      <c r="G244" s="208" t="s">
        <v>377</v>
      </c>
      <c r="H244" s="209">
        <v>2</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155</v>
      </c>
      <c r="AT244" s="216" t="s">
        <v>150</v>
      </c>
      <c r="AU244" s="216" t="s">
        <v>72</v>
      </c>
      <c r="AY244" s="18" t="s">
        <v>148</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155</v>
      </c>
      <c r="BM244" s="216" t="s">
        <v>1657</v>
      </c>
    </row>
    <row r="245" spans="1:47" s="2" customFormat="1" ht="12">
      <c r="A245" s="39"/>
      <c r="B245" s="40"/>
      <c r="C245" s="41"/>
      <c r="D245" s="218" t="s">
        <v>157</v>
      </c>
      <c r="E245" s="41"/>
      <c r="F245" s="219" t="s">
        <v>2120</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157</v>
      </c>
      <c r="AU245" s="18" t="s">
        <v>72</v>
      </c>
    </row>
    <row r="246" spans="1:65" s="2" customFormat="1" ht="16.5" customHeight="1">
      <c r="A246" s="39"/>
      <c r="B246" s="40"/>
      <c r="C246" s="205" t="s">
        <v>1128</v>
      </c>
      <c r="D246" s="205" t="s">
        <v>150</v>
      </c>
      <c r="E246" s="206" t="s">
        <v>2121</v>
      </c>
      <c r="F246" s="207" t="s">
        <v>2122</v>
      </c>
      <c r="G246" s="208" t="s">
        <v>377</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155</v>
      </c>
      <c r="AT246" s="216" t="s">
        <v>150</v>
      </c>
      <c r="AU246" s="216" t="s">
        <v>72</v>
      </c>
      <c r="AY246" s="18" t="s">
        <v>148</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155</v>
      </c>
      <c r="BM246" s="216" t="s">
        <v>1665</v>
      </c>
    </row>
    <row r="247" spans="1:47" s="2" customFormat="1" ht="12">
      <c r="A247" s="39"/>
      <c r="B247" s="40"/>
      <c r="C247" s="41"/>
      <c r="D247" s="218" t="s">
        <v>157</v>
      </c>
      <c r="E247" s="41"/>
      <c r="F247" s="219" t="s">
        <v>2122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157</v>
      </c>
      <c r="AU247" s="18" t="s">
        <v>72</v>
      </c>
    </row>
    <row r="248" spans="1:65" s="2" customFormat="1" ht="16.5" customHeight="1">
      <c r="A248" s="39"/>
      <c r="B248" s="40"/>
      <c r="C248" s="205" t="s">
        <v>1136</v>
      </c>
      <c r="D248" s="205" t="s">
        <v>150</v>
      </c>
      <c r="E248" s="206" t="s">
        <v>2123</v>
      </c>
      <c r="F248" s="207" t="s">
        <v>2124</v>
      </c>
      <c r="G248" s="208" t="s">
        <v>377</v>
      </c>
      <c r="H248" s="209">
        <v>1</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155</v>
      </c>
      <c r="AT248" s="216" t="s">
        <v>150</v>
      </c>
      <c r="AU248" s="216" t="s">
        <v>72</v>
      </c>
      <c r="AY248" s="18" t="s">
        <v>148</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155</v>
      </c>
      <c r="BM248" s="216" t="s">
        <v>1673</v>
      </c>
    </row>
    <row r="249" spans="1:47" s="2" customFormat="1" ht="12">
      <c r="A249" s="39"/>
      <c r="B249" s="40"/>
      <c r="C249" s="41"/>
      <c r="D249" s="218" t="s">
        <v>157</v>
      </c>
      <c r="E249" s="41"/>
      <c r="F249" s="219" t="s">
        <v>2124</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157</v>
      </c>
      <c r="AU249" s="18" t="s">
        <v>72</v>
      </c>
    </row>
    <row r="250" spans="1:65" s="2" customFormat="1" ht="16.5" customHeight="1">
      <c r="A250" s="39"/>
      <c r="B250" s="40"/>
      <c r="C250" s="205" t="s">
        <v>1145</v>
      </c>
      <c r="D250" s="205" t="s">
        <v>150</v>
      </c>
      <c r="E250" s="206" t="s">
        <v>2125</v>
      </c>
      <c r="F250" s="207" t="s">
        <v>2126</v>
      </c>
      <c r="G250" s="208" t="s">
        <v>377</v>
      </c>
      <c r="H250" s="209">
        <v>5</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155</v>
      </c>
      <c r="AT250" s="216" t="s">
        <v>150</v>
      </c>
      <c r="AU250" s="216" t="s">
        <v>72</v>
      </c>
      <c r="AY250" s="18" t="s">
        <v>148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155</v>
      </c>
      <c r="BM250" s="216" t="s">
        <v>1681</v>
      </c>
    </row>
    <row r="251" spans="1:47" s="2" customFormat="1" ht="12">
      <c r="A251" s="39"/>
      <c r="B251" s="40"/>
      <c r="C251" s="41"/>
      <c r="D251" s="218" t="s">
        <v>157</v>
      </c>
      <c r="E251" s="41"/>
      <c r="F251" s="219" t="s">
        <v>2126</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157</v>
      </c>
      <c r="AU251" s="18" t="s">
        <v>72</v>
      </c>
    </row>
    <row r="252" spans="1:65" s="2" customFormat="1" ht="24.15" customHeight="1">
      <c r="A252" s="39"/>
      <c r="B252" s="40"/>
      <c r="C252" s="205" t="s">
        <v>1152</v>
      </c>
      <c r="D252" s="205" t="s">
        <v>150</v>
      </c>
      <c r="E252" s="206" t="s">
        <v>2127</v>
      </c>
      <c r="F252" s="207" t="s">
        <v>2128</v>
      </c>
      <c r="G252" s="208" t="s">
        <v>377</v>
      </c>
      <c r="H252" s="209">
        <v>2</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155</v>
      </c>
      <c r="AT252" s="216" t="s">
        <v>150</v>
      </c>
      <c r="AU252" s="216" t="s">
        <v>72</v>
      </c>
      <c r="AY252" s="18" t="s">
        <v>148</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155</v>
      </c>
      <c r="BM252" s="216" t="s">
        <v>1689</v>
      </c>
    </row>
    <row r="253" spans="1:47" s="2" customFormat="1" ht="12">
      <c r="A253" s="39"/>
      <c r="B253" s="40"/>
      <c r="C253" s="41"/>
      <c r="D253" s="218" t="s">
        <v>157</v>
      </c>
      <c r="E253" s="41"/>
      <c r="F253" s="219" t="s">
        <v>2128</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157</v>
      </c>
      <c r="AU253" s="18" t="s">
        <v>72</v>
      </c>
    </row>
    <row r="254" spans="1:65" s="2" customFormat="1" ht="16.5" customHeight="1">
      <c r="A254" s="39"/>
      <c r="B254" s="40"/>
      <c r="C254" s="205" t="s">
        <v>1158</v>
      </c>
      <c r="D254" s="205" t="s">
        <v>150</v>
      </c>
      <c r="E254" s="206" t="s">
        <v>179</v>
      </c>
      <c r="F254" s="207" t="s">
        <v>2129</v>
      </c>
      <c r="G254" s="208" t="s">
        <v>377</v>
      </c>
      <c r="H254" s="209">
        <v>3</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155</v>
      </c>
      <c r="AT254" s="216" t="s">
        <v>150</v>
      </c>
      <c r="AU254" s="216" t="s">
        <v>72</v>
      </c>
      <c r="AY254" s="18" t="s">
        <v>148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155</v>
      </c>
      <c r="BM254" s="216" t="s">
        <v>1697</v>
      </c>
    </row>
    <row r="255" spans="1:47" s="2" customFormat="1" ht="12">
      <c r="A255" s="39"/>
      <c r="B255" s="40"/>
      <c r="C255" s="41"/>
      <c r="D255" s="218" t="s">
        <v>157</v>
      </c>
      <c r="E255" s="41"/>
      <c r="F255" s="219" t="s">
        <v>2129</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157</v>
      </c>
      <c r="AU255" s="18" t="s">
        <v>72</v>
      </c>
    </row>
    <row r="256" spans="1:65" s="2" customFormat="1" ht="16.5" customHeight="1">
      <c r="A256" s="39"/>
      <c r="B256" s="40"/>
      <c r="C256" s="205" t="s">
        <v>1164</v>
      </c>
      <c r="D256" s="205" t="s">
        <v>150</v>
      </c>
      <c r="E256" s="206" t="s">
        <v>2130</v>
      </c>
      <c r="F256" s="207" t="s">
        <v>2131</v>
      </c>
      <c r="G256" s="208" t="s">
        <v>377</v>
      </c>
      <c r="H256" s="209">
        <v>6</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155</v>
      </c>
      <c r="AT256" s="216" t="s">
        <v>150</v>
      </c>
      <c r="AU256" s="216" t="s">
        <v>72</v>
      </c>
      <c r="AY256" s="18" t="s">
        <v>148</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155</v>
      </c>
      <c r="BM256" s="216" t="s">
        <v>1707</v>
      </c>
    </row>
    <row r="257" spans="1:47" s="2" customFormat="1" ht="12">
      <c r="A257" s="39"/>
      <c r="B257" s="40"/>
      <c r="C257" s="41"/>
      <c r="D257" s="218" t="s">
        <v>157</v>
      </c>
      <c r="E257" s="41"/>
      <c r="F257" s="219" t="s">
        <v>2131</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157</v>
      </c>
      <c r="AU257" s="18" t="s">
        <v>72</v>
      </c>
    </row>
    <row r="258" spans="1:65" s="2" customFormat="1" ht="16.5" customHeight="1">
      <c r="A258" s="39"/>
      <c r="B258" s="40"/>
      <c r="C258" s="205" t="s">
        <v>1170</v>
      </c>
      <c r="D258" s="205" t="s">
        <v>150</v>
      </c>
      <c r="E258" s="206" t="s">
        <v>217</v>
      </c>
      <c r="F258" s="207" t="s">
        <v>2132</v>
      </c>
      <c r="G258" s="208" t="s">
        <v>377</v>
      </c>
      <c r="H258" s="209">
        <v>4</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155</v>
      </c>
      <c r="AT258" s="216" t="s">
        <v>150</v>
      </c>
      <c r="AU258" s="216" t="s">
        <v>72</v>
      </c>
      <c r="AY258" s="18" t="s">
        <v>148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155</v>
      </c>
      <c r="BM258" s="216" t="s">
        <v>1717</v>
      </c>
    </row>
    <row r="259" spans="1:47" s="2" customFormat="1" ht="12">
      <c r="A259" s="39"/>
      <c r="B259" s="40"/>
      <c r="C259" s="41"/>
      <c r="D259" s="218" t="s">
        <v>157</v>
      </c>
      <c r="E259" s="41"/>
      <c r="F259" s="219" t="s">
        <v>2132</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157</v>
      </c>
      <c r="AU259" s="18" t="s">
        <v>72</v>
      </c>
    </row>
    <row r="260" spans="1:65" s="2" customFormat="1" ht="16.5" customHeight="1">
      <c r="A260" s="39"/>
      <c r="B260" s="40"/>
      <c r="C260" s="205" t="s">
        <v>1180</v>
      </c>
      <c r="D260" s="205" t="s">
        <v>150</v>
      </c>
      <c r="E260" s="206" t="s">
        <v>224</v>
      </c>
      <c r="F260" s="207" t="s">
        <v>2133</v>
      </c>
      <c r="G260" s="208" t="s">
        <v>377</v>
      </c>
      <c r="H260" s="209">
        <v>1</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155</v>
      </c>
      <c r="AT260" s="216" t="s">
        <v>150</v>
      </c>
      <c r="AU260" s="216" t="s">
        <v>72</v>
      </c>
      <c r="AY260" s="18" t="s">
        <v>148</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155</v>
      </c>
      <c r="BM260" s="216" t="s">
        <v>1729</v>
      </c>
    </row>
    <row r="261" spans="1:47" s="2" customFormat="1" ht="12">
      <c r="A261" s="39"/>
      <c r="B261" s="40"/>
      <c r="C261" s="41"/>
      <c r="D261" s="218" t="s">
        <v>157</v>
      </c>
      <c r="E261" s="41"/>
      <c r="F261" s="219" t="s">
        <v>2133</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157</v>
      </c>
      <c r="AU261" s="18" t="s">
        <v>72</v>
      </c>
    </row>
    <row r="262" spans="1:65" s="2" customFormat="1" ht="16.5" customHeight="1">
      <c r="A262" s="39"/>
      <c r="B262" s="40"/>
      <c r="C262" s="205" t="s">
        <v>1186</v>
      </c>
      <c r="D262" s="205" t="s">
        <v>150</v>
      </c>
      <c r="E262" s="206" t="s">
        <v>231</v>
      </c>
      <c r="F262" s="207" t="s">
        <v>2134</v>
      </c>
      <c r="G262" s="208" t="s">
        <v>377</v>
      </c>
      <c r="H262" s="209">
        <v>1</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155</v>
      </c>
      <c r="AT262" s="216" t="s">
        <v>150</v>
      </c>
      <c r="AU262" s="216" t="s">
        <v>72</v>
      </c>
      <c r="AY262" s="18" t="s">
        <v>148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155</v>
      </c>
      <c r="BM262" s="216" t="s">
        <v>1740</v>
      </c>
    </row>
    <row r="263" spans="1:47" s="2" customFormat="1" ht="12">
      <c r="A263" s="39"/>
      <c r="B263" s="40"/>
      <c r="C263" s="41"/>
      <c r="D263" s="218" t="s">
        <v>157</v>
      </c>
      <c r="E263" s="41"/>
      <c r="F263" s="219" t="s">
        <v>2134</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157</v>
      </c>
      <c r="AU263" s="18" t="s">
        <v>72</v>
      </c>
    </row>
    <row r="264" spans="1:65" s="2" customFormat="1" ht="16.5" customHeight="1">
      <c r="A264" s="39"/>
      <c r="B264" s="40"/>
      <c r="C264" s="205" t="s">
        <v>1191</v>
      </c>
      <c r="D264" s="205" t="s">
        <v>150</v>
      </c>
      <c r="E264" s="206" t="s">
        <v>2135</v>
      </c>
      <c r="F264" s="207" t="s">
        <v>2136</v>
      </c>
      <c r="G264" s="208" t="s">
        <v>377</v>
      </c>
      <c r="H264" s="209">
        <v>4</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155</v>
      </c>
      <c r="AT264" s="216" t="s">
        <v>150</v>
      </c>
      <c r="AU264" s="216" t="s">
        <v>72</v>
      </c>
      <c r="AY264" s="18" t="s">
        <v>148</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155</v>
      </c>
      <c r="BM264" s="216" t="s">
        <v>1750</v>
      </c>
    </row>
    <row r="265" spans="1:47" s="2" customFormat="1" ht="12">
      <c r="A265" s="39"/>
      <c r="B265" s="40"/>
      <c r="C265" s="41"/>
      <c r="D265" s="218" t="s">
        <v>157</v>
      </c>
      <c r="E265" s="41"/>
      <c r="F265" s="219" t="s">
        <v>2136</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157</v>
      </c>
      <c r="AU265" s="18" t="s">
        <v>72</v>
      </c>
    </row>
    <row r="266" spans="1:65" s="2" customFormat="1" ht="16.5" customHeight="1">
      <c r="A266" s="39"/>
      <c r="B266" s="40"/>
      <c r="C266" s="205" t="s">
        <v>1199</v>
      </c>
      <c r="D266" s="205" t="s">
        <v>150</v>
      </c>
      <c r="E266" s="206" t="s">
        <v>2137</v>
      </c>
      <c r="F266" s="207" t="s">
        <v>2138</v>
      </c>
      <c r="G266" s="208" t="s">
        <v>377</v>
      </c>
      <c r="H266" s="209">
        <v>4</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155</v>
      </c>
      <c r="AT266" s="216" t="s">
        <v>150</v>
      </c>
      <c r="AU266" s="216" t="s">
        <v>72</v>
      </c>
      <c r="AY266" s="18" t="s">
        <v>148</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155</v>
      </c>
      <c r="BM266" s="216" t="s">
        <v>1765</v>
      </c>
    </row>
    <row r="267" spans="1:47" s="2" customFormat="1" ht="12">
      <c r="A267" s="39"/>
      <c r="B267" s="40"/>
      <c r="C267" s="41"/>
      <c r="D267" s="218" t="s">
        <v>157</v>
      </c>
      <c r="E267" s="41"/>
      <c r="F267" s="219" t="s">
        <v>2138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157</v>
      </c>
      <c r="AU267" s="18" t="s">
        <v>72</v>
      </c>
    </row>
    <row r="268" spans="1:65" s="2" customFormat="1" ht="16.5" customHeight="1">
      <c r="A268" s="39"/>
      <c r="B268" s="40"/>
      <c r="C268" s="205" t="s">
        <v>1205</v>
      </c>
      <c r="D268" s="205" t="s">
        <v>150</v>
      </c>
      <c r="E268" s="206" t="s">
        <v>2139</v>
      </c>
      <c r="F268" s="207" t="s">
        <v>2140</v>
      </c>
      <c r="G268" s="208" t="s">
        <v>377</v>
      </c>
      <c r="H268" s="209">
        <v>2</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155</v>
      </c>
      <c r="AT268" s="216" t="s">
        <v>150</v>
      </c>
      <c r="AU268" s="216" t="s">
        <v>72</v>
      </c>
      <c r="AY268" s="18" t="s">
        <v>148</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155</v>
      </c>
      <c r="BM268" s="216" t="s">
        <v>1777</v>
      </c>
    </row>
    <row r="269" spans="1:47" s="2" customFormat="1" ht="12">
      <c r="A269" s="39"/>
      <c r="B269" s="40"/>
      <c r="C269" s="41"/>
      <c r="D269" s="218" t="s">
        <v>157</v>
      </c>
      <c r="E269" s="41"/>
      <c r="F269" s="219" t="s">
        <v>2140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157</v>
      </c>
      <c r="AU269" s="18" t="s">
        <v>72</v>
      </c>
    </row>
    <row r="270" spans="1:65" s="2" customFormat="1" ht="24.15" customHeight="1">
      <c r="A270" s="39"/>
      <c r="B270" s="40"/>
      <c r="C270" s="205" t="s">
        <v>1211</v>
      </c>
      <c r="D270" s="205" t="s">
        <v>150</v>
      </c>
      <c r="E270" s="206" t="s">
        <v>237</v>
      </c>
      <c r="F270" s="207" t="s">
        <v>2141</v>
      </c>
      <c r="G270" s="208" t="s">
        <v>377</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155</v>
      </c>
      <c r="AT270" s="216" t="s">
        <v>150</v>
      </c>
      <c r="AU270" s="216" t="s">
        <v>72</v>
      </c>
      <c r="AY270" s="18" t="s">
        <v>148</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155</v>
      </c>
      <c r="BM270" s="216" t="s">
        <v>1792</v>
      </c>
    </row>
    <row r="271" spans="1:47" s="2" customFormat="1" ht="12">
      <c r="A271" s="39"/>
      <c r="B271" s="40"/>
      <c r="C271" s="41"/>
      <c r="D271" s="218" t="s">
        <v>157</v>
      </c>
      <c r="E271" s="41"/>
      <c r="F271" s="219" t="s">
        <v>2141</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157</v>
      </c>
      <c r="AU271" s="18" t="s">
        <v>72</v>
      </c>
    </row>
    <row r="272" spans="1:65" s="2" customFormat="1" ht="16.5" customHeight="1">
      <c r="A272" s="39"/>
      <c r="B272" s="40"/>
      <c r="C272" s="205" t="s">
        <v>1217</v>
      </c>
      <c r="D272" s="205" t="s">
        <v>150</v>
      </c>
      <c r="E272" s="206" t="s">
        <v>243</v>
      </c>
      <c r="F272" s="207" t="s">
        <v>2142</v>
      </c>
      <c r="G272" s="208" t="s">
        <v>377</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155</v>
      </c>
      <c r="AT272" s="216" t="s">
        <v>150</v>
      </c>
      <c r="AU272" s="216" t="s">
        <v>72</v>
      </c>
      <c r="AY272" s="18" t="s">
        <v>148</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155</v>
      </c>
      <c r="BM272" s="216" t="s">
        <v>2143</v>
      </c>
    </row>
    <row r="273" spans="1:47" s="2" customFormat="1" ht="12">
      <c r="A273" s="39"/>
      <c r="B273" s="40"/>
      <c r="C273" s="41"/>
      <c r="D273" s="218" t="s">
        <v>157</v>
      </c>
      <c r="E273" s="41"/>
      <c r="F273" s="219" t="s">
        <v>2142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157</v>
      </c>
      <c r="AU273" s="18" t="s">
        <v>72</v>
      </c>
    </row>
    <row r="274" spans="1:65" s="2" customFormat="1" ht="21.75" customHeight="1">
      <c r="A274" s="39"/>
      <c r="B274" s="40"/>
      <c r="C274" s="205" t="s">
        <v>1222</v>
      </c>
      <c r="D274" s="205" t="s">
        <v>150</v>
      </c>
      <c r="E274" s="206" t="s">
        <v>2144</v>
      </c>
      <c r="F274" s="207" t="s">
        <v>2145</v>
      </c>
      <c r="G274" s="208" t="s">
        <v>377</v>
      </c>
      <c r="H274" s="209">
        <v>15</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155</v>
      </c>
      <c r="AT274" s="216" t="s">
        <v>150</v>
      </c>
      <c r="AU274" s="216" t="s">
        <v>72</v>
      </c>
      <c r="AY274" s="18" t="s">
        <v>148</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155</v>
      </c>
      <c r="BM274" s="216" t="s">
        <v>2146</v>
      </c>
    </row>
    <row r="275" spans="1:47" s="2" customFormat="1" ht="12">
      <c r="A275" s="39"/>
      <c r="B275" s="40"/>
      <c r="C275" s="41"/>
      <c r="D275" s="218" t="s">
        <v>157</v>
      </c>
      <c r="E275" s="41"/>
      <c r="F275" s="219" t="s">
        <v>2145</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157</v>
      </c>
      <c r="AU275" s="18" t="s">
        <v>72</v>
      </c>
    </row>
    <row r="276" spans="1:65" s="2" customFormat="1" ht="24.15" customHeight="1">
      <c r="A276" s="39"/>
      <c r="B276" s="40"/>
      <c r="C276" s="205" t="s">
        <v>1230</v>
      </c>
      <c r="D276" s="205" t="s">
        <v>150</v>
      </c>
      <c r="E276" s="206" t="s">
        <v>2147</v>
      </c>
      <c r="F276" s="207" t="s">
        <v>2148</v>
      </c>
      <c r="G276" s="208" t="s">
        <v>377</v>
      </c>
      <c r="H276" s="209">
        <v>15</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155</v>
      </c>
      <c r="AT276" s="216" t="s">
        <v>150</v>
      </c>
      <c r="AU276" s="216" t="s">
        <v>72</v>
      </c>
      <c r="AY276" s="18" t="s">
        <v>148</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155</v>
      </c>
      <c r="BM276" s="216" t="s">
        <v>2149</v>
      </c>
    </row>
    <row r="277" spans="1:47" s="2" customFormat="1" ht="12">
      <c r="A277" s="39"/>
      <c r="B277" s="40"/>
      <c r="C277" s="41"/>
      <c r="D277" s="218" t="s">
        <v>157</v>
      </c>
      <c r="E277" s="41"/>
      <c r="F277" s="219" t="s">
        <v>2148</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157</v>
      </c>
      <c r="AU277" s="18" t="s">
        <v>72</v>
      </c>
    </row>
    <row r="278" spans="1:65" s="2" customFormat="1" ht="21.75" customHeight="1">
      <c r="A278" s="39"/>
      <c r="B278" s="40"/>
      <c r="C278" s="205" t="s">
        <v>1236</v>
      </c>
      <c r="D278" s="205" t="s">
        <v>150</v>
      </c>
      <c r="E278" s="206" t="s">
        <v>2150</v>
      </c>
      <c r="F278" s="207" t="s">
        <v>2151</v>
      </c>
      <c r="G278" s="208" t="s">
        <v>377</v>
      </c>
      <c r="H278" s="209">
        <v>22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155</v>
      </c>
      <c r="AT278" s="216" t="s">
        <v>150</v>
      </c>
      <c r="AU278" s="216" t="s">
        <v>72</v>
      </c>
      <c r="AY278" s="18" t="s">
        <v>148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155</v>
      </c>
      <c r="BM278" s="216" t="s">
        <v>2152</v>
      </c>
    </row>
    <row r="279" spans="1:47" s="2" customFormat="1" ht="12">
      <c r="A279" s="39"/>
      <c r="B279" s="40"/>
      <c r="C279" s="41"/>
      <c r="D279" s="218" t="s">
        <v>157</v>
      </c>
      <c r="E279" s="41"/>
      <c r="F279" s="219" t="s">
        <v>2151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157</v>
      </c>
      <c r="AU279" s="18" t="s">
        <v>72</v>
      </c>
    </row>
    <row r="280" spans="1:65" s="2" customFormat="1" ht="24.15" customHeight="1">
      <c r="A280" s="39"/>
      <c r="B280" s="40"/>
      <c r="C280" s="205" t="s">
        <v>1242</v>
      </c>
      <c r="D280" s="205" t="s">
        <v>150</v>
      </c>
      <c r="E280" s="206" t="s">
        <v>2153</v>
      </c>
      <c r="F280" s="207" t="s">
        <v>2154</v>
      </c>
      <c r="G280" s="208" t="s">
        <v>377</v>
      </c>
      <c r="H280" s="209">
        <v>15</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155</v>
      </c>
      <c r="AT280" s="216" t="s">
        <v>150</v>
      </c>
      <c r="AU280" s="216" t="s">
        <v>72</v>
      </c>
      <c r="AY280" s="18" t="s">
        <v>148</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155</v>
      </c>
      <c r="BM280" s="216" t="s">
        <v>2155</v>
      </c>
    </row>
    <row r="281" spans="1:47" s="2" customFormat="1" ht="12">
      <c r="A281" s="39"/>
      <c r="B281" s="40"/>
      <c r="C281" s="41"/>
      <c r="D281" s="218" t="s">
        <v>157</v>
      </c>
      <c r="E281" s="41"/>
      <c r="F281" s="219" t="s">
        <v>2154</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157</v>
      </c>
      <c r="AU281" s="18" t="s">
        <v>72</v>
      </c>
    </row>
    <row r="282" spans="1:65" s="2" customFormat="1" ht="24.15" customHeight="1">
      <c r="A282" s="39"/>
      <c r="B282" s="40"/>
      <c r="C282" s="205" t="s">
        <v>1248</v>
      </c>
      <c r="D282" s="205" t="s">
        <v>150</v>
      </c>
      <c r="E282" s="206" t="s">
        <v>2156</v>
      </c>
      <c r="F282" s="207" t="s">
        <v>2157</v>
      </c>
      <c r="G282" s="208" t="s">
        <v>377</v>
      </c>
      <c r="H282" s="209">
        <v>7</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155</v>
      </c>
      <c r="AT282" s="216" t="s">
        <v>150</v>
      </c>
      <c r="AU282" s="216" t="s">
        <v>72</v>
      </c>
      <c r="AY282" s="18" t="s">
        <v>148</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155</v>
      </c>
      <c r="BM282" s="216" t="s">
        <v>2158</v>
      </c>
    </row>
    <row r="283" spans="1:47" s="2" customFormat="1" ht="12">
      <c r="A283" s="39"/>
      <c r="B283" s="40"/>
      <c r="C283" s="41"/>
      <c r="D283" s="218" t="s">
        <v>157</v>
      </c>
      <c r="E283" s="41"/>
      <c r="F283" s="219" t="s">
        <v>2157</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157</v>
      </c>
      <c r="AU283" s="18" t="s">
        <v>72</v>
      </c>
    </row>
    <row r="284" spans="1:65" s="2" customFormat="1" ht="21.75" customHeight="1">
      <c r="A284" s="39"/>
      <c r="B284" s="40"/>
      <c r="C284" s="205" t="s">
        <v>1261</v>
      </c>
      <c r="D284" s="205" t="s">
        <v>150</v>
      </c>
      <c r="E284" s="206" t="s">
        <v>2159</v>
      </c>
      <c r="F284" s="207" t="s">
        <v>2160</v>
      </c>
      <c r="G284" s="208" t="s">
        <v>377</v>
      </c>
      <c r="H284" s="209">
        <v>15</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155</v>
      </c>
      <c r="AT284" s="216" t="s">
        <v>150</v>
      </c>
      <c r="AU284" s="216" t="s">
        <v>72</v>
      </c>
      <c r="AY284" s="18" t="s">
        <v>148</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155</v>
      </c>
      <c r="BM284" s="216" t="s">
        <v>2161</v>
      </c>
    </row>
    <row r="285" spans="1:47" s="2" customFormat="1" ht="12">
      <c r="A285" s="39"/>
      <c r="B285" s="40"/>
      <c r="C285" s="41"/>
      <c r="D285" s="218" t="s">
        <v>157</v>
      </c>
      <c r="E285" s="41"/>
      <c r="F285" s="219" t="s">
        <v>2160</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157</v>
      </c>
      <c r="AU285" s="18" t="s">
        <v>72</v>
      </c>
    </row>
    <row r="286" spans="1:65" s="2" customFormat="1" ht="16.5" customHeight="1">
      <c r="A286" s="39"/>
      <c r="B286" s="40"/>
      <c r="C286" s="205" t="s">
        <v>1274</v>
      </c>
      <c r="D286" s="205" t="s">
        <v>150</v>
      </c>
      <c r="E286" s="206" t="s">
        <v>2162</v>
      </c>
      <c r="F286" s="207" t="s">
        <v>2163</v>
      </c>
      <c r="G286" s="208" t="s">
        <v>377</v>
      </c>
      <c r="H286" s="209">
        <v>30</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155</v>
      </c>
      <c r="AT286" s="216" t="s">
        <v>150</v>
      </c>
      <c r="AU286" s="216" t="s">
        <v>72</v>
      </c>
      <c r="AY286" s="18" t="s">
        <v>148</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155</v>
      </c>
      <c r="BM286" s="216" t="s">
        <v>2164</v>
      </c>
    </row>
    <row r="287" spans="1:47" s="2" customFormat="1" ht="12">
      <c r="A287" s="39"/>
      <c r="B287" s="40"/>
      <c r="C287" s="41"/>
      <c r="D287" s="218" t="s">
        <v>157</v>
      </c>
      <c r="E287" s="41"/>
      <c r="F287" s="219" t="s">
        <v>2163</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157</v>
      </c>
      <c r="AU287" s="18" t="s">
        <v>72</v>
      </c>
    </row>
    <row r="288" spans="1:65" s="2" customFormat="1" ht="16.5" customHeight="1">
      <c r="A288" s="39"/>
      <c r="B288" s="40"/>
      <c r="C288" s="205" t="s">
        <v>1282</v>
      </c>
      <c r="D288" s="205" t="s">
        <v>150</v>
      </c>
      <c r="E288" s="206" t="s">
        <v>8</v>
      </c>
      <c r="F288" s="207" t="s">
        <v>2165</v>
      </c>
      <c r="G288" s="208" t="s">
        <v>2166</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155</v>
      </c>
      <c r="AT288" s="216" t="s">
        <v>150</v>
      </c>
      <c r="AU288" s="216" t="s">
        <v>72</v>
      </c>
      <c r="AY288" s="18" t="s">
        <v>148</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155</v>
      </c>
      <c r="BM288" s="216" t="s">
        <v>2167</v>
      </c>
    </row>
    <row r="289" spans="1:47" s="2" customFormat="1" ht="12">
      <c r="A289" s="39"/>
      <c r="B289" s="40"/>
      <c r="C289" s="41"/>
      <c r="D289" s="218" t="s">
        <v>157</v>
      </c>
      <c r="E289" s="41"/>
      <c r="F289" s="219" t="s">
        <v>2165</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157</v>
      </c>
      <c r="AU289" s="18" t="s">
        <v>72</v>
      </c>
    </row>
    <row r="290" spans="1:65" s="2" customFormat="1" ht="16.5" customHeight="1">
      <c r="A290" s="39"/>
      <c r="B290" s="40"/>
      <c r="C290" s="205" t="s">
        <v>1288</v>
      </c>
      <c r="D290" s="205" t="s">
        <v>150</v>
      </c>
      <c r="E290" s="206" t="s">
        <v>261</v>
      </c>
      <c r="F290" s="207" t="s">
        <v>2168</v>
      </c>
      <c r="G290" s="208" t="s">
        <v>2169</v>
      </c>
      <c r="H290" s="209">
        <v>1</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155</v>
      </c>
      <c r="AT290" s="216" t="s">
        <v>150</v>
      </c>
      <c r="AU290" s="216" t="s">
        <v>72</v>
      </c>
      <c r="AY290" s="18" t="s">
        <v>148</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155</v>
      </c>
      <c r="BM290" s="216" t="s">
        <v>2170</v>
      </c>
    </row>
    <row r="291" spans="1:47" s="2" customFormat="1" ht="12">
      <c r="A291" s="39"/>
      <c r="B291" s="40"/>
      <c r="C291" s="41"/>
      <c r="D291" s="218" t="s">
        <v>157</v>
      </c>
      <c r="E291" s="41"/>
      <c r="F291" s="219" t="s">
        <v>2168</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157</v>
      </c>
      <c r="AU291" s="18" t="s">
        <v>72</v>
      </c>
    </row>
    <row r="292" spans="1:65" s="2" customFormat="1" ht="21.75" customHeight="1">
      <c r="A292" s="39"/>
      <c r="B292" s="40"/>
      <c r="C292" s="205" t="s">
        <v>1295</v>
      </c>
      <c r="D292" s="205" t="s">
        <v>150</v>
      </c>
      <c r="E292" s="206" t="s">
        <v>2171</v>
      </c>
      <c r="F292" s="207" t="s">
        <v>2172</v>
      </c>
      <c r="G292" s="208" t="s">
        <v>2173</v>
      </c>
      <c r="H292" s="280"/>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155</v>
      </c>
      <c r="AT292" s="216" t="s">
        <v>150</v>
      </c>
      <c r="AU292" s="216" t="s">
        <v>72</v>
      </c>
      <c r="AY292" s="18" t="s">
        <v>148</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155</v>
      </c>
      <c r="BM292" s="216" t="s">
        <v>2174</v>
      </c>
    </row>
    <row r="293" spans="1:47" s="2" customFormat="1" ht="12">
      <c r="A293" s="39"/>
      <c r="B293" s="40"/>
      <c r="C293" s="41"/>
      <c r="D293" s="218" t="s">
        <v>157</v>
      </c>
      <c r="E293" s="41"/>
      <c r="F293" s="219" t="s">
        <v>2172</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157</v>
      </c>
      <c r="AU293" s="18" t="s">
        <v>72</v>
      </c>
    </row>
    <row r="294" spans="1:65" s="2" customFormat="1" ht="21.75" customHeight="1">
      <c r="A294" s="39"/>
      <c r="B294" s="40"/>
      <c r="C294" s="205" t="s">
        <v>1301</v>
      </c>
      <c r="D294" s="205" t="s">
        <v>150</v>
      </c>
      <c r="E294" s="206" t="s">
        <v>2175</v>
      </c>
      <c r="F294" s="207" t="s">
        <v>2176</v>
      </c>
      <c r="G294" s="208" t="s">
        <v>220</v>
      </c>
      <c r="H294" s="209">
        <v>3.2</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155</v>
      </c>
      <c r="AT294" s="216" t="s">
        <v>150</v>
      </c>
      <c r="AU294" s="216" t="s">
        <v>72</v>
      </c>
      <c r="AY294" s="18" t="s">
        <v>148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155</v>
      </c>
      <c r="BM294" s="216" t="s">
        <v>2177</v>
      </c>
    </row>
    <row r="295" spans="1:47" s="2" customFormat="1" ht="12">
      <c r="A295" s="39"/>
      <c r="B295" s="40"/>
      <c r="C295" s="41"/>
      <c r="D295" s="218" t="s">
        <v>157</v>
      </c>
      <c r="E295" s="41"/>
      <c r="F295" s="219" t="s">
        <v>2176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157</v>
      </c>
      <c r="AU295" s="18" t="s">
        <v>72</v>
      </c>
    </row>
    <row r="296" spans="1:65" s="2" customFormat="1" ht="21.75" customHeight="1">
      <c r="A296" s="39"/>
      <c r="B296" s="40"/>
      <c r="C296" s="205" t="s">
        <v>1307</v>
      </c>
      <c r="D296" s="205" t="s">
        <v>150</v>
      </c>
      <c r="E296" s="206" t="s">
        <v>1993</v>
      </c>
      <c r="F296" s="207" t="s">
        <v>1994</v>
      </c>
      <c r="G296" s="208" t="s">
        <v>220</v>
      </c>
      <c r="H296" s="209">
        <v>0.85</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155</v>
      </c>
      <c r="AT296" s="216" t="s">
        <v>150</v>
      </c>
      <c r="AU296" s="216" t="s">
        <v>72</v>
      </c>
      <c r="AY296" s="18" t="s">
        <v>148</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155</v>
      </c>
      <c r="BM296" s="216" t="s">
        <v>2178</v>
      </c>
    </row>
    <row r="297" spans="1:47" s="2" customFormat="1" ht="12">
      <c r="A297" s="39"/>
      <c r="B297" s="40"/>
      <c r="C297" s="41"/>
      <c r="D297" s="218" t="s">
        <v>157</v>
      </c>
      <c r="E297" s="41"/>
      <c r="F297" s="219" t="s">
        <v>1994</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157</v>
      </c>
      <c r="AU297" s="18" t="s">
        <v>72</v>
      </c>
    </row>
    <row r="298" spans="1:65" s="2" customFormat="1" ht="16.5" customHeight="1">
      <c r="A298" s="39"/>
      <c r="B298" s="40"/>
      <c r="C298" s="205" t="s">
        <v>1314</v>
      </c>
      <c r="D298" s="205" t="s">
        <v>150</v>
      </c>
      <c r="E298" s="206" t="s">
        <v>268</v>
      </c>
      <c r="F298" s="207" t="s">
        <v>2179</v>
      </c>
      <c r="G298" s="208" t="s">
        <v>174</v>
      </c>
      <c r="H298" s="209">
        <v>5</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155</v>
      </c>
      <c r="AT298" s="216" t="s">
        <v>150</v>
      </c>
      <c r="AU298" s="216" t="s">
        <v>72</v>
      </c>
      <c r="AY298" s="18" t="s">
        <v>148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155</v>
      </c>
      <c r="BM298" s="216" t="s">
        <v>2180</v>
      </c>
    </row>
    <row r="299" spans="1:47" s="2" customFormat="1" ht="12">
      <c r="A299" s="39"/>
      <c r="B299" s="40"/>
      <c r="C299" s="41"/>
      <c r="D299" s="218" t="s">
        <v>157</v>
      </c>
      <c r="E299" s="41"/>
      <c r="F299" s="219" t="s">
        <v>2179</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157</v>
      </c>
      <c r="AU299" s="18" t="s">
        <v>72</v>
      </c>
    </row>
    <row r="300" spans="1:65" s="2" customFormat="1" ht="21.75" customHeight="1">
      <c r="A300" s="39"/>
      <c r="B300" s="40"/>
      <c r="C300" s="205" t="s">
        <v>1320</v>
      </c>
      <c r="D300" s="205" t="s">
        <v>150</v>
      </c>
      <c r="E300" s="206" t="s">
        <v>1996</v>
      </c>
      <c r="F300" s="207" t="s">
        <v>1997</v>
      </c>
      <c r="G300" s="208" t="s">
        <v>220</v>
      </c>
      <c r="H300" s="209">
        <v>8</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155</v>
      </c>
      <c r="AT300" s="216" t="s">
        <v>150</v>
      </c>
      <c r="AU300" s="216" t="s">
        <v>72</v>
      </c>
      <c r="AY300" s="18" t="s">
        <v>148</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155</v>
      </c>
      <c r="BM300" s="216" t="s">
        <v>2181</v>
      </c>
    </row>
    <row r="301" spans="1:47" s="2" customFormat="1" ht="12">
      <c r="A301" s="39"/>
      <c r="B301" s="40"/>
      <c r="C301" s="41"/>
      <c r="D301" s="218" t="s">
        <v>157</v>
      </c>
      <c r="E301" s="41"/>
      <c r="F301" s="219" t="s">
        <v>1997</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157</v>
      </c>
      <c r="AU301" s="18" t="s">
        <v>72</v>
      </c>
    </row>
    <row r="302" spans="1:65" s="2" customFormat="1" ht="21.75" customHeight="1">
      <c r="A302" s="39"/>
      <c r="B302" s="40"/>
      <c r="C302" s="205" t="s">
        <v>1326</v>
      </c>
      <c r="D302" s="205" t="s">
        <v>150</v>
      </c>
      <c r="E302" s="206" t="s">
        <v>1998</v>
      </c>
      <c r="F302" s="207" t="s">
        <v>1999</v>
      </c>
      <c r="G302" s="208" t="s">
        <v>377</v>
      </c>
      <c r="H302" s="209">
        <v>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155</v>
      </c>
      <c r="AT302" s="216" t="s">
        <v>150</v>
      </c>
      <c r="AU302" s="216" t="s">
        <v>72</v>
      </c>
      <c r="AY302" s="18" t="s">
        <v>148</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155</v>
      </c>
      <c r="BM302" s="216" t="s">
        <v>2182</v>
      </c>
    </row>
    <row r="303" spans="1:47" s="2" customFormat="1" ht="12">
      <c r="A303" s="39"/>
      <c r="B303" s="40"/>
      <c r="C303" s="41"/>
      <c r="D303" s="218" t="s">
        <v>157</v>
      </c>
      <c r="E303" s="41"/>
      <c r="F303" s="219" t="s">
        <v>1999</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157</v>
      </c>
      <c r="AU303" s="18" t="s">
        <v>72</v>
      </c>
    </row>
    <row r="304" spans="1:65" s="2" customFormat="1" ht="21.75" customHeight="1">
      <c r="A304" s="39"/>
      <c r="B304" s="40"/>
      <c r="C304" s="205" t="s">
        <v>1332</v>
      </c>
      <c r="D304" s="205" t="s">
        <v>150</v>
      </c>
      <c r="E304" s="206" t="s">
        <v>2000</v>
      </c>
      <c r="F304" s="207" t="s">
        <v>2001</v>
      </c>
      <c r="G304" s="208" t="s">
        <v>220</v>
      </c>
      <c r="H304" s="209">
        <v>53</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155</v>
      </c>
      <c r="AT304" s="216" t="s">
        <v>150</v>
      </c>
      <c r="AU304" s="216" t="s">
        <v>72</v>
      </c>
      <c r="AY304" s="18" t="s">
        <v>148</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155</v>
      </c>
      <c r="BM304" s="216" t="s">
        <v>2183</v>
      </c>
    </row>
    <row r="305" spans="1:47" s="2" customFormat="1" ht="12">
      <c r="A305" s="39"/>
      <c r="B305" s="40"/>
      <c r="C305" s="41"/>
      <c r="D305" s="218" t="s">
        <v>157</v>
      </c>
      <c r="E305" s="41"/>
      <c r="F305" s="219" t="s">
        <v>2001</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157</v>
      </c>
      <c r="AU305" s="18" t="s">
        <v>72</v>
      </c>
    </row>
    <row r="306" spans="1:65" s="2" customFormat="1" ht="21.75" customHeight="1">
      <c r="A306" s="39"/>
      <c r="B306" s="40"/>
      <c r="C306" s="205" t="s">
        <v>1339</v>
      </c>
      <c r="D306" s="205" t="s">
        <v>150</v>
      </c>
      <c r="E306" s="206" t="s">
        <v>2184</v>
      </c>
      <c r="F306" s="207" t="s">
        <v>2185</v>
      </c>
      <c r="G306" s="208" t="s">
        <v>377</v>
      </c>
      <c r="H306" s="209">
        <v>8</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155</v>
      </c>
      <c r="AT306" s="216" t="s">
        <v>150</v>
      </c>
      <c r="AU306" s="216" t="s">
        <v>72</v>
      </c>
      <c r="AY306" s="18" t="s">
        <v>148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155</v>
      </c>
      <c r="BM306" s="216" t="s">
        <v>2186</v>
      </c>
    </row>
    <row r="307" spans="1:47" s="2" customFormat="1" ht="12">
      <c r="A307" s="39"/>
      <c r="B307" s="40"/>
      <c r="C307" s="41"/>
      <c r="D307" s="218" t="s">
        <v>157</v>
      </c>
      <c r="E307" s="41"/>
      <c r="F307" s="219" t="s">
        <v>2185</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157</v>
      </c>
      <c r="AU307" s="18" t="s">
        <v>72</v>
      </c>
    </row>
    <row r="308" spans="1:65" s="2" customFormat="1" ht="21.75" customHeight="1">
      <c r="A308" s="39"/>
      <c r="B308" s="40"/>
      <c r="C308" s="205" t="s">
        <v>1348</v>
      </c>
      <c r="D308" s="205" t="s">
        <v>150</v>
      </c>
      <c r="E308" s="206" t="s">
        <v>2004</v>
      </c>
      <c r="F308" s="207" t="s">
        <v>2005</v>
      </c>
      <c r="G308" s="208" t="s">
        <v>377</v>
      </c>
      <c r="H308" s="209">
        <v>45</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155</v>
      </c>
      <c r="AT308" s="216" t="s">
        <v>150</v>
      </c>
      <c r="AU308" s="216" t="s">
        <v>72</v>
      </c>
      <c r="AY308" s="18" t="s">
        <v>148</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155</v>
      </c>
      <c r="BM308" s="216" t="s">
        <v>2187</v>
      </c>
    </row>
    <row r="309" spans="1:47" s="2" customFormat="1" ht="12">
      <c r="A309" s="39"/>
      <c r="B309" s="40"/>
      <c r="C309" s="41"/>
      <c r="D309" s="218" t="s">
        <v>157</v>
      </c>
      <c r="E309" s="41"/>
      <c r="F309" s="219" t="s">
        <v>2005</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157</v>
      </c>
      <c r="AU309" s="18" t="s">
        <v>72</v>
      </c>
    </row>
    <row r="310" spans="1:65" s="2" customFormat="1" ht="21.75" customHeight="1">
      <c r="A310" s="39"/>
      <c r="B310" s="40"/>
      <c r="C310" s="205" t="s">
        <v>1360</v>
      </c>
      <c r="D310" s="205" t="s">
        <v>150</v>
      </c>
      <c r="E310" s="206" t="s">
        <v>2010</v>
      </c>
      <c r="F310" s="207" t="s">
        <v>2011</v>
      </c>
      <c r="G310" s="208" t="s">
        <v>220</v>
      </c>
      <c r="H310" s="209">
        <v>7</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155</v>
      </c>
      <c r="AT310" s="216" t="s">
        <v>150</v>
      </c>
      <c r="AU310" s="216" t="s">
        <v>72</v>
      </c>
      <c r="AY310" s="18" t="s">
        <v>148</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155</v>
      </c>
      <c r="BM310" s="216" t="s">
        <v>2188</v>
      </c>
    </row>
    <row r="311" spans="1:47" s="2" customFormat="1" ht="12">
      <c r="A311" s="39"/>
      <c r="B311" s="40"/>
      <c r="C311" s="41"/>
      <c r="D311" s="218" t="s">
        <v>157</v>
      </c>
      <c r="E311" s="41"/>
      <c r="F311" s="219" t="s">
        <v>2011</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157</v>
      </c>
      <c r="AU311" s="18" t="s">
        <v>72</v>
      </c>
    </row>
    <row r="312" spans="1:65" s="2" customFormat="1" ht="21.75" customHeight="1">
      <c r="A312" s="39"/>
      <c r="B312" s="40"/>
      <c r="C312" s="205" t="s">
        <v>1365</v>
      </c>
      <c r="D312" s="205" t="s">
        <v>150</v>
      </c>
      <c r="E312" s="206" t="s">
        <v>2012</v>
      </c>
      <c r="F312" s="207" t="s">
        <v>2013</v>
      </c>
      <c r="G312" s="208" t="s">
        <v>377</v>
      </c>
      <c r="H312" s="209">
        <v>7</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155</v>
      </c>
      <c r="AT312" s="216" t="s">
        <v>150</v>
      </c>
      <c r="AU312" s="216" t="s">
        <v>72</v>
      </c>
      <c r="AY312" s="18" t="s">
        <v>148</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155</v>
      </c>
      <c r="BM312" s="216" t="s">
        <v>2189</v>
      </c>
    </row>
    <row r="313" spans="1:47" s="2" customFormat="1" ht="12">
      <c r="A313" s="39"/>
      <c r="B313" s="40"/>
      <c r="C313" s="41"/>
      <c r="D313" s="218" t="s">
        <v>157</v>
      </c>
      <c r="E313" s="41"/>
      <c r="F313" s="219" t="s">
        <v>2013</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157</v>
      </c>
      <c r="AU313" s="18" t="s">
        <v>72</v>
      </c>
    </row>
    <row r="314" spans="1:65" s="2" customFormat="1" ht="21.75" customHeight="1">
      <c r="A314" s="39"/>
      <c r="B314" s="40"/>
      <c r="C314" s="205" t="s">
        <v>1374</v>
      </c>
      <c r="D314" s="205" t="s">
        <v>150</v>
      </c>
      <c r="E314" s="206" t="s">
        <v>2190</v>
      </c>
      <c r="F314" s="207" t="s">
        <v>2191</v>
      </c>
      <c r="G314" s="208" t="s">
        <v>377</v>
      </c>
      <c r="H314" s="209">
        <v>5</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155</v>
      </c>
      <c r="AT314" s="216" t="s">
        <v>150</v>
      </c>
      <c r="AU314" s="216" t="s">
        <v>72</v>
      </c>
      <c r="AY314" s="18" t="s">
        <v>148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155</v>
      </c>
      <c r="BM314" s="216" t="s">
        <v>2192</v>
      </c>
    </row>
    <row r="315" spans="1:47" s="2" customFormat="1" ht="12">
      <c r="A315" s="39"/>
      <c r="B315" s="40"/>
      <c r="C315" s="41"/>
      <c r="D315" s="218" t="s">
        <v>157</v>
      </c>
      <c r="E315" s="41"/>
      <c r="F315" s="219" t="s">
        <v>2191</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157</v>
      </c>
      <c r="AU315" s="18" t="s">
        <v>72</v>
      </c>
    </row>
    <row r="316" spans="1:65" s="2" customFormat="1" ht="21.75" customHeight="1">
      <c r="A316" s="39"/>
      <c r="B316" s="40"/>
      <c r="C316" s="205" t="s">
        <v>1380</v>
      </c>
      <c r="D316" s="205" t="s">
        <v>150</v>
      </c>
      <c r="E316" s="206" t="s">
        <v>2026</v>
      </c>
      <c r="F316" s="207" t="s">
        <v>2027</v>
      </c>
      <c r="G316" s="208" t="s">
        <v>377</v>
      </c>
      <c r="H316" s="209">
        <v>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155</v>
      </c>
      <c r="AT316" s="216" t="s">
        <v>150</v>
      </c>
      <c r="AU316" s="216" t="s">
        <v>72</v>
      </c>
      <c r="AY316" s="18" t="s">
        <v>148</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155</v>
      </c>
      <c r="BM316" s="216" t="s">
        <v>2193</v>
      </c>
    </row>
    <row r="317" spans="1:47" s="2" customFormat="1" ht="12">
      <c r="A317" s="39"/>
      <c r="B317" s="40"/>
      <c r="C317" s="41"/>
      <c r="D317" s="218" t="s">
        <v>157</v>
      </c>
      <c r="E317" s="41"/>
      <c r="F317" s="219" t="s">
        <v>2027</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157</v>
      </c>
      <c r="AU317" s="18" t="s">
        <v>72</v>
      </c>
    </row>
    <row r="318" spans="1:65" s="2" customFormat="1" ht="21.75" customHeight="1">
      <c r="A318" s="39"/>
      <c r="B318" s="40"/>
      <c r="C318" s="205" t="s">
        <v>1386</v>
      </c>
      <c r="D318" s="205" t="s">
        <v>150</v>
      </c>
      <c r="E318" s="206" t="s">
        <v>2032</v>
      </c>
      <c r="F318" s="207" t="s">
        <v>2033</v>
      </c>
      <c r="G318" s="208" t="s">
        <v>377</v>
      </c>
      <c r="H318" s="209">
        <v>8</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155</v>
      </c>
      <c r="AT318" s="216" t="s">
        <v>150</v>
      </c>
      <c r="AU318" s="216" t="s">
        <v>72</v>
      </c>
      <c r="AY318" s="18" t="s">
        <v>148</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155</v>
      </c>
      <c r="BM318" s="216" t="s">
        <v>2194</v>
      </c>
    </row>
    <row r="319" spans="1:47" s="2" customFormat="1" ht="12">
      <c r="A319" s="39"/>
      <c r="B319" s="40"/>
      <c r="C319" s="41"/>
      <c r="D319" s="218" t="s">
        <v>157</v>
      </c>
      <c r="E319" s="41"/>
      <c r="F319" s="219" t="s">
        <v>2033</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157</v>
      </c>
      <c r="AU319" s="18" t="s">
        <v>72</v>
      </c>
    </row>
    <row r="320" spans="1:65" s="2" customFormat="1" ht="16.5" customHeight="1">
      <c r="A320" s="39"/>
      <c r="B320" s="40"/>
      <c r="C320" s="205" t="s">
        <v>1393</v>
      </c>
      <c r="D320" s="205" t="s">
        <v>150</v>
      </c>
      <c r="E320" s="206" t="s">
        <v>277</v>
      </c>
      <c r="F320" s="207" t="s">
        <v>2042</v>
      </c>
      <c r="G320" s="208" t="s">
        <v>174</v>
      </c>
      <c r="H320" s="209">
        <v>9</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155</v>
      </c>
      <c r="AT320" s="216" t="s">
        <v>150</v>
      </c>
      <c r="AU320" s="216" t="s">
        <v>72</v>
      </c>
      <c r="AY320" s="18" t="s">
        <v>148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155</v>
      </c>
      <c r="BM320" s="216" t="s">
        <v>2195</v>
      </c>
    </row>
    <row r="321" spans="1:47" s="2" customFormat="1" ht="12">
      <c r="A321" s="39"/>
      <c r="B321" s="40"/>
      <c r="C321" s="41"/>
      <c r="D321" s="218" t="s">
        <v>157</v>
      </c>
      <c r="E321" s="41"/>
      <c r="F321" s="219" t="s">
        <v>2042</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157</v>
      </c>
      <c r="AU321" s="18" t="s">
        <v>72</v>
      </c>
    </row>
    <row r="322" spans="1:65" s="2" customFormat="1" ht="16.5" customHeight="1">
      <c r="A322" s="39"/>
      <c r="B322" s="40"/>
      <c r="C322" s="205" t="s">
        <v>1400</v>
      </c>
      <c r="D322" s="205" t="s">
        <v>150</v>
      </c>
      <c r="E322" s="206" t="s">
        <v>2196</v>
      </c>
      <c r="F322" s="207" t="s">
        <v>2197</v>
      </c>
      <c r="G322" s="208" t="s">
        <v>377</v>
      </c>
      <c r="H322" s="209">
        <v>2</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155</v>
      </c>
      <c r="AT322" s="216" t="s">
        <v>150</v>
      </c>
      <c r="AU322" s="216" t="s">
        <v>72</v>
      </c>
      <c r="AY322" s="18" t="s">
        <v>148</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155</v>
      </c>
      <c r="BM322" s="216" t="s">
        <v>2198</v>
      </c>
    </row>
    <row r="323" spans="1:47" s="2" customFormat="1" ht="12">
      <c r="A323" s="39"/>
      <c r="B323" s="40"/>
      <c r="C323" s="41"/>
      <c r="D323" s="218" t="s">
        <v>157</v>
      </c>
      <c r="E323" s="41"/>
      <c r="F323" s="219" t="s">
        <v>2197</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157</v>
      </c>
      <c r="AU323" s="18" t="s">
        <v>72</v>
      </c>
    </row>
    <row r="324" spans="1:65" s="2" customFormat="1" ht="24.15" customHeight="1">
      <c r="A324" s="39"/>
      <c r="B324" s="40"/>
      <c r="C324" s="205" t="s">
        <v>1407</v>
      </c>
      <c r="D324" s="205" t="s">
        <v>150</v>
      </c>
      <c r="E324" s="206" t="s">
        <v>2051</v>
      </c>
      <c r="F324" s="207" t="s">
        <v>2052</v>
      </c>
      <c r="G324" s="208" t="s">
        <v>377</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155</v>
      </c>
      <c r="AT324" s="216" t="s">
        <v>150</v>
      </c>
      <c r="AU324" s="216" t="s">
        <v>72</v>
      </c>
      <c r="AY324" s="18" t="s">
        <v>148</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155</v>
      </c>
      <c r="BM324" s="216" t="s">
        <v>2199</v>
      </c>
    </row>
    <row r="325" spans="1:47" s="2" customFormat="1" ht="12">
      <c r="A325" s="39"/>
      <c r="B325" s="40"/>
      <c r="C325" s="41"/>
      <c r="D325" s="218" t="s">
        <v>157</v>
      </c>
      <c r="E325" s="41"/>
      <c r="F325" s="219" t="s">
        <v>2052</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157</v>
      </c>
      <c r="AU325" s="18" t="s">
        <v>72</v>
      </c>
    </row>
    <row r="326" spans="1:65" s="2" customFormat="1" ht="16.5" customHeight="1">
      <c r="A326" s="39"/>
      <c r="B326" s="40"/>
      <c r="C326" s="205" t="s">
        <v>1414</v>
      </c>
      <c r="D326" s="205" t="s">
        <v>150</v>
      </c>
      <c r="E326" s="206" t="s">
        <v>2200</v>
      </c>
      <c r="F326" s="207" t="s">
        <v>2201</v>
      </c>
      <c r="G326" s="208" t="s">
        <v>377</v>
      </c>
      <c r="H326" s="209">
        <v>1</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155</v>
      </c>
      <c r="AT326" s="216" t="s">
        <v>150</v>
      </c>
      <c r="AU326" s="216" t="s">
        <v>72</v>
      </c>
      <c r="AY326" s="18" t="s">
        <v>148</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155</v>
      </c>
      <c r="BM326" s="216" t="s">
        <v>2202</v>
      </c>
    </row>
    <row r="327" spans="1:47" s="2" customFormat="1" ht="12">
      <c r="A327" s="39"/>
      <c r="B327" s="40"/>
      <c r="C327" s="41"/>
      <c r="D327" s="218" t="s">
        <v>157</v>
      </c>
      <c r="E327" s="41"/>
      <c r="F327" s="219" t="s">
        <v>2201</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157</v>
      </c>
      <c r="AU327" s="18" t="s">
        <v>72</v>
      </c>
    </row>
    <row r="328" spans="1:65" s="2" customFormat="1" ht="16.5" customHeight="1">
      <c r="A328" s="39"/>
      <c r="B328" s="40"/>
      <c r="C328" s="205" t="s">
        <v>1421</v>
      </c>
      <c r="D328" s="205" t="s">
        <v>150</v>
      </c>
      <c r="E328" s="206" t="s">
        <v>283</v>
      </c>
      <c r="F328" s="207" t="s">
        <v>2203</v>
      </c>
      <c r="G328" s="208" t="s">
        <v>377</v>
      </c>
      <c r="H328" s="209">
        <v>1</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155</v>
      </c>
      <c r="AT328" s="216" t="s">
        <v>150</v>
      </c>
      <c r="AU328" s="216" t="s">
        <v>72</v>
      </c>
      <c r="AY328" s="18" t="s">
        <v>148</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155</v>
      </c>
      <c r="BM328" s="216" t="s">
        <v>2204</v>
      </c>
    </row>
    <row r="329" spans="1:47" s="2" customFormat="1" ht="12">
      <c r="A329" s="39"/>
      <c r="B329" s="40"/>
      <c r="C329" s="41"/>
      <c r="D329" s="218" t="s">
        <v>157</v>
      </c>
      <c r="E329" s="41"/>
      <c r="F329" s="219" t="s">
        <v>2203</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157</v>
      </c>
      <c r="AU329" s="18" t="s">
        <v>72</v>
      </c>
    </row>
    <row r="330" spans="1:65" s="2" customFormat="1" ht="21.75" customHeight="1">
      <c r="A330" s="39"/>
      <c r="B330" s="40"/>
      <c r="C330" s="205" t="s">
        <v>1428</v>
      </c>
      <c r="D330" s="205" t="s">
        <v>150</v>
      </c>
      <c r="E330" s="206" t="s">
        <v>2205</v>
      </c>
      <c r="F330" s="207" t="s">
        <v>2206</v>
      </c>
      <c r="G330" s="208" t="s">
        <v>377</v>
      </c>
      <c r="H330" s="209">
        <v>1</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155</v>
      </c>
      <c r="AT330" s="216" t="s">
        <v>150</v>
      </c>
      <c r="AU330" s="216" t="s">
        <v>72</v>
      </c>
      <c r="AY330" s="18" t="s">
        <v>148</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155</v>
      </c>
      <c r="BM330" s="216" t="s">
        <v>2207</v>
      </c>
    </row>
    <row r="331" spans="1:47" s="2" customFormat="1" ht="12">
      <c r="A331" s="39"/>
      <c r="B331" s="40"/>
      <c r="C331" s="41"/>
      <c r="D331" s="218" t="s">
        <v>157</v>
      </c>
      <c r="E331" s="41"/>
      <c r="F331" s="219" t="s">
        <v>2206</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157</v>
      </c>
      <c r="AU331" s="18" t="s">
        <v>72</v>
      </c>
    </row>
    <row r="332" spans="1:65" s="2" customFormat="1" ht="16.5" customHeight="1">
      <c r="A332" s="39"/>
      <c r="B332" s="40"/>
      <c r="C332" s="205" t="s">
        <v>1435</v>
      </c>
      <c r="D332" s="205" t="s">
        <v>150</v>
      </c>
      <c r="E332" s="206" t="s">
        <v>289</v>
      </c>
      <c r="F332" s="207" t="s">
        <v>2208</v>
      </c>
      <c r="G332" s="208" t="s">
        <v>377</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155</v>
      </c>
      <c r="AT332" s="216" t="s">
        <v>150</v>
      </c>
      <c r="AU332" s="216" t="s">
        <v>72</v>
      </c>
      <c r="AY332" s="18" t="s">
        <v>148</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155</v>
      </c>
      <c r="BM332" s="216" t="s">
        <v>2209</v>
      </c>
    </row>
    <row r="333" spans="1:47" s="2" customFormat="1" ht="12">
      <c r="A333" s="39"/>
      <c r="B333" s="40"/>
      <c r="C333" s="41"/>
      <c r="D333" s="218" t="s">
        <v>157</v>
      </c>
      <c r="E333" s="41"/>
      <c r="F333" s="219" t="s">
        <v>2208</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157</v>
      </c>
      <c r="AU333" s="18" t="s">
        <v>72</v>
      </c>
    </row>
    <row r="334" spans="1:65" s="2" customFormat="1" ht="21.75" customHeight="1">
      <c r="A334" s="39"/>
      <c r="B334" s="40"/>
      <c r="C334" s="205" t="s">
        <v>1442</v>
      </c>
      <c r="D334" s="205" t="s">
        <v>150</v>
      </c>
      <c r="E334" s="206" t="s">
        <v>2063</v>
      </c>
      <c r="F334" s="207" t="s">
        <v>2064</v>
      </c>
      <c r="G334" s="208" t="s">
        <v>377</v>
      </c>
      <c r="H334" s="209">
        <v>8</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155</v>
      </c>
      <c r="AT334" s="216" t="s">
        <v>150</v>
      </c>
      <c r="AU334" s="216" t="s">
        <v>72</v>
      </c>
      <c r="AY334" s="18" t="s">
        <v>148</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155</v>
      </c>
      <c r="BM334" s="216" t="s">
        <v>2210</v>
      </c>
    </row>
    <row r="335" spans="1:47" s="2" customFormat="1" ht="12">
      <c r="A335" s="39"/>
      <c r="B335" s="40"/>
      <c r="C335" s="41"/>
      <c r="D335" s="218" t="s">
        <v>157</v>
      </c>
      <c r="E335" s="41"/>
      <c r="F335" s="219" t="s">
        <v>2064</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157</v>
      </c>
      <c r="AU335" s="18" t="s">
        <v>72</v>
      </c>
    </row>
    <row r="336" spans="1:65" s="2" customFormat="1" ht="16.5" customHeight="1">
      <c r="A336" s="39"/>
      <c r="B336" s="40"/>
      <c r="C336" s="205" t="s">
        <v>1449</v>
      </c>
      <c r="D336" s="205" t="s">
        <v>150</v>
      </c>
      <c r="E336" s="206" t="s">
        <v>2211</v>
      </c>
      <c r="F336" s="207" t="s">
        <v>2212</v>
      </c>
      <c r="G336" s="208" t="s">
        <v>377</v>
      </c>
      <c r="H336" s="209">
        <v>1</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155</v>
      </c>
      <c r="AT336" s="216" t="s">
        <v>150</v>
      </c>
      <c r="AU336" s="216" t="s">
        <v>72</v>
      </c>
      <c r="AY336" s="18" t="s">
        <v>148</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155</v>
      </c>
      <c r="BM336" s="216" t="s">
        <v>2213</v>
      </c>
    </row>
    <row r="337" spans="1:47" s="2" customFormat="1" ht="12">
      <c r="A337" s="39"/>
      <c r="B337" s="40"/>
      <c r="C337" s="41"/>
      <c r="D337" s="218" t="s">
        <v>157</v>
      </c>
      <c r="E337" s="41"/>
      <c r="F337" s="219" t="s">
        <v>2212</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157</v>
      </c>
      <c r="AU337" s="18" t="s">
        <v>72</v>
      </c>
    </row>
    <row r="338" spans="1:65" s="2" customFormat="1" ht="16.5" customHeight="1">
      <c r="A338" s="39"/>
      <c r="B338" s="40"/>
      <c r="C338" s="205" t="s">
        <v>1456</v>
      </c>
      <c r="D338" s="205" t="s">
        <v>150</v>
      </c>
      <c r="E338" s="206" t="s">
        <v>2065</v>
      </c>
      <c r="F338" s="207" t="s">
        <v>2066</v>
      </c>
      <c r="G338" s="208" t="s">
        <v>377</v>
      </c>
      <c r="H338" s="209">
        <v>5</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155</v>
      </c>
      <c r="AT338" s="216" t="s">
        <v>150</v>
      </c>
      <c r="AU338" s="216" t="s">
        <v>72</v>
      </c>
      <c r="AY338" s="18" t="s">
        <v>148</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155</v>
      </c>
      <c r="BM338" s="216" t="s">
        <v>2214</v>
      </c>
    </row>
    <row r="339" spans="1:47" s="2" customFormat="1" ht="12">
      <c r="A339" s="39"/>
      <c r="B339" s="40"/>
      <c r="C339" s="41"/>
      <c r="D339" s="218" t="s">
        <v>157</v>
      </c>
      <c r="E339" s="41"/>
      <c r="F339" s="219" t="s">
        <v>2066</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157</v>
      </c>
      <c r="AU339" s="18" t="s">
        <v>72</v>
      </c>
    </row>
    <row r="340" spans="1:65" s="2" customFormat="1" ht="16.5" customHeight="1">
      <c r="A340" s="39"/>
      <c r="B340" s="40"/>
      <c r="C340" s="205" t="s">
        <v>1462</v>
      </c>
      <c r="D340" s="205" t="s">
        <v>150</v>
      </c>
      <c r="E340" s="206" t="s">
        <v>2067</v>
      </c>
      <c r="F340" s="207" t="s">
        <v>2068</v>
      </c>
      <c r="G340" s="208" t="s">
        <v>377</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155</v>
      </c>
      <c r="AT340" s="216" t="s">
        <v>150</v>
      </c>
      <c r="AU340" s="216" t="s">
        <v>72</v>
      </c>
      <c r="AY340" s="18" t="s">
        <v>148</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155</v>
      </c>
      <c r="BM340" s="216" t="s">
        <v>2215</v>
      </c>
    </row>
    <row r="341" spans="1:47" s="2" customFormat="1" ht="12">
      <c r="A341" s="39"/>
      <c r="B341" s="40"/>
      <c r="C341" s="41"/>
      <c r="D341" s="218" t="s">
        <v>157</v>
      </c>
      <c r="E341" s="41"/>
      <c r="F341" s="219" t="s">
        <v>2068</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157</v>
      </c>
      <c r="AU341" s="18" t="s">
        <v>72</v>
      </c>
    </row>
    <row r="342" spans="1:65" s="2" customFormat="1" ht="21.75" customHeight="1">
      <c r="A342" s="39"/>
      <c r="B342" s="40"/>
      <c r="C342" s="205" t="s">
        <v>1469</v>
      </c>
      <c r="D342" s="205" t="s">
        <v>150</v>
      </c>
      <c r="E342" s="206" t="s">
        <v>2069</v>
      </c>
      <c r="F342" s="207" t="s">
        <v>2070</v>
      </c>
      <c r="G342" s="208" t="s">
        <v>377</v>
      </c>
      <c r="H342" s="209">
        <v>8</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155</v>
      </c>
      <c r="AT342" s="216" t="s">
        <v>150</v>
      </c>
      <c r="AU342" s="216" t="s">
        <v>72</v>
      </c>
      <c r="AY342" s="18" t="s">
        <v>148</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155</v>
      </c>
      <c r="BM342" s="216" t="s">
        <v>2216</v>
      </c>
    </row>
    <row r="343" spans="1:47" s="2" customFormat="1" ht="12">
      <c r="A343" s="39"/>
      <c r="B343" s="40"/>
      <c r="C343" s="41"/>
      <c r="D343" s="218" t="s">
        <v>157</v>
      </c>
      <c r="E343" s="41"/>
      <c r="F343" s="219" t="s">
        <v>2070</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157</v>
      </c>
      <c r="AU343" s="18" t="s">
        <v>72</v>
      </c>
    </row>
    <row r="344" spans="1:65" s="2" customFormat="1" ht="16.5" customHeight="1">
      <c r="A344" s="39"/>
      <c r="B344" s="40"/>
      <c r="C344" s="205" t="s">
        <v>1476</v>
      </c>
      <c r="D344" s="205" t="s">
        <v>150</v>
      </c>
      <c r="E344" s="206" t="s">
        <v>2071</v>
      </c>
      <c r="F344" s="207" t="s">
        <v>2072</v>
      </c>
      <c r="G344" s="208" t="s">
        <v>377</v>
      </c>
      <c r="H344" s="209">
        <v>6</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155</v>
      </c>
      <c r="AT344" s="216" t="s">
        <v>150</v>
      </c>
      <c r="AU344" s="216" t="s">
        <v>72</v>
      </c>
      <c r="AY344" s="18" t="s">
        <v>148</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155</v>
      </c>
      <c r="BM344" s="216" t="s">
        <v>2217</v>
      </c>
    </row>
    <row r="345" spans="1:47" s="2" customFormat="1" ht="12">
      <c r="A345" s="39"/>
      <c r="B345" s="40"/>
      <c r="C345" s="41"/>
      <c r="D345" s="218" t="s">
        <v>157</v>
      </c>
      <c r="E345" s="41"/>
      <c r="F345" s="219" t="s">
        <v>2072</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157</v>
      </c>
      <c r="AU345" s="18" t="s">
        <v>72</v>
      </c>
    </row>
    <row r="346" spans="1:65" s="2" customFormat="1" ht="16.5" customHeight="1">
      <c r="A346" s="39"/>
      <c r="B346" s="40"/>
      <c r="C346" s="205" t="s">
        <v>1484</v>
      </c>
      <c r="D346" s="205" t="s">
        <v>150</v>
      </c>
      <c r="E346" s="206" t="s">
        <v>2218</v>
      </c>
      <c r="F346" s="207" t="s">
        <v>2219</v>
      </c>
      <c r="G346" s="208" t="s">
        <v>377</v>
      </c>
      <c r="H346" s="209">
        <v>2</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155</v>
      </c>
      <c r="AT346" s="216" t="s">
        <v>150</v>
      </c>
      <c r="AU346" s="216" t="s">
        <v>72</v>
      </c>
      <c r="AY346" s="18" t="s">
        <v>148</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155</v>
      </c>
      <c r="BM346" s="216" t="s">
        <v>2220</v>
      </c>
    </row>
    <row r="347" spans="1:47" s="2" customFormat="1" ht="12">
      <c r="A347" s="39"/>
      <c r="B347" s="40"/>
      <c r="C347" s="41"/>
      <c r="D347" s="218" t="s">
        <v>157</v>
      </c>
      <c r="E347" s="41"/>
      <c r="F347" s="219" t="s">
        <v>2219</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157</v>
      </c>
      <c r="AU347" s="18" t="s">
        <v>72</v>
      </c>
    </row>
    <row r="348" spans="1:65" s="2" customFormat="1" ht="21.75" customHeight="1">
      <c r="A348" s="39"/>
      <c r="B348" s="40"/>
      <c r="C348" s="205" t="s">
        <v>1494</v>
      </c>
      <c r="D348" s="205" t="s">
        <v>150</v>
      </c>
      <c r="E348" s="206" t="s">
        <v>2073</v>
      </c>
      <c r="F348" s="207" t="s">
        <v>2074</v>
      </c>
      <c r="G348" s="208" t="s">
        <v>377</v>
      </c>
      <c r="H348" s="209">
        <v>5</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155</v>
      </c>
      <c r="AT348" s="216" t="s">
        <v>150</v>
      </c>
      <c r="AU348" s="216" t="s">
        <v>72</v>
      </c>
      <c r="AY348" s="18" t="s">
        <v>148</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155</v>
      </c>
      <c r="BM348" s="216" t="s">
        <v>2221</v>
      </c>
    </row>
    <row r="349" spans="1:47" s="2" customFormat="1" ht="12">
      <c r="A349" s="39"/>
      <c r="B349" s="40"/>
      <c r="C349" s="41"/>
      <c r="D349" s="218" t="s">
        <v>157</v>
      </c>
      <c r="E349" s="41"/>
      <c r="F349" s="219" t="s">
        <v>2074</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157</v>
      </c>
      <c r="AU349" s="18" t="s">
        <v>72</v>
      </c>
    </row>
    <row r="350" spans="1:65" s="2" customFormat="1" ht="16.5" customHeight="1">
      <c r="A350" s="39"/>
      <c r="B350" s="40"/>
      <c r="C350" s="205" t="s">
        <v>1498</v>
      </c>
      <c r="D350" s="205" t="s">
        <v>150</v>
      </c>
      <c r="E350" s="206" t="s">
        <v>2075</v>
      </c>
      <c r="F350" s="207" t="s">
        <v>2076</v>
      </c>
      <c r="G350" s="208" t="s">
        <v>377</v>
      </c>
      <c r="H350" s="209">
        <v>3</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155</v>
      </c>
      <c r="AT350" s="216" t="s">
        <v>150</v>
      </c>
      <c r="AU350" s="216" t="s">
        <v>72</v>
      </c>
      <c r="AY350" s="18" t="s">
        <v>148</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155</v>
      </c>
      <c r="BM350" s="216" t="s">
        <v>2222</v>
      </c>
    </row>
    <row r="351" spans="1:47" s="2" customFormat="1" ht="12">
      <c r="A351" s="39"/>
      <c r="B351" s="40"/>
      <c r="C351" s="41"/>
      <c r="D351" s="218" t="s">
        <v>157</v>
      </c>
      <c r="E351" s="41"/>
      <c r="F351" s="219" t="s">
        <v>2076</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157</v>
      </c>
      <c r="AU351" s="18" t="s">
        <v>72</v>
      </c>
    </row>
    <row r="352" spans="1:65" s="2" customFormat="1" ht="16.5" customHeight="1">
      <c r="A352" s="39"/>
      <c r="B352" s="40"/>
      <c r="C352" s="205" t="s">
        <v>1502</v>
      </c>
      <c r="D352" s="205" t="s">
        <v>150</v>
      </c>
      <c r="E352" s="206" t="s">
        <v>2223</v>
      </c>
      <c r="F352" s="207" t="s">
        <v>2224</v>
      </c>
      <c r="G352" s="208" t="s">
        <v>377</v>
      </c>
      <c r="H352" s="209">
        <v>2</v>
      </c>
      <c r="I352" s="210"/>
      <c r="J352" s="211">
        <f>ROUND(I352*H352,2)</f>
        <v>0</v>
      </c>
      <c r="K352" s="207" t="s">
        <v>19</v>
      </c>
      <c r="L352" s="45"/>
      <c r="M352" s="212" t="s">
        <v>19</v>
      </c>
      <c r="N352" s="213" t="s">
        <v>43</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155</v>
      </c>
      <c r="AT352" s="216" t="s">
        <v>150</v>
      </c>
      <c r="AU352" s="216" t="s">
        <v>72</v>
      </c>
      <c r="AY352" s="18" t="s">
        <v>148</v>
      </c>
      <c r="BE352" s="217">
        <f>IF(N352="základní",J352,0)</f>
        <v>0</v>
      </c>
      <c r="BF352" s="217">
        <f>IF(N352="snížená",J352,0)</f>
        <v>0</v>
      </c>
      <c r="BG352" s="217">
        <f>IF(N352="zákl. přenesená",J352,0)</f>
        <v>0</v>
      </c>
      <c r="BH352" s="217">
        <f>IF(N352="sníž. přenesená",J352,0)</f>
        <v>0</v>
      </c>
      <c r="BI352" s="217">
        <f>IF(N352="nulová",J352,0)</f>
        <v>0</v>
      </c>
      <c r="BJ352" s="18" t="s">
        <v>80</v>
      </c>
      <c r="BK352" s="217">
        <f>ROUND(I352*H352,2)</f>
        <v>0</v>
      </c>
      <c r="BL352" s="18" t="s">
        <v>155</v>
      </c>
      <c r="BM352" s="216" t="s">
        <v>2225</v>
      </c>
    </row>
    <row r="353" spans="1:47" s="2" customFormat="1" ht="12">
      <c r="A353" s="39"/>
      <c r="B353" s="40"/>
      <c r="C353" s="41"/>
      <c r="D353" s="218" t="s">
        <v>157</v>
      </c>
      <c r="E353" s="41"/>
      <c r="F353" s="219" t="s">
        <v>2224</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157</v>
      </c>
      <c r="AU353" s="18" t="s">
        <v>72</v>
      </c>
    </row>
    <row r="354" spans="1:65" s="2" customFormat="1" ht="21.75" customHeight="1">
      <c r="A354" s="39"/>
      <c r="B354" s="40"/>
      <c r="C354" s="205" t="s">
        <v>1506</v>
      </c>
      <c r="D354" s="205" t="s">
        <v>150</v>
      </c>
      <c r="E354" s="206" t="s">
        <v>2081</v>
      </c>
      <c r="F354" s="207" t="s">
        <v>2082</v>
      </c>
      <c r="G354" s="208" t="s">
        <v>377</v>
      </c>
      <c r="H354" s="209">
        <v>1</v>
      </c>
      <c r="I354" s="210"/>
      <c r="J354" s="211">
        <f>ROUND(I354*H354,2)</f>
        <v>0</v>
      </c>
      <c r="K354" s="207" t="s">
        <v>19</v>
      </c>
      <c r="L354" s="45"/>
      <c r="M354" s="212" t="s">
        <v>19</v>
      </c>
      <c r="N354" s="213" t="s">
        <v>43</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155</v>
      </c>
      <c r="AT354" s="216" t="s">
        <v>150</v>
      </c>
      <c r="AU354" s="216" t="s">
        <v>72</v>
      </c>
      <c r="AY354" s="18" t="s">
        <v>148</v>
      </c>
      <c r="BE354" s="217">
        <f>IF(N354="základní",J354,0)</f>
        <v>0</v>
      </c>
      <c r="BF354" s="217">
        <f>IF(N354="snížená",J354,0)</f>
        <v>0</v>
      </c>
      <c r="BG354" s="217">
        <f>IF(N354="zákl. přenesená",J354,0)</f>
        <v>0</v>
      </c>
      <c r="BH354" s="217">
        <f>IF(N354="sníž. přenesená",J354,0)</f>
        <v>0</v>
      </c>
      <c r="BI354" s="217">
        <f>IF(N354="nulová",J354,0)</f>
        <v>0</v>
      </c>
      <c r="BJ354" s="18" t="s">
        <v>80</v>
      </c>
      <c r="BK354" s="217">
        <f>ROUND(I354*H354,2)</f>
        <v>0</v>
      </c>
      <c r="BL354" s="18" t="s">
        <v>155</v>
      </c>
      <c r="BM354" s="216" t="s">
        <v>2226</v>
      </c>
    </row>
    <row r="355" spans="1:47" s="2" customFormat="1" ht="12">
      <c r="A355" s="39"/>
      <c r="B355" s="40"/>
      <c r="C355" s="41"/>
      <c r="D355" s="218" t="s">
        <v>157</v>
      </c>
      <c r="E355" s="41"/>
      <c r="F355" s="219" t="s">
        <v>2082</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157</v>
      </c>
      <c r="AU355" s="18" t="s">
        <v>72</v>
      </c>
    </row>
    <row r="356" spans="1:65" s="2" customFormat="1" ht="16.5" customHeight="1">
      <c r="A356" s="39"/>
      <c r="B356" s="40"/>
      <c r="C356" s="205" t="s">
        <v>1510</v>
      </c>
      <c r="D356" s="205" t="s">
        <v>150</v>
      </c>
      <c r="E356" s="206" t="s">
        <v>2227</v>
      </c>
      <c r="F356" s="207" t="s">
        <v>2228</v>
      </c>
      <c r="G356" s="208" t="s">
        <v>377</v>
      </c>
      <c r="H356" s="209">
        <v>1</v>
      </c>
      <c r="I356" s="210"/>
      <c r="J356" s="211">
        <f>ROUND(I356*H356,2)</f>
        <v>0</v>
      </c>
      <c r="K356" s="207" t="s">
        <v>19</v>
      </c>
      <c r="L356" s="45"/>
      <c r="M356" s="212" t="s">
        <v>19</v>
      </c>
      <c r="N356" s="213" t="s">
        <v>43</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155</v>
      </c>
      <c r="AT356" s="216" t="s">
        <v>150</v>
      </c>
      <c r="AU356" s="216" t="s">
        <v>72</v>
      </c>
      <c r="AY356" s="18" t="s">
        <v>148</v>
      </c>
      <c r="BE356" s="217">
        <f>IF(N356="základní",J356,0)</f>
        <v>0</v>
      </c>
      <c r="BF356" s="217">
        <f>IF(N356="snížená",J356,0)</f>
        <v>0</v>
      </c>
      <c r="BG356" s="217">
        <f>IF(N356="zákl. přenesená",J356,0)</f>
        <v>0</v>
      </c>
      <c r="BH356" s="217">
        <f>IF(N356="sníž. přenesená",J356,0)</f>
        <v>0</v>
      </c>
      <c r="BI356" s="217">
        <f>IF(N356="nulová",J356,0)</f>
        <v>0</v>
      </c>
      <c r="BJ356" s="18" t="s">
        <v>80</v>
      </c>
      <c r="BK356" s="217">
        <f>ROUND(I356*H356,2)</f>
        <v>0</v>
      </c>
      <c r="BL356" s="18" t="s">
        <v>155</v>
      </c>
      <c r="BM356" s="216" t="s">
        <v>2229</v>
      </c>
    </row>
    <row r="357" spans="1:47" s="2" customFormat="1" ht="12">
      <c r="A357" s="39"/>
      <c r="B357" s="40"/>
      <c r="C357" s="41"/>
      <c r="D357" s="218" t="s">
        <v>157</v>
      </c>
      <c r="E357" s="41"/>
      <c r="F357" s="219" t="s">
        <v>2228</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157</v>
      </c>
      <c r="AU357" s="18" t="s">
        <v>72</v>
      </c>
    </row>
    <row r="358" spans="1:65" s="2" customFormat="1" ht="21.75" customHeight="1">
      <c r="A358" s="39"/>
      <c r="B358" s="40"/>
      <c r="C358" s="205" t="s">
        <v>1516</v>
      </c>
      <c r="D358" s="205" t="s">
        <v>150</v>
      </c>
      <c r="E358" s="206" t="s">
        <v>2089</v>
      </c>
      <c r="F358" s="207" t="s">
        <v>2090</v>
      </c>
      <c r="G358" s="208" t="s">
        <v>377</v>
      </c>
      <c r="H358" s="209">
        <v>1</v>
      </c>
      <c r="I358" s="210"/>
      <c r="J358" s="211">
        <f>ROUND(I358*H358,2)</f>
        <v>0</v>
      </c>
      <c r="K358" s="207" t="s">
        <v>19</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155</v>
      </c>
      <c r="AT358" s="216" t="s">
        <v>150</v>
      </c>
      <c r="AU358" s="216" t="s">
        <v>72</v>
      </c>
      <c r="AY358" s="18" t="s">
        <v>148</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155</v>
      </c>
      <c r="BM358" s="216" t="s">
        <v>2230</v>
      </c>
    </row>
    <row r="359" spans="1:47" s="2" customFormat="1" ht="12">
      <c r="A359" s="39"/>
      <c r="B359" s="40"/>
      <c r="C359" s="41"/>
      <c r="D359" s="218" t="s">
        <v>157</v>
      </c>
      <c r="E359" s="41"/>
      <c r="F359" s="219" t="s">
        <v>2090</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157</v>
      </c>
      <c r="AU359" s="18" t="s">
        <v>72</v>
      </c>
    </row>
    <row r="360" spans="1:65" s="2" customFormat="1" ht="16.5" customHeight="1">
      <c r="A360" s="39"/>
      <c r="B360" s="40"/>
      <c r="C360" s="205" t="s">
        <v>1520</v>
      </c>
      <c r="D360" s="205" t="s">
        <v>150</v>
      </c>
      <c r="E360" s="206" t="s">
        <v>2231</v>
      </c>
      <c r="F360" s="207" t="s">
        <v>2232</v>
      </c>
      <c r="G360" s="208" t="s">
        <v>377</v>
      </c>
      <c r="H360" s="209">
        <v>1</v>
      </c>
      <c r="I360" s="210"/>
      <c r="J360" s="211">
        <f>ROUND(I360*H360,2)</f>
        <v>0</v>
      </c>
      <c r="K360" s="207" t="s">
        <v>19</v>
      </c>
      <c r="L360" s="45"/>
      <c r="M360" s="212" t="s">
        <v>19</v>
      </c>
      <c r="N360" s="213" t="s">
        <v>43</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155</v>
      </c>
      <c r="AT360" s="216" t="s">
        <v>150</v>
      </c>
      <c r="AU360" s="216" t="s">
        <v>72</v>
      </c>
      <c r="AY360" s="18" t="s">
        <v>148</v>
      </c>
      <c r="BE360" s="217">
        <f>IF(N360="základní",J360,0)</f>
        <v>0</v>
      </c>
      <c r="BF360" s="217">
        <f>IF(N360="snížená",J360,0)</f>
        <v>0</v>
      </c>
      <c r="BG360" s="217">
        <f>IF(N360="zákl. přenesená",J360,0)</f>
        <v>0</v>
      </c>
      <c r="BH360" s="217">
        <f>IF(N360="sníž. přenesená",J360,0)</f>
        <v>0</v>
      </c>
      <c r="BI360" s="217">
        <f>IF(N360="nulová",J360,0)</f>
        <v>0</v>
      </c>
      <c r="BJ360" s="18" t="s">
        <v>80</v>
      </c>
      <c r="BK360" s="217">
        <f>ROUND(I360*H360,2)</f>
        <v>0</v>
      </c>
      <c r="BL360" s="18" t="s">
        <v>155</v>
      </c>
      <c r="BM360" s="216" t="s">
        <v>2233</v>
      </c>
    </row>
    <row r="361" spans="1:47" s="2" customFormat="1" ht="12">
      <c r="A361" s="39"/>
      <c r="B361" s="40"/>
      <c r="C361" s="41"/>
      <c r="D361" s="218" t="s">
        <v>157</v>
      </c>
      <c r="E361" s="41"/>
      <c r="F361" s="219" t="s">
        <v>2232</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157</v>
      </c>
      <c r="AU361" s="18" t="s">
        <v>72</v>
      </c>
    </row>
    <row r="362" spans="1:65" s="2" customFormat="1" ht="21.75" customHeight="1">
      <c r="A362" s="39"/>
      <c r="B362" s="40"/>
      <c r="C362" s="205" t="s">
        <v>1526</v>
      </c>
      <c r="D362" s="205" t="s">
        <v>150</v>
      </c>
      <c r="E362" s="206" t="s">
        <v>2093</v>
      </c>
      <c r="F362" s="207" t="s">
        <v>2094</v>
      </c>
      <c r="G362" s="208" t="s">
        <v>377</v>
      </c>
      <c r="H362" s="209">
        <v>2</v>
      </c>
      <c r="I362" s="210"/>
      <c r="J362" s="211">
        <f>ROUND(I362*H362,2)</f>
        <v>0</v>
      </c>
      <c r="K362" s="207" t="s">
        <v>19</v>
      </c>
      <c r="L362" s="45"/>
      <c r="M362" s="212" t="s">
        <v>19</v>
      </c>
      <c r="N362" s="213" t="s">
        <v>43</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155</v>
      </c>
      <c r="AT362" s="216" t="s">
        <v>150</v>
      </c>
      <c r="AU362" s="216" t="s">
        <v>72</v>
      </c>
      <c r="AY362" s="18" t="s">
        <v>148</v>
      </c>
      <c r="BE362" s="217">
        <f>IF(N362="základní",J362,0)</f>
        <v>0</v>
      </c>
      <c r="BF362" s="217">
        <f>IF(N362="snížená",J362,0)</f>
        <v>0</v>
      </c>
      <c r="BG362" s="217">
        <f>IF(N362="zákl. přenesená",J362,0)</f>
        <v>0</v>
      </c>
      <c r="BH362" s="217">
        <f>IF(N362="sníž. přenesená",J362,0)</f>
        <v>0</v>
      </c>
      <c r="BI362" s="217">
        <f>IF(N362="nulová",J362,0)</f>
        <v>0</v>
      </c>
      <c r="BJ362" s="18" t="s">
        <v>80</v>
      </c>
      <c r="BK362" s="217">
        <f>ROUND(I362*H362,2)</f>
        <v>0</v>
      </c>
      <c r="BL362" s="18" t="s">
        <v>155</v>
      </c>
      <c r="BM362" s="216" t="s">
        <v>2234</v>
      </c>
    </row>
    <row r="363" spans="1:47" s="2" customFormat="1" ht="12">
      <c r="A363" s="39"/>
      <c r="B363" s="40"/>
      <c r="C363" s="41"/>
      <c r="D363" s="218" t="s">
        <v>157</v>
      </c>
      <c r="E363" s="41"/>
      <c r="F363" s="219" t="s">
        <v>2094</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157</v>
      </c>
      <c r="AU363" s="18" t="s">
        <v>72</v>
      </c>
    </row>
    <row r="364" spans="1:65" s="2" customFormat="1" ht="16.5" customHeight="1">
      <c r="A364" s="39"/>
      <c r="B364" s="40"/>
      <c r="C364" s="205" t="s">
        <v>1536</v>
      </c>
      <c r="D364" s="205" t="s">
        <v>150</v>
      </c>
      <c r="E364" s="206" t="s">
        <v>2235</v>
      </c>
      <c r="F364" s="207" t="s">
        <v>2236</v>
      </c>
      <c r="G364" s="208" t="s">
        <v>377</v>
      </c>
      <c r="H364" s="209">
        <v>2</v>
      </c>
      <c r="I364" s="210"/>
      <c r="J364" s="211">
        <f>ROUND(I364*H364,2)</f>
        <v>0</v>
      </c>
      <c r="K364" s="207" t="s">
        <v>19</v>
      </c>
      <c r="L364" s="45"/>
      <c r="M364" s="212" t="s">
        <v>19</v>
      </c>
      <c r="N364" s="213" t="s">
        <v>43</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155</v>
      </c>
      <c r="AT364" s="216" t="s">
        <v>150</v>
      </c>
      <c r="AU364" s="216" t="s">
        <v>72</v>
      </c>
      <c r="AY364" s="18" t="s">
        <v>148</v>
      </c>
      <c r="BE364" s="217">
        <f>IF(N364="základní",J364,0)</f>
        <v>0</v>
      </c>
      <c r="BF364" s="217">
        <f>IF(N364="snížená",J364,0)</f>
        <v>0</v>
      </c>
      <c r="BG364" s="217">
        <f>IF(N364="zákl. přenesená",J364,0)</f>
        <v>0</v>
      </c>
      <c r="BH364" s="217">
        <f>IF(N364="sníž. přenesená",J364,0)</f>
        <v>0</v>
      </c>
      <c r="BI364" s="217">
        <f>IF(N364="nulová",J364,0)</f>
        <v>0</v>
      </c>
      <c r="BJ364" s="18" t="s">
        <v>80</v>
      </c>
      <c r="BK364" s="217">
        <f>ROUND(I364*H364,2)</f>
        <v>0</v>
      </c>
      <c r="BL364" s="18" t="s">
        <v>155</v>
      </c>
      <c r="BM364" s="216" t="s">
        <v>2237</v>
      </c>
    </row>
    <row r="365" spans="1:47" s="2" customFormat="1" ht="12">
      <c r="A365" s="39"/>
      <c r="B365" s="40"/>
      <c r="C365" s="41"/>
      <c r="D365" s="218" t="s">
        <v>157</v>
      </c>
      <c r="E365" s="41"/>
      <c r="F365" s="219" t="s">
        <v>2236</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157</v>
      </c>
      <c r="AU365" s="18" t="s">
        <v>72</v>
      </c>
    </row>
    <row r="366" spans="1:65" s="2" customFormat="1" ht="21.75" customHeight="1">
      <c r="A366" s="39"/>
      <c r="B366" s="40"/>
      <c r="C366" s="205" t="s">
        <v>1540</v>
      </c>
      <c r="D366" s="205" t="s">
        <v>150</v>
      </c>
      <c r="E366" s="206" t="s">
        <v>2103</v>
      </c>
      <c r="F366" s="207" t="s">
        <v>2104</v>
      </c>
      <c r="G366" s="208" t="s">
        <v>377</v>
      </c>
      <c r="H366" s="209">
        <v>23</v>
      </c>
      <c r="I366" s="210"/>
      <c r="J366" s="211">
        <f>ROUND(I366*H366,2)</f>
        <v>0</v>
      </c>
      <c r="K366" s="207" t="s">
        <v>19</v>
      </c>
      <c r="L366" s="45"/>
      <c r="M366" s="212" t="s">
        <v>19</v>
      </c>
      <c r="N366" s="213" t="s">
        <v>43</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155</v>
      </c>
      <c r="AT366" s="216" t="s">
        <v>150</v>
      </c>
      <c r="AU366" s="216" t="s">
        <v>72</v>
      </c>
      <c r="AY366" s="18" t="s">
        <v>148</v>
      </c>
      <c r="BE366" s="217">
        <f>IF(N366="základní",J366,0)</f>
        <v>0</v>
      </c>
      <c r="BF366" s="217">
        <f>IF(N366="snížená",J366,0)</f>
        <v>0</v>
      </c>
      <c r="BG366" s="217">
        <f>IF(N366="zákl. přenesená",J366,0)</f>
        <v>0</v>
      </c>
      <c r="BH366" s="217">
        <f>IF(N366="sníž. přenesená",J366,0)</f>
        <v>0</v>
      </c>
      <c r="BI366" s="217">
        <f>IF(N366="nulová",J366,0)</f>
        <v>0</v>
      </c>
      <c r="BJ366" s="18" t="s">
        <v>80</v>
      </c>
      <c r="BK366" s="217">
        <f>ROUND(I366*H366,2)</f>
        <v>0</v>
      </c>
      <c r="BL366" s="18" t="s">
        <v>155</v>
      </c>
      <c r="BM366" s="216" t="s">
        <v>2238</v>
      </c>
    </row>
    <row r="367" spans="1:47" s="2" customFormat="1" ht="12">
      <c r="A367" s="39"/>
      <c r="B367" s="40"/>
      <c r="C367" s="41"/>
      <c r="D367" s="218" t="s">
        <v>157</v>
      </c>
      <c r="E367" s="41"/>
      <c r="F367" s="219" t="s">
        <v>2104</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157</v>
      </c>
      <c r="AU367" s="18" t="s">
        <v>72</v>
      </c>
    </row>
    <row r="368" spans="1:65" s="2" customFormat="1" ht="16.5" customHeight="1">
      <c r="A368" s="39"/>
      <c r="B368" s="40"/>
      <c r="C368" s="205" t="s">
        <v>1544</v>
      </c>
      <c r="D368" s="205" t="s">
        <v>150</v>
      </c>
      <c r="E368" s="206" t="s">
        <v>2239</v>
      </c>
      <c r="F368" s="207" t="s">
        <v>2240</v>
      </c>
      <c r="G368" s="208" t="s">
        <v>377</v>
      </c>
      <c r="H368" s="209">
        <v>3</v>
      </c>
      <c r="I368" s="210"/>
      <c r="J368" s="211">
        <f>ROUND(I368*H368,2)</f>
        <v>0</v>
      </c>
      <c r="K368" s="207" t="s">
        <v>19</v>
      </c>
      <c r="L368" s="45"/>
      <c r="M368" s="212" t="s">
        <v>19</v>
      </c>
      <c r="N368" s="213" t="s">
        <v>43</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155</v>
      </c>
      <c r="AT368" s="216" t="s">
        <v>150</v>
      </c>
      <c r="AU368" s="216" t="s">
        <v>72</v>
      </c>
      <c r="AY368" s="18" t="s">
        <v>148</v>
      </c>
      <c r="BE368" s="217">
        <f>IF(N368="základní",J368,0)</f>
        <v>0</v>
      </c>
      <c r="BF368" s="217">
        <f>IF(N368="snížená",J368,0)</f>
        <v>0</v>
      </c>
      <c r="BG368" s="217">
        <f>IF(N368="zákl. přenesená",J368,0)</f>
        <v>0</v>
      </c>
      <c r="BH368" s="217">
        <f>IF(N368="sníž. přenesená",J368,0)</f>
        <v>0</v>
      </c>
      <c r="BI368" s="217">
        <f>IF(N368="nulová",J368,0)</f>
        <v>0</v>
      </c>
      <c r="BJ368" s="18" t="s">
        <v>80</v>
      </c>
      <c r="BK368" s="217">
        <f>ROUND(I368*H368,2)</f>
        <v>0</v>
      </c>
      <c r="BL368" s="18" t="s">
        <v>155</v>
      </c>
      <c r="BM368" s="216" t="s">
        <v>2241</v>
      </c>
    </row>
    <row r="369" spans="1:47" s="2" customFormat="1" ht="12">
      <c r="A369" s="39"/>
      <c r="B369" s="40"/>
      <c r="C369" s="41"/>
      <c r="D369" s="218" t="s">
        <v>157</v>
      </c>
      <c r="E369" s="41"/>
      <c r="F369" s="219" t="s">
        <v>2242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157</v>
      </c>
      <c r="AU369" s="18" t="s">
        <v>72</v>
      </c>
    </row>
    <row r="370" spans="1:65" s="2" customFormat="1" ht="16.5" customHeight="1">
      <c r="A370" s="39"/>
      <c r="B370" s="40"/>
      <c r="C370" s="205" t="s">
        <v>1548</v>
      </c>
      <c r="D370" s="205" t="s">
        <v>150</v>
      </c>
      <c r="E370" s="206" t="s">
        <v>2243</v>
      </c>
      <c r="F370" s="207" t="s">
        <v>2244</v>
      </c>
      <c r="G370" s="208" t="s">
        <v>377</v>
      </c>
      <c r="H370" s="209">
        <v>19</v>
      </c>
      <c r="I370" s="210"/>
      <c r="J370" s="211">
        <f>ROUND(I370*H370,2)</f>
        <v>0</v>
      </c>
      <c r="K370" s="207" t="s">
        <v>19</v>
      </c>
      <c r="L370" s="45"/>
      <c r="M370" s="212" t="s">
        <v>19</v>
      </c>
      <c r="N370" s="213" t="s">
        <v>43</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155</v>
      </c>
      <c r="AT370" s="216" t="s">
        <v>150</v>
      </c>
      <c r="AU370" s="216" t="s">
        <v>72</v>
      </c>
      <c r="AY370" s="18" t="s">
        <v>148</v>
      </c>
      <c r="BE370" s="217">
        <f>IF(N370="základní",J370,0)</f>
        <v>0</v>
      </c>
      <c r="BF370" s="217">
        <f>IF(N370="snížená",J370,0)</f>
        <v>0</v>
      </c>
      <c r="BG370" s="217">
        <f>IF(N370="zákl. přenesená",J370,0)</f>
        <v>0</v>
      </c>
      <c r="BH370" s="217">
        <f>IF(N370="sníž. přenesená",J370,0)</f>
        <v>0</v>
      </c>
      <c r="BI370" s="217">
        <f>IF(N370="nulová",J370,0)</f>
        <v>0</v>
      </c>
      <c r="BJ370" s="18" t="s">
        <v>80</v>
      </c>
      <c r="BK370" s="217">
        <f>ROUND(I370*H370,2)</f>
        <v>0</v>
      </c>
      <c r="BL370" s="18" t="s">
        <v>155</v>
      </c>
      <c r="BM370" s="216" t="s">
        <v>2245</v>
      </c>
    </row>
    <row r="371" spans="1:47" s="2" customFormat="1" ht="12">
      <c r="A371" s="39"/>
      <c r="B371" s="40"/>
      <c r="C371" s="41"/>
      <c r="D371" s="218" t="s">
        <v>157</v>
      </c>
      <c r="E371" s="41"/>
      <c r="F371" s="219" t="s">
        <v>2246</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157</v>
      </c>
      <c r="AU371" s="18" t="s">
        <v>72</v>
      </c>
    </row>
    <row r="372" spans="1:65" s="2" customFormat="1" ht="16.5" customHeight="1">
      <c r="A372" s="39"/>
      <c r="B372" s="40"/>
      <c r="C372" s="205" t="s">
        <v>1552</v>
      </c>
      <c r="D372" s="205" t="s">
        <v>150</v>
      </c>
      <c r="E372" s="206" t="s">
        <v>2247</v>
      </c>
      <c r="F372" s="207" t="s">
        <v>2248</v>
      </c>
      <c r="G372" s="208" t="s">
        <v>377</v>
      </c>
      <c r="H372" s="209">
        <v>1</v>
      </c>
      <c r="I372" s="210"/>
      <c r="J372" s="211">
        <f>ROUND(I372*H372,2)</f>
        <v>0</v>
      </c>
      <c r="K372" s="207" t="s">
        <v>19</v>
      </c>
      <c r="L372" s="45"/>
      <c r="M372" s="212" t="s">
        <v>19</v>
      </c>
      <c r="N372" s="213" t="s">
        <v>43</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155</v>
      </c>
      <c r="AT372" s="216" t="s">
        <v>150</v>
      </c>
      <c r="AU372" s="216" t="s">
        <v>72</v>
      </c>
      <c r="AY372" s="18" t="s">
        <v>148</v>
      </c>
      <c r="BE372" s="217">
        <f>IF(N372="základní",J372,0)</f>
        <v>0</v>
      </c>
      <c r="BF372" s="217">
        <f>IF(N372="snížená",J372,0)</f>
        <v>0</v>
      </c>
      <c r="BG372" s="217">
        <f>IF(N372="zákl. přenesená",J372,0)</f>
        <v>0</v>
      </c>
      <c r="BH372" s="217">
        <f>IF(N372="sníž. přenesená",J372,0)</f>
        <v>0</v>
      </c>
      <c r="BI372" s="217">
        <f>IF(N372="nulová",J372,0)</f>
        <v>0</v>
      </c>
      <c r="BJ372" s="18" t="s">
        <v>80</v>
      </c>
      <c r="BK372" s="217">
        <f>ROUND(I372*H372,2)</f>
        <v>0</v>
      </c>
      <c r="BL372" s="18" t="s">
        <v>155</v>
      </c>
      <c r="BM372" s="216" t="s">
        <v>2249</v>
      </c>
    </row>
    <row r="373" spans="1:47" s="2" customFormat="1" ht="12">
      <c r="A373" s="39"/>
      <c r="B373" s="40"/>
      <c r="C373" s="41"/>
      <c r="D373" s="218" t="s">
        <v>157</v>
      </c>
      <c r="E373" s="41"/>
      <c r="F373" s="219" t="s">
        <v>2250</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157</v>
      </c>
      <c r="AU373" s="18" t="s">
        <v>72</v>
      </c>
    </row>
    <row r="374" spans="1:65" s="2" customFormat="1" ht="21.75" customHeight="1">
      <c r="A374" s="39"/>
      <c r="B374" s="40"/>
      <c r="C374" s="205" t="s">
        <v>1556</v>
      </c>
      <c r="D374" s="205" t="s">
        <v>150</v>
      </c>
      <c r="E374" s="206" t="s">
        <v>2111</v>
      </c>
      <c r="F374" s="207" t="s">
        <v>2112</v>
      </c>
      <c r="G374" s="208" t="s">
        <v>377</v>
      </c>
      <c r="H374" s="209">
        <v>14</v>
      </c>
      <c r="I374" s="210"/>
      <c r="J374" s="211">
        <f>ROUND(I374*H374,2)</f>
        <v>0</v>
      </c>
      <c r="K374" s="207" t="s">
        <v>19</v>
      </c>
      <c r="L374" s="45"/>
      <c r="M374" s="212" t="s">
        <v>19</v>
      </c>
      <c r="N374" s="213" t="s">
        <v>43</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155</v>
      </c>
      <c r="AT374" s="216" t="s">
        <v>150</v>
      </c>
      <c r="AU374" s="216" t="s">
        <v>72</v>
      </c>
      <c r="AY374" s="18" t="s">
        <v>148</v>
      </c>
      <c r="BE374" s="217">
        <f>IF(N374="základní",J374,0)</f>
        <v>0</v>
      </c>
      <c r="BF374" s="217">
        <f>IF(N374="snížená",J374,0)</f>
        <v>0</v>
      </c>
      <c r="BG374" s="217">
        <f>IF(N374="zákl. přenesená",J374,0)</f>
        <v>0</v>
      </c>
      <c r="BH374" s="217">
        <f>IF(N374="sníž. přenesená",J374,0)</f>
        <v>0</v>
      </c>
      <c r="BI374" s="217">
        <f>IF(N374="nulová",J374,0)</f>
        <v>0</v>
      </c>
      <c r="BJ374" s="18" t="s">
        <v>80</v>
      </c>
      <c r="BK374" s="217">
        <f>ROUND(I374*H374,2)</f>
        <v>0</v>
      </c>
      <c r="BL374" s="18" t="s">
        <v>155</v>
      </c>
      <c r="BM374" s="216" t="s">
        <v>2251</v>
      </c>
    </row>
    <row r="375" spans="1:47" s="2" customFormat="1" ht="12">
      <c r="A375" s="39"/>
      <c r="B375" s="40"/>
      <c r="C375" s="41"/>
      <c r="D375" s="218" t="s">
        <v>157</v>
      </c>
      <c r="E375" s="41"/>
      <c r="F375" s="219" t="s">
        <v>2112</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157</v>
      </c>
      <c r="AU375" s="18" t="s">
        <v>72</v>
      </c>
    </row>
    <row r="376" spans="1:65" s="2" customFormat="1" ht="16.5" customHeight="1">
      <c r="A376" s="39"/>
      <c r="B376" s="40"/>
      <c r="C376" s="205" t="s">
        <v>1560</v>
      </c>
      <c r="D376" s="205" t="s">
        <v>150</v>
      </c>
      <c r="E376" s="206" t="s">
        <v>2252</v>
      </c>
      <c r="F376" s="207" t="s">
        <v>2253</v>
      </c>
      <c r="G376" s="208" t="s">
        <v>377</v>
      </c>
      <c r="H376" s="209">
        <v>13</v>
      </c>
      <c r="I376" s="210"/>
      <c r="J376" s="211">
        <f>ROUND(I376*H376,2)</f>
        <v>0</v>
      </c>
      <c r="K376" s="207" t="s">
        <v>19</v>
      </c>
      <c r="L376" s="45"/>
      <c r="M376" s="212" t="s">
        <v>19</v>
      </c>
      <c r="N376" s="213" t="s">
        <v>43</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155</v>
      </c>
      <c r="AT376" s="216" t="s">
        <v>150</v>
      </c>
      <c r="AU376" s="216" t="s">
        <v>72</v>
      </c>
      <c r="AY376" s="18" t="s">
        <v>148</v>
      </c>
      <c r="BE376" s="217">
        <f>IF(N376="základní",J376,0)</f>
        <v>0</v>
      </c>
      <c r="BF376" s="217">
        <f>IF(N376="snížená",J376,0)</f>
        <v>0</v>
      </c>
      <c r="BG376" s="217">
        <f>IF(N376="zákl. přenesená",J376,0)</f>
        <v>0</v>
      </c>
      <c r="BH376" s="217">
        <f>IF(N376="sníž. přenesená",J376,0)</f>
        <v>0</v>
      </c>
      <c r="BI376" s="217">
        <f>IF(N376="nulová",J376,0)</f>
        <v>0</v>
      </c>
      <c r="BJ376" s="18" t="s">
        <v>80</v>
      </c>
      <c r="BK376" s="217">
        <f>ROUND(I376*H376,2)</f>
        <v>0</v>
      </c>
      <c r="BL376" s="18" t="s">
        <v>155</v>
      </c>
      <c r="BM376" s="216" t="s">
        <v>2254</v>
      </c>
    </row>
    <row r="377" spans="1:47" s="2" customFormat="1" ht="12">
      <c r="A377" s="39"/>
      <c r="B377" s="40"/>
      <c r="C377" s="41"/>
      <c r="D377" s="218" t="s">
        <v>157</v>
      </c>
      <c r="E377" s="41"/>
      <c r="F377" s="219" t="s">
        <v>2255</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157</v>
      </c>
      <c r="AU377" s="18" t="s">
        <v>72</v>
      </c>
    </row>
    <row r="378" spans="1:65" s="2" customFormat="1" ht="16.5" customHeight="1">
      <c r="A378" s="39"/>
      <c r="B378" s="40"/>
      <c r="C378" s="205" t="s">
        <v>1568</v>
      </c>
      <c r="D378" s="205" t="s">
        <v>150</v>
      </c>
      <c r="E378" s="206" t="s">
        <v>2256</v>
      </c>
      <c r="F378" s="207" t="s">
        <v>2257</v>
      </c>
      <c r="G378" s="208" t="s">
        <v>377</v>
      </c>
      <c r="H378" s="209">
        <v>1</v>
      </c>
      <c r="I378" s="210"/>
      <c r="J378" s="211">
        <f>ROUND(I378*H378,2)</f>
        <v>0</v>
      </c>
      <c r="K378" s="207" t="s">
        <v>19</v>
      </c>
      <c r="L378" s="45"/>
      <c r="M378" s="212" t="s">
        <v>19</v>
      </c>
      <c r="N378" s="213" t="s">
        <v>43</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155</v>
      </c>
      <c r="AT378" s="216" t="s">
        <v>150</v>
      </c>
      <c r="AU378" s="216" t="s">
        <v>72</v>
      </c>
      <c r="AY378" s="18" t="s">
        <v>148</v>
      </c>
      <c r="BE378" s="217">
        <f>IF(N378="základní",J378,0)</f>
        <v>0</v>
      </c>
      <c r="BF378" s="217">
        <f>IF(N378="snížená",J378,0)</f>
        <v>0</v>
      </c>
      <c r="BG378" s="217">
        <f>IF(N378="zákl. přenesená",J378,0)</f>
        <v>0</v>
      </c>
      <c r="BH378" s="217">
        <f>IF(N378="sníž. přenesená",J378,0)</f>
        <v>0</v>
      </c>
      <c r="BI378" s="217">
        <f>IF(N378="nulová",J378,0)</f>
        <v>0</v>
      </c>
      <c r="BJ378" s="18" t="s">
        <v>80</v>
      </c>
      <c r="BK378" s="217">
        <f>ROUND(I378*H378,2)</f>
        <v>0</v>
      </c>
      <c r="BL378" s="18" t="s">
        <v>155</v>
      </c>
      <c r="BM378" s="216" t="s">
        <v>2258</v>
      </c>
    </row>
    <row r="379" spans="1:47" s="2" customFormat="1" ht="12">
      <c r="A379" s="39"/>
      <c r="B379" s="40"/>
      <c r="C379" s="41"/>
      <c r="D379" s="218" t="s">
        <v>157</v>
      </c>
      <c r="E379" s="41"/>
      <c r="F379" s="219" t="s">
        <v>2259</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157</v>
      </c>
      <c r="AU379" s="18" t="s">
        <v>72</v>
      </c>
    </row>
    <row r="380" spans="1:65" s="2" customFormat="1" ht="21.75" customHeight="1">
      <c r="A380" s="39"/>
      <c r="B380" s="40"/>
      <c r="C380" s="205" t="s">
        <v>1574</v>
      </c>
      <c r="D380" s="205" t="s">
        <v>150</v>
      </c>
      <c r="E380" s="206" t="s">
        <v>2117</v>
      </c>
      <c r="F380" s="207" t="s">
        <v>2118</v>
      </c>
      <c r="G380" s="208" t="s">
        <v>377</v>
      </c>
      <c r="H380" s="209">
        <v>2</v>
      </c>
      <c r="I380" s="210"/>
      <c r="J380" s="211">
        <f>ROUND(I380*H380,2)</f>
        <v>0</v>
      </c>
      <c r="K380" s="207" t="s">
        <v>19</v>
      </c>
      <c r="L380" s="45"/>
      <c r="M380" s="212" t="s">
        <v>19</v>
      </c>
      <c r="N380" s="213" t="s">
        <v>43</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155</v>
      </c>
      <c r="AT380" s="216" t="s">
        <v>150</v>
      </c>
      <c r="AU380" s="216" t="s">
        <v>72</v>
      </c>
      <c r="AY380" s="18" t="s">
        <v>148</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155</v>
      </c>
      <c r="BM380" s="216" t="s">
        <v>2260</v>
      </c>
    </row>
    <row r="381" spans="1:47" s="2" customFormat="1" ht="12">
      <c r="A381" s="39"/>
      <c r="B381" s="40"/>
      <c r="C381" s="41"/>
      <c r="D381" s="218" t="s">
        <v>157</v>
      </c>
      <c r="E381" s="41"/>
      <c r="F381" s="219" t="s">
        <v>2118</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157</v>
      </c>
      <c r="AU381" s="18" t="s">
        <v>72</v>
      </c>
    </row>
    <row r="382" spans="1:65" s="2" customFormat="1" ht="16.5" customHeight="1">
      <c r="A382" s="39"/>
      <c r="B382" s="40"/>
      <c r="C382" s="205" t="s">
        <v>1582</v>
      </c>
      <c r="D382" s="205" t="s">
        <v>150</v>
      </c>
      <c r="E382" s="206" t="s">
        <v>2261</v>
      </c>
      <c r="F382" s="207" t="s">
        <v>2262</v>
      </c>
      <c r="G382" s="208" t="s">
        <v>377</v>
      </c>
      <c r="H382" s="209">
        <v>2</v>
      </c>
      <c r="I382" s="210"/>
      <c r="J382" s="211">
        <f>ROUND(I382*H382,2)</f>
        <v>0</v>
      </c>
      <c r="K382" s="207" t="s">
        <v>19</v>
      </c>
      <c r="L382" s="45"/>
      <c r="M382" s="212" t="s">
        <v>19</v>
      </c>
      <c r="N382" s="213" t="s">
        <v>43</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155</v>
      </c>
      <c r="AT382" s="216" t="s">
        <v>150</v>
      </c>
      <c r="AU382" s="216" t="s">
        <v>72</v>
      </c>
      <c r="AY382" s="18" t="s">
        <v>148</v>
      </c>
      <c r="BE382" s="217">
        <f>IF(N382="základní",J382,0)</f>
        <v>0</v>
      </c>
      <c r="BF382" s="217">
        <f>IF(N382="snížená",J382,0)</f>
        <v>0</v>
      </c>
      <c r="BG382" s="217">
        <f>IF(N382="zákl. přenesená",J382,0)</f>
        <v>0</v>
      </c>
      <c r="BH382" s="217">
        <f>IF(N382="sníž. přenesená",J382,0)</f>
        <v>0</v>
      </c>
      <c r="BI382" s="217">
        <f>IF(N382="nulová",J382,0)</f>
        <v>0</v>
      </c>
      <c r="BJ382" s="18" t="s">
        <v>80</v>
      </c>
      <c r="BK382" s="217">
        <f>ROUND(I382*H382,2)</f>
        <v>0</v>
      </c>
      <c r="BL382" s="18" t="s">
        <v>155</v>
      </c>
      <c r="BM382" s="216" t="s">
        <v>2263</v>
      </c>
    </row>
    <row r="383" spans="1:47" s="2" customFormat="1" ht="12">
      <c r="A383" s="39"/>
      <c r="B383" s="40"/>
      <c r="C383" s="41"/>
      <c r="D383" s="218" t="s">
        <v>157</v>
      </c>
      <c r="E383" s="41"/>
      <c r="F383" s="219" t="s">
        <v>2264</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157</v>
      </c>
      <c r="AU383" s="18" t="s">
        <v>72</v>
      </c>
    </row>
    <row r="384" spans="1:65" s="2" customFormat="1" ht="16.5" customHeight="1">
      <c r="A384" s="39"/>
      <c r="B384" s="40"/>
      <c r="C384" s="205" t="s">
        <v>1586</v>
      </c>
      <c r="D384" s="205" t="s">
        <v>150</v>
      </c>
      <c r="E384" s="206" t="s">
        <v>2265</v>
      </c>
      <c r="F384" s="207" t="s">
        <v>2266</v>
      </c>
      <c r="G384" s="208" t="s">
        <v>377</v>
      </c>
      <c r="H384" s="209">
        <v>2</v>
      </c>
      <c r="I384" s="210"/>
      <c r="J384" s="211">
        <f>ROUND(I384*H384,2)</f>
        <v>0</v>
      </c>
      <c r="K384" s="207" t="s">
        <v>19</v>
      </c>
      <c r="L384" s="45"/>
      <c r="M384" s="212" t="s">
        <v>19</v>
      </c>
      <c r="N384" s="213" t="s">
        <v>43</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155</v>
      </c>
      <c r="AT384" s="216" t="s">
        <v>150</v>
      </c>
      <c r="AU384" s="216" t="s">
        <v>72</v>
      </c>
      <c r="AY384" s="18" t="s">
        <v>148</v>
      </c>
      <c r="BE384" s="217">
        <f>IF(N384="základní",J384,0)</f>
        <v>0</v>
      </c>
      <c r="BF384" s="217">
        <f>IF(N384="snížená",J384,0)</f>
        <v>0</v>
      </c>
      <c r="BG384" s="217">
        <f>IF(N384="zákl. přenesená",J384,0)</f>
        <v>0</v>
      </c>
      <c r="BH384" s="217">
        <f>IF(N384="sníž. přenesená",J384,0)</f>
        <v>0</v>
      </c>
      <c r="BI384" s="217">
        <f>IF(N384="nulová",J384,0)</f>
        <v>0</v>
      </c>
      <c r="BJ384" s="18" t="s">
        <v>80</v>
      </c>
      <c r="BK384" s="217">
        <f>ROUND(I384*H384,2)</f>
        <v>0</v>
      </c>
      <c r="BL384" s="18" t="s">
        <v>155</v>
      </c>
      <c r="BM384" s="216" t="s">
        <v>2267</v>
      </c>
    </row>
    <row r="385" spans="1:47" s="2" customFormat="1" ht="12">
      <c r="A385" s="39"/>
      <c r="B385" s="40"/>
      <c r="C385" s="41"/>
      <c r="D385" s="218" t="s">
        <v>157</v>
      </c>
      <c r="E385" s="41"/>
      <c r="F385" s="219" t="s">
        <v>2266</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157</v>
      </c>
      <c r="AU385" s="18" t="s">
        <v>72</v>
      </c>
    </row>
    <row r="386" spans="1:65" s="2" customFormat="1" ht="16.5" customHeight="1">
      <c r="A386" s="39"/>
      <c r="B386" s="40"/>
      <c r="C386" s="205" t="s">
        <v>1590</v>
      </c>
      <c r="D386" s="205" t="s">
        <v>150</v>
      </c>
      <c r="E386" s="206" t="s">
        <v>7</v>
      </c>
      <c r="F386" s="207" t="s">
        <v>2268</v>
      </c>
      <c r="G386" s="208" t="s">
        <v>377</v>
      </c>
      <c r="H386" s="209">
        <v>2</v>
      </c>
      <c r="I386" s="210"/>
      <c r="J386" s="211">
        <f>ROUND(I386*H386,2)</f>
        <v>0</v>
      </c>
      <c r="K386" s="207" t="s">
        <v>19</v>
      </c>
      <c r="L386" s="45"/>
      <c r="M386" s="212" t="s">
        <v>19</v>
      </c>
      <c r="N386" s="213" t="s">
        <v>43</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155</v>
      </c>
      <c r="AT386" s="216" t="s">
        <v>150</v>
      </c>
      <c r="AU386" s="216" t="s">
        <v>72</v>
      </c>
      <c r="AY386" s="18" t="s">
        <v>148</v>
      </c>
      <c r="BE386" s="217">
        <f>IF(N386="základní",J386,0)</f>
        <v>0</v>
      </c>
      <c r="BF386" s="217">
        <f>IF(N386="snížená",J386,0)</f>
        <v>0</v>
      </c>
      <c r="BG386" s="217">
        <f>IF(N386="zákl. přenesená",J386,0)</f>
        <v>0</v>
      </c>
      <c r="BH386" s="217">
        <f>IF(N386="sníž. přenesená",J386,0)</f>
        <v>0</v>
      </c>
      <c r="BI386" s="217">
        <f>IF(N386="nulová",J386,0)</f>
        <v>0</v>
      </c>
      <c r="BJ386" s="18" t="s">
        <v>80</v>
      </c>
      <c r="BK386" s="217">
        <f>ROUND(I386*H386,2)</f>
        <v>0</v>
      </c>
      <c r="BL386" s="18" t="s">
        <v>155</v>
      </c>
      <c r="BM386" s="216" t="s">
        <v>2269</v>
      </c>
    </row>
    <row r="387" spans="1:47" s="2" customFormat="1" ht="12">
      <c r="A387" s="39"/>
      <c r="B387" s="40"/>
      <c r="C387" s="41"/>
      <c r="D387" s="218" t="s">
        <v>157</v>
      </c>
      <c r="E387" s="41"/>
      <c r="F387" s="219" t="s">
        <v>2268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157</v>
      </c>
      <c r="AU387" s="18" t="s">
        <v>72</v>
      </c>
    </row>
    <row r="388" spans="1:65" s="2" customFormat="1" ht="16.5" customHeight="1">
      <c r="A388" s="39"/>
      <c r="B388" s="40"/>
      <c r="C388" s="205" t="s">
        <v>1613</v>
      </c>
      <c r="D388" s="205" t="s">
        <v>150</v>
      </c>
      <c r="E388" s="206" t="s">
        <v>2270</v>
      </c>
      <c r="F388" s="207" t="s">
        <v>2271</v>
      </c>
      <c r="G388" s="208" t="s">
        <v>377</v>
      </c>
      <c r="H388" s="209">
        <v>2</v>
      </c>
      <c r="I388" s="210"/>
      <c r="J388" s="211">
        <f>ROUND(I388*H388,2)</f>
        <v>0</v>
      </c>
      <c r="K388" s="207" t="s">
        <v>19</v>
      </c>
      <c r="L388" s="45"/>
      <c r="M388" s="212" t="s">
        <v>19</v>
      </c>
      <c r="N388" s="213" t="s">
        <v>43</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155</v>
      </c>
      <c r="AT388" s="216" t="s">
        <v>150</v>
      </c>
      <c r="AU388" s="216" t="s">
        <v>72</v>
      </c>
      <c r="AY388" s="18" t="s">
        <v>148</v>
      </c>
      <c r="BE388" s="217">
        <f>IF(N388="základní",J388,0)</f>
        <v>0</v>
      </c>
      <c r="BF388" s="217">
        <f>IF(N388="snížená",J388,0)</f>
        <v>0</v>
      </c>
      <c r="BG388" s="217">
        <f>IF(N388="zákl. přenesená",J388,0)</f>
        <v>0</v>
      </c>
      <c r="BH388" s="217">
        <f>IF(N388="sníž. přenesená",J388,0)</f>
        <v>0</v>
      </c>
      <c r="BI388" s="217">
        <f>IF(N388="nulová",J388,0)</f>
        <v>0</v>
      </c>
      <c r="BJ388" s="18" t="s">
        <v>80</v>
      </c>
      <c r="BK388" s="217">
        <f>ROUND(I388*H388,2)</f>
        <v>0</v>
      </c>
      <c r="BL388" s="18" t="s">
        <v>155</v>
      </c>
      <c r="BM388" s="216" t="s">
        <v>2272</v>
      </c>
    </row>
    <row r="389" spans="1:47" s="2" customFormat="1" ht="12">
      <c r="A389" s="39"/>
      <c r="B389" s="40"/>
      <c r="C389" s="41"/>
      <c r="D389" s="218" t="s">
        <v>157</v>
      </c>
      <c r="E389" s="41"/>
      <c r="F389" s="219" t="s">
        <v>2271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157</v>
      </c>
      <c r="AU389" s="18" t="s">
        <v>72</v>
      </c>
    </row>
    <row r="390" spans="1:65" s="2" customFormat="1" ht="16.5" customHeight="1">
      <c r="A390" s="39"/>
      <c r="B390" s="40"/>
      <c r="C390" s="205" t="s">
        <v>1617</v>
      </c>
      <c r="D390" s="205" t="s">
        <v>150</v>
      </c>
      <c r="E390" s="206" t="s">
        <v>303</v>
      </c>
      <c r="F390" s="207" t="s">
        <v>2273</v>
      </c>
      <c r="G390" s="208" t="s">
        <v>377</v>
      </c>
      <c r="H390" s="209">
        <v>2</v>
      </c>
      <c r="I390" s="210"/>
      <c r="J390" s="211">
        <f>ROUND(I390*H390,2)</f>
        <v>0</v>
      </c>
      <c r="K390" s="207" t="s">
        <v>19</v>
      </c>
      <c r="L390" s="45"/>
      <c r="M390" s="212" t="s">
        <v>19</v>
      </c>
      <c r="N390" s="213" t="s">
        <v>43</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155</v>
      </c>
      <c r="AT390" s="216" t="s">
        <v>150</v>
      </c>
      <c r="AU390" s="216" t="s">
        <v>72</v>
      </c>
      <c r="AY390" s="18" t="s">
        <v>148</v>
      </c>
      <c r="BE390" s="217">
        <f>IF(N390="základní",J390,0)</f>
        <v>0</v>
      </c>
      <c r="BF390" s="217">
        <f>IF(N390="snížená",J390,0)</f>
        <v>0</v>
      </c>
      <c r="BG390" s="217">
        <f>IF(N390="zákl. přenesená",J390,0)</f>
        <v>0</v>
      </c>
      <c r="BH390" s="217">
        <f>IF(N390="sníž. přenesená",J390,0)</f>
        <v>0</v>
      </c>
      <c r="BI390" s="217">
        <f>IF(N390="nulová",J390,0)</f>
        <v>0</v>
      </c>
      <c r="BJ390" s="18" t="s">
        <v>80</v>
      </c>
      <c r="BK390" s="217">
        <f>ROUND(I390*H390,2)</f>
        <v>0</v>
      </c>
      <c r="BL390" s="18" t="s">
        <v>155</v>
      </c>
      <c r="BM390" s="216" t="s">
        <v>2274</v>
      </c>
    </row>
    <row r="391" spans="1:47" s="2" customFormat="1" ht="12">
      <c r="A391" s="39"/>
      <c r="B391" s="40"/>
      <c r="C391" s="41"/>
      <c r="D391" s="218" t="s">
        <v>157</v>
      </c>
      <c r="E391" s="41"/>
      <c r="F391" s="219" t="s">
        <v>2273</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157</v>
      </c>
      <c r="AU391" s="18" t="s">
        <v>72</v>
      </c>
    </row>
    <row r="392" spans="1:65" s="2" customFormat="1" ht="16.5" customHeight="1">
      <c r="A392" s="39"/>
      <c r="B392" s="40"/>
      <c r="C392" s="205" t="s">
        <v>1621</v>
      </c>
      <c r="D392" s="205" t="s">
        <v>150</v>
      </c>
      <c r="E392" s="206" t="s">
        <v>2275</v>
      </c>
      <c r="F392" s="207" t="s">
        <v>2276</v>
      </c>
      <c r="G392" s="208" t="s">
        <v>377</v>
      </c>
      <c r="H392" s="209">
        <v>4</v>
      </c>
      <c r="I392" s="210"/>
      <c r="J392" s="211">
        <f>ROUND(I392*H392,2)</f>
        <v>0</v>
      </c>
      <c r="K392" s="207" t="s">
        <v>19</v>
      </c>
      <c r="L392" s="45"/>
      <c r="M392" s="212" t="s">
        <v>19</v>
      </c>
      <c r="N392" s="213" t="s">
        <v>43</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155</v>
      </c>
      <c r="AT392" s="216" t="s">
        <v>150</v>
      </c>
      <c r="AU392" s="216" t="s">
        <v>72</v>
      </c>
      <c r="AY392" s="18" t="s">
        <v>148</v>
      </c>
      <c r="BE392" s="217">
        <f>IF(N392="základní",J392,0)</f>
        <v>0</v>
      </c>
      <c r="BF392" s="217">
        <f>IF(N392="snížená",J392,0)</f>
        <v>0</v>
      </c>
      <c r="BG392" s="217">
        <f>IF(N392="zákl. přenesená",J392,0)</f>
        <v>0</v>
      </c>
      <c r="BH392" s="217">
        <f>IF(N392="sníž. přenesená",J392,0)</f>
        <v>0</v>
      </c>
      <c r="BI392" s="217">
        <f>IF(N392="nulová",J392,0)</f>
        <v>0</v>
      </c>
      <c r="BJ392" s="18" t="s">
        <v>80</v>
      </c>
      <c r="BK392" s="217">
        <f>ROUND(I392*H392,2)</f>
        <v>0</v>
      </c>
      <c r="BL392" s="18" t="s">
        <v>155</v>
      </c>
      <c r="BM392" s="216" t="s">
        <v>2277</v>
      </c>
    </row>
    <row r="393" spans="1:47" s="2" customFormat="1" ht="12">
      <c r="A393" s="39"/>
      <c r="B393" s="40"/>
      <c r="C393" s="41"/>
      <c r="D393" s="218" t="s">
        <v>157</v>
      </c>
      <c r="E393" s="41"/>
      <c r="F393" s="219" t="s">
        <v>2276</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157</v>
      </c>
      <c r="AU393" s="18" t="s">
        <v>72</v>
      </c>
    </row>
    <row r="394" spans="1:65" s="2" customFormat="1" ht="16.5" customHeight="1">
      <c r="A394" s="39"/>
      <c r="B394" s="40"/>
      <c r="C394" s="205" t="s">
        <v>1625</v>
      </c>
      <c r="D394" s="205" t="s">
        <v>150</v>
      </c>
      <c r="E394" s="206" t="s">
        <v>309</v>
      </c>
      <c r="F394" s="207" t="s">
        <v>2278</v>
      </c>
      <c r="G394" s="208" t="s">
        <v>377</v>
      </c>
      <c r="H394" s="209">
        <v>4</v>
      </c>
      <c r="I394" s="210"/>
      <c r="J394" s="211">
        <f>ROUND(I394*H394,2)</f>
        <v>0</v>
      </c>
      <c r="K394" s="207" t="s">
        <v>19</v>
      </c>
      <c r="L394" s="45"/>
      <c r="M394" s="212" t="s">
        <v>19</v>
      </c>
      <c r="N394" s="213" t="s">
        <v>43</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155</v>
      </c>
      <c r="AT394" s="216" t="s">
        <v>150</v>
      </c>
      <c r="AU394" s="216" t="s">
        <v>72</v>
      </c>
      <c r="AY394" s="18" t="s">
        <v>148</v>
      </c>
      <c r="BE394" s="217">
        <f>IF(N394="základní",J394,0)</f>
        <v>0</v>
      </c>
      <c r="BF394" s="217">
        <f>IF(N394="snížená",J394,0)</f>
        <v>0</v>
      </c>
      <c r="BG394" s="217">
        <f>IF(N394="zákl. přenesená",J394,0)</f>
        <v>0</v>
      </c>
      <c r="BH394" s="217">
        <f>IF(N394="sníž. přenesená",J394,0)</f>
        <v>0</v>
      </c>
      <c r="BI394" s="217">
        <f>IF(N394="nulová",J394,0)</f>
        <v>0</v>
      </c>
      <c r="BJ394" s="18" t="s">
        <v>80</v>
      </c>
      <c r="BK394" s="217">
        <f>ROUND(I394*H394,2)</f>
        <v>0</v>
      </c>
      <c r="BL394" s="18" t="s">
        <v>155</v>
      </c>
      <c r="BM394" s="216" t="s">
        <v>2279</v>
      </c>
    </row>
    <row r="395" spans="1:47" s="2" customFormat="1" ht="12">
      <c r="A395" s="39"/>
      <c r="B395" s="40"/>
      <c r="C395" s="41"/>
      <c r="D395" s="218" t="s">
        <v>157</v>
      </c>
      <c r="E395" s="41"/>
      <c r="F395" s="219" t="s">
        <v>2278</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157</v>
      </c>
      <c r="AU395" s="18" t="s">
        <v>72</v>
      </c>
    </row>
    <row r="396" spans="1:65" s="2" customFormat="1" ht="16.5" customHeight="1">
      <c r="A396" s="39"/>
      <c r="B396" s="40"/>
      <c r="C396" s="205" t="s">
        <v>1629</v>
      </c>
      <c r="D396" s="205" t="s">
        <v>150</v>
      </c>
      <c r="E396" s="206" t="s">
        <v>2280</v>
      </c>
      <c r="F396" s="207" t="s">
        <v>2281</v>
      </c>
      <c r="G396" s="208" t="s">
        <v>377</v>
      </c>
      <c r="H396" s="209">
        <v>1</v>
      </c>
      <c r="I396" s="210"/>
      <c r="J396" s="211">
        <f>ROUND(I396*H396,2)</f>
        <v>0</v>
      </c>
      <c r="K396" s="207" t="s">
        <v>19</v>
      </c>
      <c r="L396" s="45"/>
      <c r="M396" s="212" t="s">
        <v>19</v>
      </c>
      <c r="N396" s="213" t="s">
        <v>43</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155</v>
      </c>
      <c r="AT396" s="216" t="s">
        <v>150</v>
      </c>
      <c r="AU396" s="216" t="s">
        <v>72</v>
      </c>
      <c r="AY396" s="18" t="s">
        <v>148</v>
      </c>
      <c r="BE396" s="217">
        <f>IF(N396="základní",J396,0)</f>
        <v>0</v>
      </c>
      <c r="BF396" s="217">
        <f>IF(N396="snížená",J396,0)</f>
        <v>0</v>
      </c>
      <c r="BG396" s="217">
        <f>IF(N396="zákl. přenesená",J396,0)</f>
        <v>0</v>
      </c>
      <c r="BH396" s="217">
        <f>IF(N396="sníž. přenesená",J396,0)</f>
        <v>0</v>
      </c>
      <c r="BI396" s="217">
        <f>IF(N396="nulová",J396,0)</f>
        <v>0</v>
      </c>
      <c r="BJ396" s="18" t="s">
        <v>80</v>
      </c>
      <c r="BK396" s="217">
        <f>ROUND(I396*H396,2)</f>
        <v>0</v>
      </c>
      <c r="BL396" s="18" t="s">
        <v>155</v>
      </c>
      <c r="BM396" s="216" t="s">
        <v>2282</v>
      </c>
    </row>
    <row r="397" spans="1:47" s="2" customFormat="1" ht="12">
      <c r="A397" s="39"/>
      <c r="B397" s="40"/>
      <c r="C397" s="41"/>
      <c r="D397" s="218" t="s">
        <v>157</v>
      </c>
      <c r="E397" s="41"/>
      <c r="F397" s="219" t="s">
        <v>2281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157</v>
      </c>
      <c r="AU397" s="18" t="s">
        <v>72</v>
      </c>
    </row>
    <row r="398" spans="1:65" s="2" customFormat="1" ht="21.75" customHeight="1">
      <c r="A398" s="39"/>
      <c r="B398" s="40"/>
      <c r="C398" s="205" t="s">
        <v>1633</v>
      </c>
      <c r="D398" s="205" t="s">
        <v>150</v>
      </c>
      <c r="E398" s="206" t="s">
        <v>315</v>
      </c>
      <c r="F398" s="207" t="s">
        <v>2283</v>
      </c>
      <c r="G398" s="208" t="s">
        <v>377</v>
      </c>
      <c r="H398" s="209">
        <v>1</v>
      </c>
      <c r="I398" s="210"/>
      <c r="J398" s="211">
        <f>ROUND(I398*H398,2)</f>
        <v>0</v>
      </c>
      <c r="K398" s="207" t="s">
        <v>19</v>
      </c>
      <c r="L398" s="45"/>
      <c r="M398" s="212" t="s">
        <v>19</v>
      </c>
      <c r="N398" s="213" t="s">
        <v>43</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155</v>
      </c>
      <c r="AT398" s="216" t="s">
        <v>150</v>
      </c>
      <c r="AU398" s="216" t="s">
        <v>72</v>
      </c>
      <c r="AY398" s="18" t="s">
        <v>148</v>
      </c>
      <c r="BE398" s="217">
        <f>IF(N398="základní",J398,0)</f>
        <v>0</v>
      </c>
      <c r="BF398" s="217">
        <f>IF(N398="snížená",J398,0)</f>
        <v>0</v>
      </c>
      <c r="BG398" s="217">
        <f>IF(N398="zákl. přenesená",J398,0)</f>
        <v>0</v>
      </c>
      <c r="BH398" s="217">
        <f>IF(N398="sníž. přenesená",J398,0)</f>
        <v>0</v>
      </c>
      <c r="BI398" s="217">
        <f>IF(N398="nulová",J398,0)</f>
        <v>0</v>
      </c>
      <c r="BJ398" s="18" t="s">
        <v>80</v>
      </c>
      <c r="BK398" s="217">
        <f>ROUND(I398*H398,2)</f>
        <v>0</v>
      </c>
      <c r="BL398" s="18" t="s">
        <v>155</v>
      </c>
      <c r="BM398" s="216" t="s">
        <v>2284</v>
      </c>
    </row>
    <row r="399" spans="1:47" s="2" customFormat="1" ht="12">
      <c r="A399" s="39"/>
      <c r="B399" s="40"/>
      <c r="C399" s="41"/>
      <c r="D399" s="218" t="s">
        <v>157</v>
      </c>
      <c r="E399" s="41"/>
      <c r="F399" s="219" t="s">
        <v>2283</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157</v>
      </c>
      <c r="AU399" s="18" t="s">
        <v>72</v>
      </c>
    </row>
    <row r="400" spans="1:65" s="2" customFormat="1" ht="16.5" customHeight="1">
      <c r="A400" s="39"/>
      <c r="B400" s="40"/>
      <c r="C400" s="205" t="s">
        <v>1637</v>
      </c>
      <c r="D400" s="205" t="s">
        <v>150</v>
      </c>
      <c r="E400" s="206" t="s">
        <v>2285</v>
      </c>
      <c r="F400" s="207" t="s">
        <v>2286</v>
      </c>
      <c r="G400" s="208" t="s">
        <v>377</v>
      </c>
      <c r="H400" s="209">
        <v>8</v>
      </c>
      <c r="I400" s="210"/>
      <c r="J400" s="211">
        <f>ROUND(I400*H400,2)</f>
        <v>0</v>
      </c>
      <c r="K400" s="207" t="s">
        <v>19</v>
      </c>
      <c r="L400" s="45"/>
      <c r="M400" s="212" t="s">
        <v>19</v>
      </c>
      <c r="N400" s="213" t="s">
        <v>43</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155</v>
      </c>
      <c r="AT400" s="216" t="s">
        <v>150</v>
      </c>
      <c r="AU400" s="216" t="s">
        <v>72</v>
      </c>
      <c r="AY400" s="18" t="s">
        <v>148</v>
      </c>
      <c r="BE400" s="217">
        <f>IF(N400="základní",J400,0)</f>
        <v>0</v>
      </c>
      <c r="BF400" s="217">
        <f>IF(N400="snížená",J400,0)</f>
        <v>0</v>
      </c>
      <c r="BG400" s="217">
        <f>IF(N400="zákl. přenesená",J400,0)</f>
        <v>0</v>
      </c>
      <c r="BH400" s="217">
        <f>IF(N400="sníž. přenesená",J400,0)</f>
        <v>0</v>
      </c>
      <c r="BI400" s="217">
        <f>IF(N400="nulová",J400,0)</f>
        <v>0</v>
      </c>
      <c r="BJ400" s="18" t="s">
        <v>80</v>
      </c>
      <c r="BK400" s="217">
        <f>ROUND(I400*H400,2)</f>
        <v>0</v>
      </c>
      <c r="BL400" s="18" t="s">
        <v>155</v>
      </c>
      <c r="BM400" s="216" t="s">
        <v>2287</v>
      </c>
    </row>
    <row r="401" spans="1:47" s="2" customFormat="1" ht="12">
      <c r="A401" s="39"/>
      <c r="B401" s="40"/>
      <c r="C401" s="41"/>
      <c r="D401" s="218" t="s">
        <v>157</v>
      </c>
      <c r="E401" s="41"/>
      <c r="F401" s="219" t="s">
        <v>2286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157</v>
      </c>
      <c r="AU401" s="18" t="s">
        <v>72</v>
      </c>
    </row>
    <row r="402" spans="1:65" s="2" customFormat="1" ht="24.15" customHeight="1">
      <c r="A402" s="39"/>
      <c r="B402" s="40"/>
      <c r="C402" s="205" t="s">
        <v>1641</v>
      </c>
      <c r="D402" s="205" t="s">
        <v>150</v>
      </c>
      <c r="E402" s="206" t="s">
        <v>322</v>
      </c>
      <c r="F402" s="207" t="s">
        <v>2288</v>
      </c>
      <c r="G402" s="208" t="s">
        <v>377</v>
      </c>
      <c r="H402" s="209">
        <v>3</v>
      </c>
      <c r="I402" s="210"/>
      <c r="J402" s="211">
        <f>ROUND(I402*H402,2)</f>
        <v>0</v>
      </c>
      <c r="K402" s="207" t="s">
        <v>19</v>
      </c>
      <c r="L402" s="45"/>
      <c r="M402" s="212" t="s">
        <v>19</v>
      </c>
      <c r="N402" s="213" t="s">
        <v>43</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155</v>
      </c>
      <c r="AT402" s="216" t="s">
        <v>150</v>
      </c>
      <c r="AU402" s="216" t="s">
        <v>72</v>
      </c>
      <c r="AY402" s="18" t="s">
        <v>148</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155</v>
      </c>
      <c r="BM402" s="216" t="s">
        <v>2289</v>
      </c>
    </row>
    <row r="403" spans="1:47" s="2" customFormat="1" ht="12">
      <c r="A403" s="39"/>
      <c r="B403" s="40"/>
      <c r="C403" s="41"/>
      <c r="D403" s="218" t="s">
        <v>157</v>
      </c>
      <c r="E403" s="41"/>
      <c r="F403" s="219" t="s">
        <v>2288</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157</v>
      </c>
      <c r="AU403" s="18" t="s">
        <v>72</v>
      </c>
    </row>
    <row r="404" spans="1:65" s="2" customFormat="1" ht="16.5" customHeight="1">
      <c r="A404" s="39"/>
      <c r="B404" s="40"/>
      <c r="C404" s="205" t="s">
        <v>1645</v>
      </c>
      <c r="D404" s="205" t="s">
        <v>150</v>
      </c>
      <c r="E404" s="206" t="s">
        <v>331</v>
      </c>
      <c r="F404" s="207" t="s">
        <v>2290</v>
      </c>
      <c r="G404" s="208" t="s">
        <v>377</v>
      </c>
      <c r="H404" s="209">
        <v>3</v>
      </c>
      <c r="I404" s="210"/>
      <c r="J404" s="211">
        <f>ROUND(I404*H404,2)</f>
        <v>0</v>
      </c>
      <c r="K404" s="207" t="s">
        <v>19</v>
      </c>
      <c r="L404" s="45"/>
      <c r="M404" s="212" t="s">
        <v>19</v>
      </c>
      <c r="N404" s="213" t="s">
        <v>43</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155</v>
      </c>
      <c r="AT404" s="216" t="s">
        <v>150</v>
      </c>
      <c r="AU404" s="216" t="s">
        <v>72</v>
      </c>
      <c r="AY404" s="18" t="s">
        <v>148</v>
      </c>
      <c r="BE404" s="217">
        <f>IF(N404="základní",J404,0)</f>
        <v>0</v>
      </c>
      <c r="BF404" s="217">
        <f>IF(N404="snížená",J404,0)</f>
        <v>0</v>
      </c>
      <c r="BG404" s="217">
        <f>IF(N404="zákl. přenesená",J404,0)</f>
        <v>0</v>
      </c>
      <c r="BH404" s="217">
        <f>IF(N404="sníž. přenesená",J404,0)</f>
        <v>0</v>
      </c>
      <c r="BI404" s="217">
        <f>IF(N404="nulová",J404,0)</f>
        <v>0</v>
      </c>
      <c r="BJ404" s="18" t="s">
        <v>80</v>
      </c>
      <c r="BK404" s="217">
        <f>ROUND(I404*H404,2)</f>
        <v>0</v>
      </c>
      <c r="BL404" s="18" t="s">
        <v>155</v>
      </c>
      <c r="BM404" s="216" t="s">
        <v>2291</v>
      </c>
    </row>
    <row r="405" spans="1:47" s="2" customFormat="1" ht="12">
      <c r="A405" s="39"/>
      <c r="B405" s="40"/>
      <c r="C405" s="41"/>
      <c r="D405" s="218" t="s">
        <v>157</v>
      </c>
      <c r="E405" s="41"/>
      <c r="F405" s="219" t="s">
        <v>2290</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157</v>
      </c>
      <c r="AU405" s="18" t="s">
        <v>72</v>
      </c>
    </row>
    <row r="406" spans="1:65" s="2" customFormat="1" ht="24.15" customHeight="1">
      <c r="A406" s="39"/>
      <c r="B406" s="40"/>
      <c r="C406" s="205" t="s">
        <v>1649</v>
      </c>
      <c r="D406" s="205" t="s">
        <v>150</v>
      </c>
      <c r="E406" s="206" t="s">
        <v>340</v>
      </c>
      <c r="F406" s="207" t="s">
        <v>2292</v>
      </c>
      <c r="G406" s="208" t="s">
        <v>377</v>
      </c>
      <c r="H406" s="209">
        <v>3</v>
      </c>
      <c r="I406" s="210"/>
      <c r="J406" s="211">
        <f>ROUND(I406*H406,2)</f>
        <v>0</v>
      </c>
      <c r="K406" s="207" t="s">
        <v>19</v>
      </c>
      <c r="L406" s="45"/>
      <c r="M406" s="212" t="s">
        <v>19</v>
      </c>
      <c r="N406" s="213" t="s">
        <v>43</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155</v>
      </c>
      <c r="AT406" s="216" t="s">
        <v>150</v>
      </c>
      <c r="AU406" s="216" t="s">
        <v>72</v>
      </c>
      <c r="AY406" s="18" t="s">
        <v>148</v>
      </c>
      <c r="BE406" s="217">
        <f>IF(N406="základní",J406,0)</f>
        <v>0</v>
      </c>
      <c r="BF406" s="217">
        <f>IF(N406="snížená",J406,0)</f>
        <v>0</v>
      </c>
      <c r="BG406" s="217">
        <f>IF(N406="zákl. přenesená",J406,0)</f>
        <v>0</v>
      </c>
      <c r="BH406" s="217">
        <f>IF(N406="sníž. přenesená",J406,0)</f>
        <v>0</v>
      </c>
      <c r="BI406" s="217">
        <f>IF(N406="nulová",J406,0)</f>
        <v>0</v>
      </c>
      <c r="BJ406" s="18" t="s">
        <v>80</v>
      </c>
      <c r="BK406" s="217">
        <f>ROUND(I406*H406,2)</f>
        <v>0</v>
      </c>
      <c r="BL406" s="18" t="s">
        <v>155</v>
      </c>
      <c r="BM406" s="216" t="s">
        <v>2293</v>
      </c>
    </row>
    <row r="407" spans="1:47" s="2" customFormat="1" ht="12">
      <c r="A407" s="39"/>
      <c r="B407" s="40"/>
      <c r="C407" s="41"/>
      <c r="D407" s="218" t="s">
        <v>157</v>
      </c>
      <c r="E407" s="41"/>
      <c r="F407" s="219" t="s">
        <v>2292</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157</v>
      </c>
      <c r="AU407" s="18" t="s">
        <v>72</v>
      </c>
    </row>
    <row r="408" spans="1:65" s="2" customFormat="1" ht="16.5" customHeight="1">
      <c r="A408" s="39"/>
      <c r="B408" s="40"/>
      <c r="C408" s="205" t="s">
        <v>1653</v>
      </c>
      <c r="D408" s="205" t="s">
        <v>150</v>
      </c>
      <c r="E408" s="206" t="s">
        <v>350</v>
      </c>
      <c r="F408" s="207" t="s">
        <v>2294</v>
      </c>
      <c r="G408" s="208" t="s">
        <v>377</v>
      </c>
      <c r="H408" s="209">
        <v>3</v>
      </c>
      <c r="I408" s="210"/>
      <c r="J408" s="211">
        <f>ROUND(I408*H408,2)</f>
        <v>0</v>
      </c>
      <c r="K408" s="207" t="s">
        <v>19</v>
      </c>
      <c r="L408" s="45"/>
      <c r="M408" s="212" t="s">
        <v>19</v>
      </c>
      <c r="N408" s="213" t="s">
        <v>43</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155</v>
      </c>
      <c r="AT408" s="216" t="s">
        <v>150</v>
      </c>
      <c r="AU408" s="216" t="s">
        <v>72</v>
      </c>
      <c r="AY408" s="18" t="s">
        <v>148</v>
      </c>
      <c r="BE408" s="217">
        <f>IF(N408="základní",J408,0)</f>
        <v>0</v>
      </c>
      <c r="BF408" s="217">
        <f>IF(N408="snížená",J408,0)</f>
        <v>0</v>
      </c>
      <c r="BG408" s="217">
        <f>IF(N408="zákl. přenesená",J408,0)</f>
        <v>0</v>
      </c>
      <c r="BH408" s="217">
        <f>IF(N408="sníž. přenesená",J408,0)</f>
        <v>0</v>
      </c>
      <c r="BI408" s="217">
        <f>IF(N408="nulová",J408,0)</f>
        <v>0</v>
      </c>
      <c r="BJ408" s="18" t="s">
        <v>80</v>
      </c>
      <c r="BK408" s="217">
        <f>ROUND(I408*H408,2)</f>
        <v>0</v>
      </c>
      <c r="BL408" s="18" t="s">
        <v>155</v>
      </c>
      <c r="BM408" s="216" t="s">
        <v>2295</v>
      </c>
    </row>
    <row r="409" spans="1:47" s="2" customFormat="1" ht="12">
      <c r="A409" s="39"/>
      <c r="B409" s="40"/>
      <c r="C409" s="41"/>
      <c r="D409" s="218" t="s">
        <v>157</v>
      </c>
      <c r="E409" s="41"/>
      <c r="F409" s="219" t="s">
        <v>2294</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157</v>
      </c>
      <c r="AU409" s="18" t="s">
        <v>72</v>
      </c>
    </row>
    <row r="410" spans="1:65" s="2" customFormat="1" ht="16.5" customHeight="1">
      <c r="A410" s="39"/>
      <c r="B410" s="40"/>
      <c r="C410" s="205" t="s">
        <v>1657</v>
      </c>
      <c r="D410" s="205" t="s">
        <v>150</v>
      </c>
      <c r="E410" s="206" t="s">
        <v>2296</v>
      </c>
      <c r="F410" s="207" t="s">
        <v>2297</v>
      </c>
      <c r="G410" s="208" t="s">
        <v>377</v>
      </c>
      <c r="H410" s="209">
        <v>35</v>
      </c>
      <c r="I410" s="210"/>
      <c r="J410" s="211">
        <f>ROUND(I410*H410,2)</f>
        <v>0</v>
      </c>
      <c r="K410" s="207" t="s">
        <v>19</v>
      </c>
      <c r="L410" s="45"/>
      <c r="M410" s="212" t="s">
        <v>19</v>
      </c>
      <c r="N410" s="213" t="s">
        <v>43</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155</v>
      </c>
      <c r="AT410" s="216" t="s">
        <v>150</v>
      </c>
      <c r="AU410" s="216" t="s">
        <v>72</v>
      </c>
      <c r="AY410" s="18" t="s">
        <v>148</v>
      </c>
      <c r="BE410" s="217">
        <f>IF(N410="základní",J410,0)</f>
        <v>0</v>
      </c>
      <c r="BF410" s="217">
        <f>IF(N410="snížená",J410,0)</f>
        <v>0</v>
      </c>
      <c r="BG410" s="217">
        <f>IF(N410="zákl. přenesená",J410,0)</f>
        <v>0</v>
      </c>
      <c r="BH410" s="217">
        <f>IF(N410="sníž. přenesená",J410,0)</f>
        <v>0</v>
      </c>
      <c r="BI410" s="217">
        <f>IF(N410="nulová",J410,0)</f>
        <v>0</v>
      </c>
      <c r="BJ410" s="18" t="s">
        <v>80</v>
      </c>
      <c r="BK410" s="217">
        <f>ROUND(I410*H410,2)</f>
        <v>0</v>
      </c>
      <c r="BL410" s="18" t="s">
        <v>155</v>
      </c>
      <c r="BM410" s="216" t="s">
        <v>2298</v>
      </c>
    </row>
    <row r="411" spans="1:47" s="2" customFormat="1" ht="12">
      <c r="A411" s="39"/>
      <c r="B411" s="40"/>
      <c r="C411" s="41"/>
      <c r="D411" s="218" t="s">
        <v>157</v>
      </c>
      <c r="E411" s="41"/>
      <c r="F411" s="219" t="s">
        <v>2297</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157</v>
      </c>
      <c r="AU411" s="18" t="s">
        <v>72</v>
      </c>
    </row>
    <row r="412" spans="1:65" s="2" customFormat="1" ht="16.5" customHeight="1">
      <c r="A412" s="39"/>
      <c r="B412" s="40"/>
      <c r="C412" s="205" t="s">
        <v>1661</v>
      </c>
      <c r="D412" s="205" t="s">
        <v>150</v>
      </c>
      <c r="E412" s="206" t="s">
        <v>2299</v>
      </c>
      <c r="F412" s="207" t="s">
        <v>2300</v>
      </c>
      <c r="G412" s="208" t="s">
        <v>377</v>
      </c>
      <c r="H412" s="209">
        <v>35</v>
      </c>
      <c r="I412" s="210"/>
      <c r="J412" s="211">
        <f>ROUND(I412*H412,2)</f>
        <v>0</v>
      </c>
      <c r="K412" s="207" t="s">
        <v>19</v>
      </c>
      <c r="L412" s="45"/>
      <c r="M412" s="212" t="s">
        <v>19</v>
      </c>
      <c r="N412" s="213" t="s">
        <v>43</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155</v>
      </c>
      <c r="AT412" s="216" t="s">
        <v>150</v>
      </c>
      <c r="AU412" s="216" t="s">
        <v>72</v>
      </c>
      <c r="AY412" s="18" t="s">
        <v>148</v>
      </c>
      <c r="BE412" s="217">
        <f>IF(N412="základní",J412,0)</f>
        <v>0</v>
      </c>
      <c r="BF412" s="217">
        <f>IF(N412="snížená",J412,0)</f>
        <v>0</v>
      </c>
      <c r="BG412" s="217">
        <f>IF(N412="zákl. přenesená",J412,0)</f>
        <v>0</v>
      </c>
      <c r="BH412" s="217">
        <f>IF(N412="sníž. přenesená",J412,0)</f>
        <v>0</v>
      </c>
      <c r="BI412" s="217">
        <f>IF(N412="nulová",J412,0)</f>
        <v>0</v>
      </c>
      <c r="BJ412" s="18" t="s">
        <v>80</v>
      </c>
      <c r="BK412" s="217">
        <f>ROUND(I412*H412,2)</f>
        <v>0</v>
      </c>
      <c r="BL412" s="18" t="s">
        <v>155</v>
      </c>
      <c r="BM412" s="216" t="s">
        <v>2301</v>
      </c>
    </row>
    <row r="413" spans="1:47" s="2" customFormat="1" ht="12">
      <c r="A413" s="39"/>
      <c r="B413" s="40"/>
      <c r="C413" s="41"/>
      <c r="D413" s="218" t="s">
        <v>157</v>
      </c>
      <c r="E413" s="41"/>
      <c r="F413" s="219" t="s">
        <v>2300</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157</v>
      </c>
      <c r="AU413" s="18" t="s">
        <v>72</v>
      </c>
    </row>
    <row r="414" spans="1:65" s="2" customFormat="1" ht="21.75" customHeight="1">
      <c r="A414" s="39"/>
      <c r="B414" s="40"/>
      <c r="C414" s="205" t="s">
        <v>1665</v>
      </c>
      <c r="D414" s="205" t="s">
        <v>150</v>
      </c>
      <c r="E414" s="206" t="s">
        <v>2159</v>
      </c>
      <c r="F414" s="207" t="s">
        <v>2160</v>
      </c>
      <c r="G414" s="208" t="s">
        <v>377</v>
      </c>
      <c r="H414" s="209">
        <v>8</v>
      </c>
      <c r="I414" s="210"/>
      <c r="J414" s="211">
        <f>ROUND(I414*H414,2)</f>
        <v>0</v>
      </c>
      <c r="K414" s="207" t="s">
        <v>19</v>
      </c>
      <c r="L414" s="45"/>
      <c r="M414" s="212" t="s">
        <v>19</v>
      </c>
      <c r="N414" s="213" t="s">
        <v>43</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155</v>
      </c>
      <c r="AT414" s="216" t="s">
        <v>150</v>
      </c>
      <c r="AU414" s="216" t="s">
        <v>72</v>
      </c>
      <c r="AY414" s="18" t="s">
        <v>148</v>
      </c>
      <c r="BE414" s="217">
        <f>IF(N414="základní",J414,0)</f>
        <v>0</v>
      </c>
      <c r="BF414" s="217">
        <f>IF(N414="snížená",J414,0)</f>
        <v>0</v>
      </c>
      <c r="BG414" s="217">
        <f>IF(N414="zákl. přenesená",J414,0)</f>
        <v>0</v>
      </c>
      <c r="BH414" s="217">
        <f>IF(N414="sníž. přenesená",J414,0)</f>
        <v>0</v>
      </c>
      <c r="BI414" s="217">
        <f>IF(N414="nulová",J414,0)</f>
        <v>0</v>
      </c>
      <c r="BJ414" s="18" t="s">
        <v>80</v>
      </c>
      <c r="BK414" s="217">
        <f>ROUND(I414*H414,2)</f>
        <v>0</v>
      </c>
      <c r="BL414" s="18" t="s">
        <v>155</v>
      </c>
      <c r="BM414" s="216" t="s">
        <v>2302</v>
      </c>
    </row>
    <row r="415" spans="1:47" s="2" customFormat="1" ht="12">
      <c r="A415" s="39"/>
      <c r="B415" s="40"/>
      <c r="C415" s="41"/>
      <c r="D415" s="218" t="s">
        <v>157</v>
      </c>
      <c r="E415" s="41"/>
      <c r="F415" s="219" t="s">
        <v>2160</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157</v>
      </c>
      <c r="AU415" s="18" t="s">
        <v>72</v>
      </c>
    </row>
    <row r="416" spans="1:65" s="2" customFormat="1" ht="16.5" customHeight="1">
      <c r="A416" s="39"/>
      <c r="B416" s="40"/>
      <c r="C416" s="205" t="s">
        <v>1669</v>
      </c>
      <c r="D416" s="205" t="s">
        <v>150</v>
      </c>
      <c r="E416" s="206" t="s">
        <v>2162</v>
      </c>
      <c r="F416" s="207" t="s">
        <v>2163</v>
      </c>
      <c r="G416" s="208" t="s">
        <v>377</v>
      </c>
      <c r="H416" s="209">
        <v>16</v>
      </c>
      <c r="I416" s="210"/>
      <c r="J416" s="211">
        <f>ROUND(I416*H416,2)</f>
        <v>0</v>
      </c>
      <c r="K416" s="207" t="s">
        <v>19</v>
      </c>
      <c r="L416" s="45"/>
      <c r="M416" s="212" t="s">
        <v>19</v>
      </c>
      <c r="N416" s="213" t="s">
        <v>43</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155</v>
      </c>
      <c r="AT416" s="216" t="s">
        <v>150</v>
      </c>
      <c r="AU416" s="216" t="s">
        <v>72</v>
      </c>
      <c r="AY416" s="18" t="s">
        <v>148</v>
      </c>
      <c r="BE416" s="217">
        <f>IF(N416="základní",J416,0)</f>
        <v>0</v>
      </c>
      <c r="BF416" s="217">
        <f>IF(N416="snížená",J416,0)</f>
        <v>0</v>
      </c>
      <c r="BG416" s="217">
        <f>IF(N416="zákl. přenesená",J416,0)</f>
        <v>0</v>
      </c>
      <c r="BH416" s="217">
        <f>IF(N416="sníž. přenesená",J416,0)</f>
        <v>0</v>
      </c>
      <c r="BI416" s="217">
        <f>IF(N416="nulová",J416,0)</f>
        <v>0</v>
      </c>
      <c r="BJ416" s="18" t="s">
        <v>80</v>
      </c>
      <c r="BK416" s="217">
        <f>ROUND(I416*H416,2)</f>
        <v>0</v>
      </c>
      <c r="BL416" s="18" t="s">
        <v>155</v>
      </c>
      <c r="BM416" s="216" t="s">
        <v>2303</v>
      </c>
    </row>
    <row r="417" spans="1:47" s="2" customFormat="1" ht="12">
      <c r="A417" s="39"/>
      <c r="B417" s="40"/>
      <c r="C417" s="41"/>
      <c r="D417" s="218" t="s">
        <v>157</v>
      </c>
      <c r="E417" s="41"/>
      <c r="F417" s="219" t="s">
        <v>2163</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157</v>
      </c>
      <c r="AU417" s="18" t="s">
        <v>72</v>
      </c>
    </row>
    <row r="418" spans="1:65" s="2" customFormat="1" ht="16.5" customHeight="1">
      <c r="A418" s="39"/>
      <c r="B418" s="40"/>
      <c r="C418" s="205" t="s">
        <v>1673</v>
      </c>
      <c r="D418" s="205" t="s">
        <v>150</v>
      </c>
      <c r="E418" s="206" t="s">
        <v>357</v>
      </c>
      <c r="F418" s="207" t="s">
        <v>2165</v>
      </c>
      <c r="G418" s="208" t="s">
        <v>2166</v>
      </c>
      <c r="H418" s="209">
        <v>1</v>
      </c>
      <c r="I418" s="210"/>
      <c r="J418" s="211">
        <f>ROUND(I418*H418,2)</f>
        <v>0</v>
      </c>
      <c r="K418" s="207" t="s">
        <v>19</v>
      </c>
      <c r="L418" s="45"/>
      <c r="M418" s="212" t="s">
        <v>19</v>
      </c>
      <c r="N418" s="213" t="s">
        <v>43</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155</v>
      </c>
      <c r="AT418" s="216" t="s">
        <v>150</v>
      </c>
      <c r="AU418" s="216" t="s">
        <v>72</v>
      </c>
      <c r="AY418" s="18" t="s">
        <v>148</v>
      </c>
      <c r="BE418" s="217">
        <f>IF(N418="základní",J418,0)</f>
        <v>0</v>
      </c>
      <c r="BF418" s="217">
        <f>IF(N418="snížená",J418,0)</f>
        <v>0</v>
      </c>
      <c r="BG418" s="217">
        <f>IF(N418="zákl. přenesená",J418,0)</f>
        <v>0</v>
      </c>
      <c r="BH418" s="217">
        <f>IF(N418="sníž. přenesená",J418,0)</f>
        <v>0</v>
      </c>
      <c r="BI418" s="217">
        <f>IF(N418="nulová",J418,0)</f>
        <v>0</v>
      </c>
      <c r="BJ418" s="18" t="s">
        <v>80</v>
      </c>
      <c r="BK418" s="217">
        <f>ROUND(I418*H418,2)</f>
        <v>0</v>
      </c>
      <c r="BL418" s="18" t="s">
        <v>155</v>
      </c>
      <c r="BM418" s="216" t="s">
        <v>2304</v>
      </c>
    </row>
    <row r="419" spans="1:47" s="2" customFormat="1" ht="12">
      <c r="A419" s="39"/>
      <c r="B419" s="40"/>
      <c r="C419" s="41"/>
      <c r="D419" s="218" t="s">
        <v>157</v>
      </c>
      <c r="E419" s="41"/>
      <c r="F419" s="219" t="s">
        <v>2165</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157</v>
      </c>
      <c r="AU419" s="18" t="s">
        <v>72</v>
      </c>
    </row>
    <row r="420" spans="1:65" s="2" customFormat="1" ht="16.5" customHeight="1">
      <c r="A420" s="39"/>
      <c r="B420" s="40"/>
      <c r="C420" s="205" t="s">
        <v>1677</v>
      </c>
      <c r="D420" s="205" t="s">
        <v>150</v>
      </c>
      <c r="E420" s="206" t="s">
        <v>365</v>
      </c>
      <c r="F420" s="207" t="s">
        <v>2168</v>
      </c>
      <c r="G420" s="208" t="s">
        <v>2169</v>
      </c>
      <c r="H420" s="209">
        <v>1</v>
      </c>
      <c r="I420" s="210"/>
      <c r="J420" s="211">
        <f>ROUND(I420*H420,2)</f>
        <v>0</v>
      </c>
      <c r="K420" s="207" t="s">
        <v>19</v>
      </c>
      <c r="L420" s="45"/>
      <c r="M420" s="212" t="s">
        <v>19</v>
      </c>
      <c r="N420" s="213" t="s">
        <v>43</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155</v>
      </c>
      <c r="AT420" s="216" t="s">
        <v>150</v>
      </c>
      <c r="AU420" s="216" t="s">
        <v>72</v>
      </c>
      <c r="AY420" s="18" t="s">
        <v>148</v>
      </c>
      <c r="BE420" s="217">
        <f>IF(N420="základní",J420,0)</f>
        <v>0</v>
      </c>
      <c r="BF420" s="217">
        <f>IF(N420="snížená",J420,0)</f>
        <v>0</v>
      </c>
      <c r="BG420" s="217">
        <f>IF(N420="zákl. přenesená",J420,0)</f>
        <v>0</v>
      </c>
      <c r="BH420" s="217">
        <f>IF(N420="sníž. přenesená",J420,0)</f>
        <v>0</v>
      </c>
      <c r="BI420" s="217">
        <f>IF(N420="nulová",J420,0)</f>
        <v>0</v>
      </c>
      <c r="BJ420" s="18" t="s">
        <v>80</v>
      </c>
      <c r="BK420" s="217">
        <f>ROUND(I420*H420,2)</f>
        <v>0</v>
      </c>
      <c r="BL420" s="18" t="s">
        <v>155</v>
      </c>
      <c r="BM420" s="216" t="s">
        <v>2305</v>
      </c>
    </row>
    <row r="421" spans="1:47" s="2" customFormat="1" ht="12">
      <c r="A421" s="39"/>
      <c r="B421" s="40"/>
      <c r="C421" s="41"/>
      <c r="D421" s="218" t="s">
        <v>157</v>
      </c>
      <c r="E421" s="41"/>
      <c r="F421" s="219" t="s">
        <v>2168</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157</v>
      </c>
      <c r="AU421" s="18" t="s">
        <v>72</v>
      </c>
    </row>
    <row r="422" spans="1:65" s="2" customFormat="1" ht="21.75" customHeight="1">
      <c r="A422" s="39"/>
      <c r="B422" s="40"/>
      <c r="C422" s="205" t="s">
        <v>1681</v>
      </c>
      <c r="D422" s="205" t="s">
        <v>150</v>
      </c>
      <c r="E422" s="206" t="s">
        <v>2171</v>
      </c>
      <c r="F422" s="207" t="s">
        <v>2172</v>
      </c>
      <c r="G422" s="208" t="s">
        <v>2173</v>
      </c>
      <c r="H422" s="280"/>
      <c r="I422" s="210"/>
      <c r="J422" s="211">
        <f>ROUND(I422*H422,2)</f>
        <v>0</v>
      </c>
      <c r="K422" s="207" t="s">
        <v>19</v>
      </c>
      <c r="L422" s="45"/>
      <c r="M422" s="212" t="s">
        <v>19</v>
      </c>
      <c r="N422" s="213" t="s">
        <v>43</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155</v>
      </c>
      <c r="AT422" s="216" t="s">
        <v>150</v>
      </c>
      <c r="AU422" s="216" t="s">
        <v>72</v>
      </c>
      <c r="AY422" s="18" t="s">
        <v>148</v>
      </c>
      <c r="BE422" s="217">
        <f>IF(N422="základní",J422,0)</f>
        <v>0</v>
      </c>
      <c r="BF422" s="217">
        <f>IF(N422="snížená",J422,0)</f>
        <v>0</v>
      </c>
      <c r="BG422" s="217">
        <f>IF(N422="zákl. přenesená",J422,0)</f>
        <v>0</v>
      </c>
      <c r="BH422" s="217">
        <f>IF(N422="sníž. přenesená",J422,0)</f>
        <v>0</v>
      </c>
      <c r="BI422" s="217">
        <f>IF(N422="nulová",J422,0)</f>
        <v>0</v>
      </c>
      <c r="BJ422" s="18" t="s">
        <v>80</v>
      </c>
      <c r="BK422" s="217">
        <f>ROUND(I422*H422,2)</f>
        <v>0</v>
      </c>
      <c r="BL422" s="18" t="s">
        <v>155</v>
      </c>
      <c r="BM422" s="216" t="s">
        <v>2306</v>
      </c>
    </row>
    <row r="423" spans="1:47" s="2" customFormat="1" ht="12">
      <c r="A423" s="39"/>
      <c r="B423" s="40"/>
      <c r="C423" s="41"/>
      <c r="D423" s="218" t="s">
        <v>157</v>
      </c>
      <c r="E423" s="41"/>
      <c r="F423" s="219" t="s">
        <v>2172</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157</v>
      </c>
      <c r="AU423" s="18" t="s">
        <v>72</v>
      </c>
    </row>
    <row r="424" spans="1:65" s="2" customFormat="1" ht="21.75" customHeight="1">
      <c r="A424" s="39"/>
      <c r="B424" s="40"/>
      <c r="C424" s="205" t="s">
        <v>1685</v>
      </c>
      <c r="D424" s="205" t="s">
        <v>150</v>
      </c>
      <c r="E424" s="206" t="s">
        <v>1996</v>
      </c>
      <c r="F424" s="207" t="s">
        <v>1997</v>
      </c>
      <c r="G424" s="208" t="s">
        <v>220</v>
      </c>
      <c r="H424" s="209">
        <v>42</v>
      </c>
      <c r="I424" s="210"/>
      <c r="J424" s="211">
        <f>ROUND(I424*H424,2)</f>
        <v>0</v>
      </c>
      <c r="K424" s="207" t="s">
        <v>19</v>
      </c>
      <c r="L424" s="45"/>
      <c r="M424" s="212" t="s">
        <v>19</v>
      </c>
      <c r="N424" s="213" t="s">
        <v>43</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155</v>
      </c>
      <c r="AT424" s="216" t="s">
        <v>150</v>
      </c>
      <c r="AU424" s="216" t="s">
        <v>72</v>
      </c>
      <c r="AY424" s="18" t="s">
        <v>148</v>
      </c>
      <c r="BE424" s="217">
        <f>IF(N424="základní",J424,0)</f>
        <v>0</v>
      </c>
      <c r="BF424" s="217">
        <f>IF(N424="snížená",J424,0)</f>
        <v>0</v>
      </c>
      <c r="BG424" s="217">
        <f>IF(N424="zákl. přenesená",J424,0)</f>
        <v>0</v>
      </c>
      <c r="BH424" s="217">
        <f>IF(N424="sníž. přenesená",J424,0)</f>
        <v>0</v>
      </c>
      <c r="BI424" s="217">
        <f>IF(N424="nulová",J424,0)</f>
        <v>0</v>
      </c>
      <c r="BJ424" s="18" t="s">
        <v>80</v>
      </c>
      <c r="BK424" s="217">
        <f>ROUND(I424*H424,2)</f>
        <v>0</v>
      </c>
      <c r="BL424" s="18" t="s">
        <v>155</v>
      </c>
      <c r="BM424" s="216" t="s">
        <v>2307</v>
      </c>
    </row>
    <row r="425" spans="1:47" s="2" customFormat="1" ht="12">
      <c r="A425" s="39"/>
      <c r="B425" s="40"/>
      <c r="C425" s="41"/>
      <c r="D425" s="218" t="s">
        <v>157</v>
      </c>
      <c r="E425" s="41"/>
      <c r="F425" s="219" t="s">
        <v>1997</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157</v>
      </c>
      <c r="AU425" s="18" t="s">
        <v>72</v>
      </c>
    </row>
    <row r="426" spans="1:65" s="2" customFormat="1" ht="21.75" customHeight="1">
      <c r="A426" s="39"/>
      <c r="B426" s="40"/>
      <c r="C426" s="205" t="s">
        <v>1689</v>
      </c>
      <c r="D426" s="205" t="s">
        <v>150</v>
      </c>
      <c r="E426" s="206" t="s">
        <v>1998</v>
      </c>
      <c r="F426" s="207" t="s">
        <v>1999</v>
      </c>
      <c r="G426" s="208" t="s">
        <v>377</v>
      </c>
      <c r="H426" s="209">
        <v>42</v>
      </c>
      <c r="I426" s="210"/>
      <c r="J426" s="211">
        <f>ROUND(I426*H426,2)</f>
        <v>0</v>
      </c>
      <c r="K426" s="207" t="s">
        <v>19</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155</v>
      </c>
      <c r="AT426" s="216" t="s">
        <v>150</v>
      </c>
      <c r="AU426" s="216" t="s">
        <v>72</v>
      </c>
      <c r="AY426" s="18" t="s">
        <v>148</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155</v>
      </c>
      <c r="BM426" s="216" t="s">
        <v>2308</v>
      </c>
    </row>
    <row r="427" spans="1:47" s="2" customFormat="1" ht="12">
      <c r="A427" s="39"/>
      <c r="B427" s="40"/>
      <c r="C427" s="41"/>
      <c r="D427" s="218" t="s">
        <v>157</v>
      </c>
      <c r="E427" s="41"/>
      <c r="F427" s="219" t="s">
        <v>1999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157</v>
      </c>
      <c r="AU427" s="18" t="s">
        <v>72</v>
      </c>
    </row>
    <row r="428" spans="1:65" s="2" customFormat="1" ht="21.75" customHeight="1">
      <c r="A428" s="39"/>
      <c r="B428" s="40"/>
      <c r="C428" s="205" t="s">
        <v>1693</v>
      </c>
      <c r="D428" s="205" t="s">
        <v>150</v>
      </c>
      <c r="E428" s="206" t="s">
        <v>2000</v>
      </c>
      <c r="F428" s="207" t="s">
        <v>2001</v>
      </c>
      <c r="G428" s="208" t="s">
        <v>220</v>
      </c>
      <c r="H428" s="209">
        <v>23</v>
      </c>
      <c r="I428" s="210"/>
      <c r="J428" s="211">
        <f>ROUND(I428*H428,2)</f>
        <v>0</v>
      </c>
      <c r="K428" s="207" t="s">
        <v>19</v>
      </c>
      <c r="L428" s="45"/>
      <c r="M428" s="212" t="s">
        <v>19</v>
      </c>
      <c r="N428" s="213" t="s">
        <v>43</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155</v>
      </c>
      <c r="AT428" s="216" t="s">
        <v>150</v>
      </c>
      <c r="AU428" s="216" t="s">
        <v>72</v>
      </c>
      <c r="AY428" s="18" t="s">
        <v>148</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155</v>
      </c>
      <c r="BM428" s="216" t="s">
        <v>2309</v>
      </c>
    </row>
    <row r="429" spans="1:47" s="2" customFormat="1" ht="12">
      <c r="A429" s="39"/>
      <c r="B429" s="40"/>
      <c r="C429" s="41"/>
      <c r="D429" s="218" t="s">
        <v>157</v>
      </c>
      <c r="E429" s="41"/>
      <c r="F429" s="219" t="s">
        <v>2001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157</v>
      </c>
      <c r="AU429" s="18" t="s">
        <v>72</v>
      </c>
    </row>
    <row r="430" spans="1:65" s="2" customFormat="1" ht="21.75" customHeight="1">
      <c r="A430" s="39"/>
      <c r="B430" s="40"/>
      <c r="C430" s="205" t="s">
        <v>1697</v>
      </c>
      <c r="D430" s="205" t="s">
        <v>150</v>
      </c>
      <c r="E430" s="206" t="s">
        <v>2002</v>
      </c>
      <c r="F430" s="207" t="s">
        <v>2003</v>
      </c>
      <c r="G430" s="208" t="s">
        <v>377</v>
      </c>
      <c r="H430" s="209">
        <v>18</v>
      </c>
      <c r="I430" s="210"/>
      <c r="J430" s="211">
        <f>ROUND(I430*H430,2)</f>
        <v>0</v>
      </c>
      <c r="K430" s="207" t="s">
        <v>19</v>
      </c>
      <c r="L430" s="45"/>
      <c r="M430" s="212" t="s">
        <v>19</v>
      </c>
      <c r="N430" s="213" t="s">
        <v>43</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155</v>
      </c>
      <c r="AT430" s="216" t="s">
        <v>150</v>
      </c>
      <c r="AU430" s="216" t="s">
        <v>72</v>
      </c>
      <c r="AY430" s="18" t="s">
        <v>148</v>
      </c>
      <c r="BE430" s="217">
        <f>IF(N430="základní",J430,0)</f>
        <v>0</v>
      </c>
      <c r="BF430" s="217">
        <f>IF(N430="snížená",J430,0)</f>
        <v>0</v>
      </c>
      <c r="BG430" s="217">
        <f>IF(N430="zákl. přenesená",J430,0)</f>
        <v>0</v>
      </c>
      <c r="BH430" s="217">
        <f>IF(N430="sníž. přenesená",J430,0)</f>
        <v>0</v>
      </c>
      <c r="BI430" s="217">
        <f>IF(N430="nulová",J430,0)</f>
        <v>0</v>
      </c>
      <c r="BJ430" s="18" t="s">
        <v>80</v>
      </c>
      <c r="BK430" s="217">
        <f>ROUND(I430*H430,2)</f>
        <v>0</v>
      </c>
      <c r="BL430" s="18" t="s">
        <v>155</v>
      </c>
      <c r="BM430" s="216" t="s">
        <v>2310</v>
      </c>
    </row>
    <row r="431" spans="1:47" s="2" customFormat="1" ht="12">
      <c r="A431" s="39"/>
      <c r="B431" s="40"/>
      <c r="C431" s="41"/>
      <c r="D431" s="218" t="s">
        <v>157</v>
      </c>
      <c r="E431" s="41"/>
      <c r="F431" s="219" t="s">
        <v>2003</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157</v>
      </c>
      <c r="AU431" s="18" t="s">
        <v>72</v>
      </c>
    </row>
    <row r="432" spans="1:65" s="2" customFormat="1" ht="21.75" customHeight="1">
      <c r="A432" s="39"/>
      <c r="B432" s="40"/>
      <c r="C432" s="205" t="s">
        <v>986</v>
      </c>
      <c r="D432" s="205" t="s">
        <v>150</v>
      </c>
      <c r="E432" s="206" t="s">
        <v>2184</v>
      </c>
      <c r="F432" s="207" t="s">
        <v>2185</v>
      </c>
      <c r="G432" s="208" t="s">
        <v>377</v>
      </c>
      <c r="H432" s="209">
        <v>5</v>
      </c>
      <c r="I432" s="210"/>
      <c r="J432" s="211">
        <f>ROUND(I432*H432,2)</f>
        <v>0</v>
      </c>
      <c r="K432" s="207" t="s">
        <v>19</v>
      </c>
      <c r="L432" s="45"/>
      <c r="M432" s="212" t="s">
        <v>19</v>
      </c>
      <c r="N432" s="213" t="s">
        <v>43</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155</v>
      </c>
      <c r="AT432" s="216" t="s">
        <v>150</v>
      </c>
      <c r="AU432" s="216" t="s">
        <v>72</v>
      </c>
      <c r="AY432" s="18" t="s">
        <v>148</v>
      </c>
      <c r="BE432" s="217">
        <f>IF(N432="základní",J432,0)</f>
        <v>0</v>
      </c>
      <c r="BF432" s="217">
        <f>IF(N432="snížená",J432,0)</f>
        <v>0</v>
      </c>
      <c r="BG432" s="217">
        <f>IF(N432="zákl. přenesená",J432,0)</f>
        <v>0</v>
      </c>
      <c r="BH432" s="217">
        <f>IF(N432="sníž. přenesená",J432,0)</f>
        <v>0</v>
      </c>
      <c r="BI432" s="217">
        <f>IF(N432="nulová",J432,0)</f>
        <v>0</v>
      </c>
      <c r="BJ432" s="18" t="s">
        <v>80</v>
      </c>
      <c r="BK432" s="217">
        <f>ROUND(I432*H432,2)</f>
        <v>0</v>
      </c>
      <c r="BL432" s="18" t="s">
        <v>155</v>
      </c>
      <c r="BM432" s="216" t="s">
        <v>2311</v>
      </c>
    </row>
    <row r="433" spans="1:47" s="2" customFormat="1" ht="12">
      <c r="A433" s="39"/>
      <c r="B433" s="40"/>
      <c r="C433" s="41"/>
      <c r="D433" s="218" t="s">
        <v>157</v>
      </c>
      <c r="E433" s="41"/>
      <c r="F433" s="219" t="s">
        <v>2185</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157</v>
      </c>
      <c r="AU433" s="18" t="s">
        <v>72</v>
      </c>
    </row>
    <row r="434" spans="1:65" s="2" customFormat="1" ht="21.75" customHeight="1">
      <c r="A434" s="39"/>
      <c r="B434" s="40"/>
      <c r="C434" s="205" t="s">
        <v>1707</v>
      </c>
      <c r="D434" s="205" t="s">
        <v>150</v>
      </c>
      <c r="E434" s="206" t="s">
        <v>2312</v>
      </c>
      <c r="F434" s="207" t="s">
        <v>2313</v>
      </c>
      <c r="G434" s="208" t="s">
        <v>377</v>
      </c>
      <c r="H434" s="209">
        <v>2</v>
      </c>
      <c r="I434" s="210"/>
      <c r="J434" s="211">
        <f>ROUND(I434*H434,2)</f>
        <v>0</v>
      </c>
      <c r="K434" s="207" t="s">
        <v>19</v>
      </c>
      <c r="L434" s="45"/>
      <c r="M434" s="212" t="s">
        <v>19</v>
      </c>
      <c r="N434" s="213" t="s">
        <v>43</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155</v>
      </c>
      <c r="AT434" s="216" t="s">
        <v>150</v>
      </c>
      <c r="AU434" s="216" t="s">
        <v>72</v>
      </c>
      <c r="AY434" s="18" t="s">
        <v>148</v>
      </c>
      <c r="BE434" s="217">
        <f>IF(N434="základní",J434,0)</f>
        <v>0</v>
      </c>
      <c r="BF434" s="217">
        <f>IF(N434="snížená",J434,0)</f>
        <v>0</v>
      </c>
      <c r="BG434" s="217">
        <f>IF(N434="zákl. přenesená",J434,0)</f>
        <v>0</v>
      </c>
      <c r="BH434" s="217">
        <f>IF(N434="sníž. přenesená",J434,0)</f>
        <v>0</v>
      </c>
      <c r="BI434" s="217">
        <f>IF(N434="nulová",J434,0)</f>
        <v>0</v>
      </c>
      <c r="BJ434" s="18" t="s">
        <v>80</v>
      </c>
      <c r="BK434" s="217">
        <f>ROUND(I434*H434,2)</f>
        <v>0</v>
      </c>
      <c r="BL434" s="18" t="s">
        <v>155</v>
      </c>
      <c r="BM434" s="216" t="s">
        <v>2314</v>
      </c>
    </row>
    <row r="435" spans="1:47" s="2" customFormat="1" ht="12">
      <c r="A435" s="39"/>
      <c r="B435" s="40"/>
      <c r="C435" s="41"/>
      <c r="D435" s="218" t="s">
        <v>157</v>
      </c>
      <c r="E435" s="41"/>
      <c r="F435" s="219" t="s">
        <v>2313</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157</v>
      </c>
      <c r="AU435" s="18" t="s">
        <v>72</v>
      </c>
    </row>
    <row r="436" spans="1:65" s="2" customFormat="1" ht="24.15" customHeight="1">
      <c r="A436" s="39"/>
      <c r="B436" s="40"/>
      <c r="C436" s="205" t="s">
        <v>1713</v>
      </c>
      <c r="D436" s="205" t="s">
        <v>150</v>
      </c>
      <c r="E436" s="206" t="s">
        <v>2315</v>
      </c>
      <c r="F436" s="207" t="s">
        <v>2316</v>
      </c>
      <c r="G436" s="208" t="s">
        <v>377</v>
      </c>
      <c r="H436" s="209">
        <v>2</v>
      </c>
      <c r="I436" s="210"/>
      <c r="J436" s="211">
        <f>ROUND(I436*H436,2)</f>
        <v>0</v>
      </c>
      <c r="K436" s="207" t="s">
        <v>19</v>
      </c>
      <c r="L436" s="45"/>
      <c r="M436" s="212" t="s">
        <v>19</v>
      </c>
      <c r="N436" s="213" t="s">
        <v>43</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155</v>
      </c>
      <c r="AT436" s="216" t="s">
        <v>150</v>
      </c>
      <c r="AU436" s="216" t="s">
        <v>72</v>
      </c>
      <c r="AY436" s="18" t="s">
        <v>148</v>
      </c>
      <c r="BE436" s="217">
        <f>IF(N436="základní",J436,0)</f>
        <v>0</v>
      </c>
      <c r="BF436" s="217">
        <f>IF(N436="snížená",J436,0)</f>
        <v>0</v>
      </c>
      <c r="BG436" s="217">
        <f>IF(N436="zákl. přenesená",J436,0)</f>
        <v>0</v>
      </c>
      <c r="BH436" s="217">
        <f>IF(N436="sníž. přenesená",J436,0)</f>
        <v>0</v>
      </c>
      <c r="BI436" s="217">
        <f>IF(N436="nulová",J436,0)</f>
        <v>0</v>
      </c>
      <c r="BJ436" s="18" t="s">
        <v>80</v>
      </c>
      <c r="BK436" s="217">
        <f>ROUND(I436*H436,2)</f>
        <v>0</v>
      </c>
      <c r="BL436" s="18" t="s">
        <v>155</v>
      </c>
      <c r="BM436" s="216" t="s">
        <v>2317</v>
      </c>
    </row>
    <row r="437" spans="1:47" s="2" customFormat="1" ht="12">
      <c r="A437" s="39"/>
      <c r="B437" s="40"/>
      <c r="C437" s="41"/>
      <c r="D437" s="218" t="s">
        <v>157</v>
      </c>
      <c r="E437" s="41"/>
      <c r="F437" s="219" t="s">
        <v>2316</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157</v>
      </c>
      <c r="AU437" s="18" t="s">
        <v>72</v>
      </c>
    </row>
    <row r="438" spans="1:65" s="2" customFormat="1" ht="21.75" customHeight="1">
      <c r="A438" s="39"/>
      <c r="B438" s="40"/>
      <c r="C438" s="205" t="s">
        <v>1717</v>
      </c>
      <c r="D438" s="205" t="s">
        <v>150</v>
      </c>
      <c r="E438" s="206" t="s">
        <v>2028</v>
      </c>
      <c r="F438" s="207" t="s">
        <v>2029</v>
      </c>
      <c r="G438" s="208" t="s">
        <v>377</v>
      </c>
      <c r="H438" s="209">
        <v>4</v>
      </c>
      <c r="I438" s="210"/>
      <c r="J438" s="211">
        <f>ROUND(I438*H438,2)</f>
        <v>0</v>
      </c>
      <c r="K438" s="207" t="s">
        <v>19</v>
      </c>
      <c r="L438" s="45"/>
      <c r="M438" s="212" t="s">
        <v>19</v>
      </c>
      <c r="N438" s="213" t="s">
        <v>43</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155</v>
      </c>
      <c r="AT438" s="216" t="s">
        <v>150</v>
      </c>
      <c r="AU438" s="216" t="s">
        <v>72</v>
      </c>
      <c r="AY438" s="18" t="s">
        <v>148</v>
      </c>
      <c r="BE438" s="217">
        <f>IF(N438="základní",J438,0)</f>
        <v>0</v>
      </c>
      <c r="BF438" s="217">
        <f>IF(N438="snížená",J438,0)</f>
        <v>0</v>
      </c>
      <c r="BG438" s="217">
        <f>IF(N438="zákl. přenesená",J438,0)</f>
        <v>0</v>
      </c>
      <c r="BH438" s="217">
        <f>IF(N438="sníž. přenesená",J438,0)</f>
        <v>0</v>
      </c>
      <c r="BI438" s="217">
        <f>IF(N438="nulová",J438,0)</f>
        <v>0</v>
      </c>
      <c r="BJ438" s="18" t="s">
        <v>80</v>
      </c>
      <c r="BK438" s="217">
        <f>ROUND(I438*H438,2)</f>
        <v>0</v>
      </c>
      <c r="BL438" s="18" t="s">
        <v>155</v>
      </c>
      <c r="BM438" s="216" t="s">
        <v>2318</v>
      </c>
    </row>
    <row r="439" spans="1:47" s="2" customFormat="1" ht="12">
      <c r="A439" s="39"/>
      <c r="B439" s="40"/>
      <c r="C439" s="41"/>
      <c r="D439" s="218" t="s">
        <v>157</v>
      </c>
      <c r="E439" s="41"/>
      <c r="F439" s="219" t="s">
        <v>2029</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157</v>
      </c>
      <c r="AU439" s="18" t="s">
        <v>72</v>
      </c>
    </row>
    <row r="440" spans="1:65" s="2" customFormat="1" ht="24.15" customHeight="1">
      <c r="A440" s="39"/>
      <c r="B440" s="40"/>
      <c r="C440" s="205" t="s">
        <v>1724</v>
      </c>
      <c r="D440" s="205" t="s">
        <v>150</v>
      </c>
      <c r="E440" s="206" t="s">
        <v>2319</v>
      </c>
      <c r="F440" s="207" t="s">
        <v>2320</v>
      </c>
      <c r="G440" s="208" t="s">
        <v>377</v>
      </c>
      <c r="H440" s="209">
        <v>3</v>
      </c>
      <c r="I440" s="210"/>
      <c r="J440" s="211">
        <f>ROUND(I440*H440,2)</f>
        <v>0</v>
      </c>
      <c r="K440" s="207" t="s">
        <v>19</v>
      </c>
      <c r="L440" s="45"/>
      <c r="M440" s="212" t="s">
        <v>19</v>
      </c>
      <c r="N440" s="213" t="s">
        <v>43</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155</v>
      </c>
      <c r="AT440" s="216" t="s">
        <v>150</v>
      </c>
      <c r="AU440" s="216" t="s">
        <v>72</v>
      </c>
      <c r="AY440" s="18" t="s">
        <v>148</v>
      </c>
      <c r="BE440" s="217">
        <f>IF(N440="základní",J440,0)</f>
        <v>0</v>
      </c>
      <c r="BF440" s="217">
        <f>IF(N440="snížená",J440,0)</f>
        <v>0</v>
      </c>
      <c r="BG440" s="217">
        <f>IF(N440="zákl. přenesená",J440,0)</f>
        <v>0</v>
      </c>
      <c r="BH440" s="217">
        <f>IF(N440="sníž. přenesená",J440,0)</f>
        <v>0</v>
      </c>
      <c r="BI440" s="217">
        <f>IF(N440="nulová",J440,0)</f>
        <v>0</v>
      </c>
      <c r="BJ440" s="18" t="s">
        <v>80</v>
      </c>
      <c r="BK440" s="217">
        <f>ROUND(I440*H440,2)</f>
        <v>0</v>
      </c>
      <c r="BL440" s="18" t="s">
        <v>155</v>
      </c>
      <c r="BM440" s="216" t="s">
        <v>2321</v>
      </c>
    </row>
    <row r="441" spans="1:47" s="2" customFormat="1" ht="12">
      <c r="A441" s="39"/>
      <c r="B441" s="40"/>
      <c r="C441" s="41"/>
      <c r="D441" s="218" t="s">
        <v>157</v>
      </c>
      <c r="E441" s="41"/>
      <c r="F441" s="219" t="s">
        <v>2320</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157</v>
      </c>
      <c r="AU441" s="18" t="s">
        <v>72</v>
      </c>
    </row>
    <row r="442" spans="1:65" s="2" customFormat="1" ht="21.75" customHeight="1">
      <c r="A442" s="39"/>
      <c r="B442" s="40"/>
      <c r="C442" s="205" t="s">
        <v>1729</v>
      </c>
      <c r="D442" s="205" t="s">
        <v>150</v>
      </c>
      <c r="E442" s="206" t="s">
        <v>2059</v>
      </c>
      <c r="F442" s="207" t="s">
        <v>2060</v>
      </c>
      <c r="G442" s="208" t="s">
        <v>377</v>
      </c>
      <c r="H442" s="209">
        <v>31</v>
      </c>
      <c r="I442" s="210"/>
      <c r="J442" s="211">
        <f>ROUND(I442*H442,2)</f>
        <v>0</v>
      </c>
      <c r="K442" s="207" t="s">
        <v>19</v>
      </c>
      <c r="L442" s="45"/>
      <c r="M442" s="212" t="s">
        <v>19</v>
      </c>
      <c r="N442" s="213" t="s">
        <v>43</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155</v>
      </c>
      <c r="AT442" s="216" t="s">
        <v>150</v>
      </c>
      <c r="AU442" s="216" t="s">
        <v>72</v>
      </c>
      <c r="AY442" s="18" t="s">
        <v>148</v>
      </c>
      <c r="BE442" s="217">
        <f>IF(N442="základní",J442,0)</f>
        <v>0</v>
      </c>
      <c r="BF442" s="217">
        <f>IF(N442="snížená",J442,0)</f>
        <v>0</v>
      </c>
      <c r="BG442" s="217">
        <f>IF(N442="zákl. přenesená",J442,0)</f>
        <v>0</v>
      </c>
      <c r="BH442" s="217">
        <f>IF(N442="sníž. přenesená",J442,0)</f>
        <v>0</v>
      </c>
      <c r="BI442" s="217">
        <f>IF(N442="nulová",J442,0)</f>
        <v>0</v>
      </c>
      <c r="BJ442" s="18" t="s">
        <v>80</v>
      </c>
      <c r="BK442" s="217">
        <f>ROUND(I442*H442,2)</f>
        <v>0</v>
      </c>
      <c r="BL442" s="18" t="s">
        <v>155</v>
      </c>
      <c r="BM442" s="216" t="s">
        <v>2322</v>
      </c>
    </row>
    <row r="443" spans="1:47" s="2" customFormat="1" ht="12">
      <c r="A443" s="39"/>
      <c r="B443" s="40"/>
      <c r="C443" s="41"/>
      <c r="D443" s="218" t="s">
        <v>157</v>
      </c>
      <c r="E443" s="41"/>
      <c r="F443" s="219" t="s">
        <v>2060</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157</v>
      </c>
      <c r="AU443" s="18" t="s">
        <v>72</v>
      </c>
    </row>
    <row r="444" spans="1:65" s="2" customFormat="1" ht="16.5" customHeight="1">
      <c r="A444" s="39"/>
      <c r="B444" s="40"/>
      <c r="C444" s="205" t="s">
        <v>1736</v>
      </c>
      <c r="D444" s="205" t="s">
        <v>150</v>
      </c>
      <c r="E444" s="206" t="s">
        <v>2061</v>
      </c>
      <c r="F444" s="207" t="s">
        <v>2062</v>
      </c>
      <c r="G444" s="208" t="s">
        <v>377</v>
      </c>
      <c r="H444" s="209">
        <v>21</v>
      </c>
      <c r="I444" s="210"/>
      <c r="J444" s="211">
        <f>ROUND(I444*H444,2)</f>
        <v>0</v>
      </c>
      <c r="K444" s="207" t="s">
        <v>19</v>
      </c>
      <c r="L444" s="45"/>
      <c r="M444" s="212" t="s">
        <v>19</v>
      </c>
      <c r="N444" s="213" t="s">
        <v>43</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155</v>
      </c>
      <c r="AT444" s="216" t="s">
        <v>150</v>
      </c>
      <c r="AU444" s="216" t="s">
        <v>72</v>
      </c>
      <c r="AY444" s="18" t="s">
        <v>148</v>
      </c>
      <c r="BE444" s="217">
        <f>IF(N444="základní",J444,0)</f>
        <v>0</v>
      </c>
      <c r="BF444" s="217">
        <f>IF(N444="snížená",J444,0)</f>
        <v>0</v>
      </c>
      <c r="BG444" s="217">
        <f>IF(N444="zákl. přenesená",J444,0)</f>
        <v>0</v>
      </c>
      <c r="BH444" s="217">
        <f>IF(N444="sníž. přenesená",J444,0)</f>
        <v>0</v>
      </c>
      <c r="BI444" s="217">
        <f>IF(N444="nulová",J444,0)</f>
        <v>0</v>
      </c>
      <c r="BJ444" s="18" t="s">
        <v>80</v>
      </c>
      <c r="BK444" s="217">
        <f>ROUND(I444*H444,2)</f>
        <v>0</v>
      </c>
      <c r="BL444" s="18" t="s">
        <v>155</v>
      </c>
      <c r="BM444" s="216" t="s">
        <v>2323</v>
      </c>
    </row>
    <row r="445" spans="1:47" s="2" customFormat="1" ht="12">
      <c r="A445" s="39"/>
      <c r="B445" s="40"/>
      <c r="C445" s="41"/>
      <c r="D445" s="218" t="s">
        <v>157</v>
      </c>
      <c r="E445" s="41"/>
      <c r="F445" s="219" t="s">
        <v>2062</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157</v>
      </c>
      <c r="AU445" s="18" t="s">
        <v>72</v>
      </c>
    </row>
    <row r="446" spans="1:65" s="2" customFormat="1" ht="16.5" customHeight="1">
      <c r="A446" s="39"/>
      <c r="B446" s="40"/>
      <c r="C446" s="205" t="s">
        <v>1740</v>
      </c>
      <c r="D446" s="205" t="s">
        <v>150</v>
      </c>
      <c r="E446" s="206" t="s">
        <v>2324</v>
      </c>
      <c r="F446" s="207" t="s">
        <v>2325</v>
      </c>
      <c r="G446" s="208" t="s">
        <v>377</v>
      </c>
      <c r="H446" s="209">
        <v>10</v>
      </c>
      <c r="I446" s="210"/>
      <c r="J446" s="211">
        <f>ROUND(I446*H446,2)</f>
        <v>0</v>
      </c>
      <c r="K446" s="207" t="s">
        <v>19</v>
      </c>
      <c r="L446" s="45"/>
      <c r="M446" s="212" t="s">
        <v>19</v>
      </c>
      <c r="N446" s="213" t="s">
        <v>43</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155</v>
      </c>
      <c r="AT446" s="216" t="s">
        <v>150</v>
      </c>
      <c r="AU446" s="216" t="s">
        <v>72</v>
      </c>
      <c r="AY446" s="18" t="s">
        <v>148</v>
      </c>
      <c r="BE446" s="217">
        <f>IF(N446="základní",J446,0)</f>
        <v>0</v>
      </c>
      <c r="BF446" s="217">
        <f>IF(N446="snížená",J446,0)</f>
        <v>0</v>
      </c>
      <c r="BG446" s="217">
        <f>IF(N446="zákl. přenesená",J446,0)</f>
        <v>0</v>
      </c>
      <c r="BH446" s="217">
        <f>IF(N446="sníž. přenesená",J446,0)</f>
        <v>0</v>
      </c>
      <c r="BI446" s="217">
        <f>IF(N446="nulová",J446,0)</f>
        <v>0</v>
      </c>
      <c r="BJ446" s="18" t="s">
        <v>80</v>
      </c>
      <c r="BK446" s="217">
        <f>ROUND(I446*H446,2)</f>
        <v>0</v>
      </c>
      <c r="BL446" s="18" t="s">
        <v>155</v>
      </c>
      <c r="BM446" s="216" t="s">
        <v>2326</v>
      </c>
    </row>
    <row r="447" spans="1:47" s="2" customFormat="1" ht="12">
      <c r="A447" s="39"/>
      <c r="B447" s="40"/>
      <c r="C447" s="41"/>
      <c r="D447" s="218" t="s">
        <v>157</v>
      </c>
      <c r="E447" s="41"/>
      <c r="F447" s="219" t="s">
        <v>2325</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157</v>
      </c>
      <c r="AU447" s="18" t="s">
        <v>72</v>
      </c>
    </row>
    <row r="448" spans="1:65" s="2" customFormat="1" ht="21.75" customHeight="1">
      <c r="A448" s="39"/>
      <c r="B448" s="40"/>
      <c r="C448" s="205" t="s">
        <v>1745</v>
      </c>
      <c r="D448" s="205" t="s">
        <v>150</v>
      </c>
      <c r="E448" s="206" t="s">
        <v>2063</v>
      </c>
      <c r="F448" s="207" t="s">
        <v>2064</v>
      </c>
      <c r="G448" s="208" t="s">
        <v>377</v>
      </c>
      <c r="H448" s="209">
        <v>11</v>
      </c>
      <c r="I448" s="210"/>
      <c r="J448" s="211">
        <f>ROUND(I448*H448,2)</f>
        <v>0</v>
      </c>
      <c r="K448" s="207" t="s">
        <v>19</v>
      </c>
      <c r="L448" s="45"/>
      <c r="M448" s="212" t="s">
        <v>19</v>
      </c>
      <c r="N448" s="213" t="s">
        <v>43</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155</v>
      </c>
      <c r="AT448" s="216" t="s">
        <v>150</v>
      </c>
      <c r="AU448" s="216" t="s">
        <v>72</v>
      </c>
      <c r="AY448" s="18" t="s">
        <v>148</v>
      </c>
      <c r="BE448" s="217">
        <f>IF(N448="základní",J448,0)</f>
        <v>0</v>
      </c>
      <c r="BF448" s="217">
        <f>IF(N448="snížená",J448,0)</f>
        <v>0</v>
      </c>
      <c r="BG448" s="217">
        <f>IF(N448="zákl. přenesená",J448,0)</f>
        <v>0</v>
      </c>
      <c r="BH448" s="217">
        <f>IF(N448="sníž. přenesená",J448,0)</f>
        <v>0</v>
      </c>
      <c r="BI448" s="217">
        <f>IF(N448="nulová",J448,0)</f>
        <v>0</v>
      </c>
      <c r="BJ448" s="18" t="s">
        <v>80</v>
      </c>
      <c r="BK448" s="217">
        <f>ROUND(I448*H448,2)</f>
        <v>0</v>
      </c>
      <c r="BL448" s="18" t="s">
        <v>155</v>
      </c>
      <c r="BM448" s="216" t="s">
        <v>2327</v>
      </c>
    </row>
    <row r="449" spans="1:47" s="2" customFormat="1" ht="12">
      <c r="A449" s="39"/>
      <c r="B449" s="40"/>
      <c r="C449" s="41"/>
      <c r="D449" s="218" t="s">
        <v>157</v>
      </c>
      <c r="E449" s="41"/>
      <c r="F449" s="219" t="s">
        <v>2064</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157</v>
      </c>
      <c r="AU449" s="18" t="s">
        <v>72</v>
      </c>
    </row>
    <row r="450" spans="1:65" s="2" customFormat="1" ht="16.5" customHeight="1">
      <c r="A450" s="39"/>
      <c r="B450" s="40"/>
      <c r="C450" s="205" t="s">
        <v>1750</v>
      </c>
      <c r="D450" s="205" t="s">
        <v>150</v>
      </c>
      <c r="E450" s="206" t="s">
        <v>2328</v>
      </c>
      <c r="F450" s="207" t="s">
        <v>2329</v>
      </c>
      <c r="G450" s="208" t="s">
        <v>377</v>
      </c>
      <c r="H450" s="209">
        <v>6</v>
      </c>
      <c r="I450" s="210"/>
      <c r="J450" s="211">
        <f>ROUND(I450*H450,2)</f>
        <v>0</v>
      </c>
      <c r="K450" s="207" t="s">
        <v>19</v>
      </c>
      <c r="L450" s="45"/>
      <c r="M450" s="212" t="s">
        <v>19</v>
      </c>
      <c r="N450" s="213" t="s">
        <v>43</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155</v>
      </c>
      <c r="AT450" s="216" t="s">
        <v>150</v>
      </c>
      <c r="AU450" s="216" t="s">
        <v>72</v>
      </c>
      <c r="AY450" s="18" t="s">
        <v>148</v>
      </c>
      <c r="BE450" s="217">
        <f>IF(N450="základní",J450,0)</f>
        <v>0</v>
      </c>
      <c r="BF450" s="217">
        <f>IF(N450="snížená",J450,0)</f>
        <v>0</v>
      </c>
      <c r="BG450" s="217">
        <f>IF(N450="zákl. přenesená",J450,0)</f>
        <v>0</v>
      </c>
      <c r="BH450" s="217">
        <f>IF(N450="sníž. přenesená",J450,0)</f>
        <v>0</v>
      </c>
      <c r="BI450" s="217">
        <f>IF(N450="nulová",J450,0)</f>
        <v>0</v>
      </c>
      <c r="BJ450" s="18" t="s">
        <v>80</v>
      </c>
      <c r="BK450" s="217">
        <f>ROUND(I450*H450,2)</f>
        <v>0</v>
      </c>
      <c r="BL450" s="18" t="s">
        <v>155</v>
      </c>
      <c r="BM450" s="216" t="s">
        <v>2330</v>
      </c>
    </row>
    <row r="451" spans="1:47" s="2" customFormat="1" ht="12">
      <c r="A451" s="39"/>
      <c r="B451" s="40"/>
      <c r="C451" s="41"/>
      <c r="D451" s="218" t="s">
        <v>157</v>
      </c>
      <c r="E451" s="41"/>
      <c r="F451" s="219" t="s">
        <v>2329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157</v>
      </c>
      <c r="AU451" s="18" t="s">
        <v>72</v>
      </c>
    </row>
    <row r="452" spans="1:65" s="2" customFormat="1" ht="16.5" customHeight="1">
      <c r="A452" s="39"/>
      <c r="B452" s="40"/>
      <c r="C452" s="205" t="s">
        <v>1758</v>
      </c>
      <c r="D452" s="205" t="s">
        <v>150</v>
      </c>
      <c r="E452" s="206" t="s">
        <v>2331</v>
      </c>
      <c r="F452" s="207" t="s">
        <v>2332</v>
      </c>
      <c r="G452" s="208" t="s">
        <v>377</v>
      </c>
      <c r="H452" s="209">
        <v>1</v>
      </c>
      <c r="I452" s="210"/>
      <c r="J452" s="211">
        <f>ROUND(I452*H452,2)</f>
        <v>0</v>
      </c>
      <c r="K452" s="207" t="s">
        <v>19</v>
      </c>
      <c r="L452" s="45"/>
      <c r="M452" s="212" t="s">
        <v>19</v>
      </c>
      <c r="N452" s="213" t="s">
        <v>43</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155</v>
      </c>
      <c r="AT452" s="216" t="s">
        <v>150</v>
      </c>
      <c r="AU452" s="216" t="s">
        <v>72</v>
      </c>
      <c r="AY452" s="18" t="s">
        <v>148</v>
      </c>
      <c r="BE452" s="217">
        <f>IF(N452="základní",J452,0)</f>
        <v>0</v>
      </c>
      <c r="BF452" s="217">
        <f>IF(N452="snížená",J452,0)</f>
        <v>0</v>
      </c>
      <c r="BG452" s="217">
        <f>IF(N452="zákl. přenesená",J452,0)</f>
        <v>0</v>
      </c>
      <c r="BH452" s="217">
        <f>IF(N452="sníž. přenesená",J452,0)</f>
        <v>0</v>
      </c>
      <c r="BI452" s="217">
        <f>IF(N452="nulová",J452,0)</f>
        <v>0</v>
      </c>
      <c r="BJ452" s="18" t="s">
        <v>80</v>
      </c>
      <c r="BK452" s="217">
        <f>ROUND(I452*H452,2)</f>
        <v>0</v>
      </c>
      <c r="BL452" s="18" t="s">
        <v>155</v>
      </c>
      <c r="BM452" s="216" t="s">
        <v>2333</v>
      </c>
    </row>
    <row r="453" spans="1:47" s="2" customFormat="1" ht="12">
      <c r="A453" s="39"/>
      <c r="B453" s="40"/>
      <c r="C453" s="41"/>
      <c r="D453" s="218" t="s">
        <v>157</v>
      </c>
      <c r="E453" s="41"/>
      <c r="F453" s="219" t="s">
        <v>2332</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157</v>
      </c>
      <c r="AU453" s="18" t="s">
        <v>72</v>
      </c>
    </row>
    <row r="454" spans="1:65" s="2" customFormat="1" ht="16.5" customHeight="1">
      <c r="A454" s="39"/>
      <c r="B454" s="40"/>
      <c r="C454" s="205" t="s">
        <v>1765</v>
      </c>
      <c r="D454" s="205" t="s">
        <v>150</v>
      </c>
      <c r="E454" s="206" t="s">
        <v>2211</v>
      </c>
      <c r="F454" s="207" t="s">
        <v>2212</v>
      </c>
      <c r="G454" s="208" t="s">
        <v>377</v>
      </c>
      <c r="H454" s="209">
        <v>1</v>
      </c>
      <c r="I454" s="210"/>
      <c r="J454" s="211">
        <f>ROUND(I454*H454,2)</f>
        <v>0</v>
      </c>
      <c r="K454" s="207" t="s">
        <v>19</v>
      </c>
      <c r="L454" s="45"/>
      <c r="M454" s="212" t="s">
        <v>19</v>
      </c>
      <c r="N454" s="213" t="s">
        <v>43</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155</v>
      </c>
      <c r="AT454" s="216" t="s">
        <v>150</v>
      </c>
      <c r="AU454" s="216" t="s">
        <v>72</v>
      </c>
      <c r="AY454" s="18" t="s">
        <v>148</v>
      </c>
      <c r="BE454" s="217">
        <f>IF(N454="základní",J454,0)</f>
        <v>0</v>
      </c>
      <c r="BF454" s="217">
        <f>IF(N454="snížená",J454,0)</f>
        <v>0</v>
      </c>
      <c r="BG454" s="217">
        <f>IF(N454="zákl. přenesená",J454,0)</f>
        <v>0</v>
      </c>
      <c r="BH454" s="217">
        <f>IF(N454="sníž. přenesená",J454,0)</f>
        <v>0</v>
      </c>
      <c r="BI454" s="217">
        <f>IF(N454="nulová",J454,0)</f>
        <v>0</v>
      </c>
      <c r="BJ454" s="18" t="s">
        <v>80</v>
      </c>
      <c r="BK454" s="217">
        <f>ROUND(I454*H454,2)</f>
        <v>0</v>
      </c>
      <c r="BL454" s="18" t="s">
        <v>155</v>
      </c>
      <c r="BM454" s="216" t="s">
        <v>2334</v>
      </c>
    </row>
    <row r="455" spans="1:47" s="2" customFormat="1" ht="12">
      <c r="A455" s="39"/>
      <c r="B455" s="40"/>
      <c r="C455" s="41"/>
      <c r="D455" s="218" t="s">
        <v>157</v>
      </c>
      <c r="E455" s="41"/>
      <c r="F455" s="219" t="s">
        <v>2212</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157</v>
      </c>
      <c r="AU455" s="18" t="s">
        <v>72</v>
      </c>
    </row>
    <row r="456" spans="1:65" s="2" customFormat="1" ht="16.5" customHeight="1">
      <c r="A456" s="39"/>
      <c r="B456" s="40"/>
      <c r="C456" s="205" t="s">
        <v>1771</v>
      </c>
      <c r="D456" s="205" t="s">
        <v>150</v>
      </c>
      <c r="E456" s="206" t="s">
        <v>2335</v>
      </c>
      <c r="F456" s="207" t="s">
        <v>2336</v>
      </c>
      <c r="G456" s="208" t="s">
        <v>377</v>
      </c>
      <c r="H456" s="209">
        <v>3</v>
      </c>
      <c r="I456" s="210"/>
      <c r="J456" s="211">
        <f>ROUND(I456*H456,2)</f>
        <v>0</v>
      </c>
      <c r="K456" s="207" t="s">
        <v>19</v>
      </c>
      <c r="L456" s="45"/>
      <c r="M456" s="212" t="s">
        <v>19</v>
      </c>
      <c r="N456" s="213" t="s">
        <v>43</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155</v>
      </c>
      <c r="AT456" s="216" t="s">
        <v>150</v>
      </c>
      <c r="AU456" s="216" t="s">
        <v>72</v>
      </c>
      <c r="AY456" s="18" t="s">
        <v>148</v>
      </c>
      <c r="BE456" s="217">
        <f>IF(N456="základní",J456,0)</f>
        <v>0</v>
      </c>
      <c r="BF456" s="217">
        <f>IF(N456="snížená",J456,0)</f>
        <v>0</v>
      </c>
      <c r="BG456" s="217">
        <f>IF(N456="zákl. přenesená",J456,0)</f>
        <v>0</v>
      </c>
      <c r="BH456" s="217">
        <f>IF(N456="sníž. přenesená",J456,0)</f>
        <v>0</v>
      </c>
      <c r="BI456" s="217">
        <f>IF(N456="nulová",J456,0)</f>
        <v>0</v>
      </c>
      <c r="BJ456" s="18" t="s">
        <v>80</v>
      </c>
      <c r="BK456" s="217">
        <f>ROUND(I456*H456,2)</f>
        <v>0</v>
      </c>
      <c r="BL456" s="18" t="s">
        <v>155</v>
      </c>
      <c r="BM456" s="216" t="s">
        <v>2337</v>
      </c>
    </row>
    <row r="457" spans="1:47" s="2" customFormat="1" ht="12">
      <c r="A457" s="39"/>
      <c r="B457" s="40"/>
      <c r="C457" s="41"/>
      <c r="D457" s="218" t="s">
        <v>157</v>
      </c>
      <c r="E457" s="41"/>
      <c r="F457" s="219" t="s">
        <v>2336</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157</v>
      </c>
      <c r="AU457" s="18" t="s">
        <v>72</v>
      </c>
    </row>
    <row r="458" spans="1:65" s="2" customFormat="1" ht="21.75" customHeight="1">
      <c r="A458" s="39"/>
      <c r="B458" s="40"/>
      <c r="C458" s="205" t="s">
        <v>1777</v>
      </c>
      <c r="D458" s="205" t="s">
        <v>150</v>
      </c>
      <c r="E458" s="206" t="s">
        <v>2081</v>
      </c>
      <c r="F458" s="207" t="s">
        <v>2082</v>
      </c>
      <c r="G458" s="208" t="s">
        <v>377</v>
      </c>
      <c r="H458" s="209">
        <v>5</v>
      </c>
      <c r="I458" s="210"/>
      <c r="J458" s="211">
        <f>ROUND(I458*H458,2)</f>
        <v>0</v>
      </c>
      <c r="K458" s="207" t="s">
        <v>19</v>
      </c>
      <c r="L458" s="45"/>
      <c r="M458" s="212" t="s">
        <v>19</v>
      </c>
      <c r="N458" s="213" t="s">
        <v>43</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155</v>
      </c>
      <c r="AT458" s="216" t="s">
        <v>150</v>
      </c>
      <c r="AU458" s="216" t="s">
        <v>72</v>
      </c>
      <c r="AY458" s="18" t="s">
        <v>148</v>
      </c>
      <c r="BE458" s="217">
        <f>IF(N458="základní",J458,0)</f>
        <v>0</v>
      </c>
      <c r="BF458" s="217">
        <f>IF(N458="snížená",J458,0)</f>
        <v>0</v>
      </c>
      <c r="BG458" s="217">
        <f>IF(N458="zákl. přenesená",J458,0)</f>
        <v>0</v>
      </c>
      <c r="BH458" s="217">
        <f>IF(N458="sníž. přenesená",J458,0)</f>
        <v>0</v>
      </c>
      <c r="BI458" s="217">
        <f>IF(N458="nulová",J458,0)</f>
        <v>0</v>
      </c>
      <c r="BJ458" s="18" t="s">
        <v>80</v>
      </c>
      <c r="BK458" s="217">
        <f>ROUND(I458*H458,2)</f>
        <v>0</v>
      </c>
      <c r="BL458" s="18" t="s">
        <v>155</v>
      </c>
      <c r="BM458" s="216" t="s">
        <v>2338</v>
      </c>
    </row>
    <row r="459" spans="1:47" s="2" customFormat="1" ht="12">
      <c r="A459" s="39"/>
      <c r="B459" s="40"/>
      <c r="C459" s="41"/>
      <c r="D459" s="218" t="s">
        <v>157</v>
      </c>
      <c r="E459" s="41"/>
      <c r="F459" s="219" t="s">
        <v>2082</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157</v>
      </c>
      <c r="AU459" s="18" t="s">
        <v>72</v>
      </c>
    </row>
    <row r="460" spans="1:65" s="2" customFormat="1" ht="16.5" customHeight="1">
      <c r="A460" s="39"/>
      <c r="B460" s="40"/>
      <c r="C460" s="205" t="s">
        <v>1785</v>
      </c>
      <c r="D460" s="205" t="s">
        <v>150</v>
      </c>
      <c r="E460" s="206" t="s">
        <v>2339</v>
      </c>
      <c r="F460" s="207" t="s">
        <v>2084</v>
      </c>
      <c r="G460" s="208" t="s">
        <v>377</v>
      </c>
      <c r="H460" s="209">
        <v>2</v>
      </c>
      <c r="I460" s="210"/>
      <c r="J460" s="211">
        <f>ROUND(I460*H460,2)</f>
        <v>0</v>
      </c>
      <c r="K460" s="207" t="s">
        <v>19</v>
      </c>
      <c r="L460" s="45"/>
      <c r="M460" s="212" t="s">
        <v>19</v>
      </c>
      <c r="N460" s="213" t="s">
        <v>43</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155</v>
      </c>
      <c r="AT460" s="216" t="s">
        <v>150</v>
      </c>
      <c r="AU460" s="216" t="s">
        <v>72</v>
      </c>
      <c r="AY460" s="18" t="s">
        <v>148</v>
      </c>
      <c r="BE460" s="217">
        <f>IF(N460="základní",J460,0)</f>
        <v>0</v>
      </c>
      <c r="BF460" s="217">
        <f>IF(N460="snížená",J460,0)</f>
        <v>0</v>
      </c>
      <c r="BG460" s="217">
        <f>IF(N460="zákl. přenesená",J460,0)</f>
        <v>0</v>
      </c>
      <c r="BH460" s="217">
        <f>IF(N460="sníž. přenesená",J460,0)</f>
        <v>0</v>
      </c>
      <c r="BI460" s="217">
        <f>IF(N460="nulová",J460,0)</f>
        <v>0</v>
      </c>
      <c r="BJ460" s="18" t="s">
        <v>80</v>
      </c>
      <c r="BK460" s="217">
        <f>ROUND(I460*H460,2)</f>
        <v>0</v>
      </c>
      <c r="BL460" s="18" t="s">
        <v>155</v>
      </c>
      <c r="BM460" s="216" t="s">
        <v>2340</v>
      </c>
    </row>
    <row r="461" spans="1:47" s="2" customFormat="1" ht="12">
      <c r="A461" s="39"/>
      <c r="B461" s="40"/>
      <c r="C461" s="41"/>
      <c r="D461" s="218" t="s">
        <v>157</v>
      </c>
      <c r="E461" s="41"/>
      <c r="F461" s="219" t="s">
        <v>2084</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157</v>
      </c>
      <c r="AU461" s="18" t="s">
        <v>72</v>
      </c>
    </row>
    <row r="462" spans="1:65" s="2" customFormat="1" ht="16.5" customHeight="1">
      <c r="A462" s="39"/>
      <c r="B462" s="40"/>
      <c r="C462" s="205" t="s">
        <v>1792</v>
      </c>
      <c r="D462" s="205" t="s">
        <v>150</v>
      </c>
      <c r="E462" s="206" t="s">
        <v>2341</v>
      </c>
      <c r="F462" s="207" t="s">
        <v>2342</v>
      </c>
      <c r="G462" s="208" t="s">
        <v>377</v>
      </c>
      <c r="H462" s="209">
        <v>3</v>
      </c>
      <c r="I462" s="210"/>
      <c r="J462" s="211">
        <f>ROUND(I462*H462,2)</f>
        <v>0</v>
      </c>
      <c r="K462" s="207" t="s">
        <v>19</v>
      </c>
      <c r="L462" s="45"/>
      <c r="M462" s="212" t="s">
        <v>19</v>
      </c>
      <c r="N462" s="213" t="s">
        <v>43</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155</v>
      </c>
      <c r="AT462" s="216" t="s">
        <v>150</v>
      </c>
      <c r="AU462" s="216" t="s">
        <v>72</v>
      </c>
      <c r="AY462" s="18" t="s">
        <v>148</v>
      </c>
      <c r="BE462" s="217">
        <f>IF(N462="základní",J462,0)</f>
        <v>0</v>
      </c>
      <c r="BF462" s="217">
        <f>IF(N462="snížená",J462,0)</f>
        <v>0</v>
      </c>
      <c r="BG462" s="217">
        <f>IF(N462="zákl. přenesená",J462,0)</f>
        <v>0</v>
      </c>
      <c r="BH462" s="217">
        <f>IF(N462="sníž. přenesená",J462,0)</f>
        <v>0</v>
      </c>
      <c r="BI462" s="217">
        <f>IF(N462="nulová",J462,0)</f>
        <v>0</v>
      </c>
      <c r="BJ462" s="18" t="s">
        <v>80</v>
      </c>
      <c r="BK462" s="217">
        <f>ROUND(I462*H462,2)</f>
        <v>0</v>
      </c>
      <c r="BL462" s="18" t="s">
        <v>155</v>
      </c>
      <c r="BM462" s="216" t="s">
        <v>2343</v>
      </c>
    </row>
    <row r="463" spans="1:47" s="2" customFormat="1" ht="12">
      <c r="A463" s="39"/>
      <c r="B463" s="40"/>
      <c r="C463" s="41"/>
      <c r="D463" s="218" t="s">
        <v>157</v>
      </c>
      <c r="E463" s="41"/>
      <c r="F463" s="219" t="s">
        <v>2342</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157</v>
      </c>
      <c r="AU463" s="18" t="s">
        <v>72</v>
      </c>
    </row>
    <row r="464" spans="1:65" s="2" customFormat="1" ht="21.75" customHeight="1">
      <c r="A464" s="39"/>
      <c r="B464" s="40"/>
      <c r="C464" s="205" t="s">
        <v>2344</v>
      </c>
      <c r="D464" s="205" t="s">
        <v>150</v>
      </c>
      <c r="E464" s="206" t="s">
        <v>2099</v>
      </c>
      <c r="F464" s="207" t="s">
        <v>2100</v>
      </c>
      <c r="G464" s="208" t="s">
        <v>377</v>
      </c>
      <c r="H464" s="209">
        <v>14</v>
      </c>
      <c r="I464" s="210"/>
      <c r="J464" s="211">
        <f>ROUND(I464*H464,2)</f>
        <v>0</v>
      </c>
      <c r="K464" s="207" t="s">
        <v>19</v>
      </c>
      <c r="L464" s="45"/>
      <c r="M464" s="212" t="s">
        <v>19</v>
      </c>
      <c r="N464" s="213" t="s">
        <v>43</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155</v>
      </c>
      <c r="AT464" s="216" t="s">
        <v>150</v>
      </c>
      <c r="AU464" s="216" t="s">
        <v>72</v>
      </c>
      <c r="AY464" s="18" t="s">
        <v>148</v>
      </c>
      <c r="BE464" s="217">
        <f>IF(N464="základní",J464,0)</f>
        <v>0</v>
      </c>
      <c r="BF464" s="217">
        <f>IF(N464="snížená",J464,0)</f>
        <v>0</v>
      </c>
      <c r="BG464" s="217">
        <f>IF(N464="zákl. přenesená",J464,0)</f>
        <v>0</v>
      </c>
      <c r="BH464" s="217">
        <f>IF(N464="sníž. přenesená",J464,0)</f>
        <v>0</v>
      </c>
      <c r="BI464" s="217">
        <f>IF(N464="nulová",J464,0)</f>
        <v>0</v>
      </c>
      <c r="BJ464" s="18" t="s">
        <v>80</v>
      </c>
      <c r="BK464" s="217">
        <f>ROUND(I464*H464,2)</f>
        <v>0</v>
      </c>
      <c r="BL464" s="18" t="s">
        <v>155</v>
      </c>
      <c r="BM464" s="216" t="s">
        <v>2345</v>
      </c>
    </row>
    <row r="465" spans="1:47" s="2" customFormat="1" ht="12">
      <c r="A465" s="39"/>
      <c r="B465" s="40"/>
      <c r="C465" s="41"/>
      <c r="D465" s="218" t="s">
        <v>157</v>
      </c>
      <c r="E465" s="41"/>
      <c r="F465" s="219" t="s">
        <v>2100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157</v>
      </c>
      <c r="AU465" s="18" t="s">
        <v>72</v>
      </c>
    </row>
    <row r="466" spans="1:65" s="2" customFormat="1" ht="16.5" customHeight="1">
      <c r="A466" s="39"/>
      <c r="B466" s="40"/>
      <c r="C466" s="205" t="s">
        <v>2143</v>
      </c>
      <c r="D466" s="205" t="s">
        <v>150</v>
      </c>
      <c r="E466" s="206" t="s">
        <v>2346</v>
      </c>
      <c r="F466" s="207" t="s">
        <v>2347</v>
      </c>
      <c r="G466" s="208" t="s">
        <v>377</v>
      </c>
      <c r="H466" s="209">
        <v>10</v>
      </c>
      <c r="I466" s="210"/>
      <c r="J466" s="211">
        <f>ROUND(I466*H466,2)</f>
        <v>0</v>
      </c>
      <c r="K466" s="207" t="s">
        <v>19</v>
      </c>
      <c r="L466" s="45"/>
      <c r="M466" s="212" t="s">
        <v>19</v>
      </c>
      <c r="N466" s="213" t="s">
        <v>43</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155</v>
      </c>
      <c r="AT466" s="216" t="s">
        <v>150</v>
      </c>
      <c r="AU466" s="216" t="s">
        <v>72</v>
      </c>
      <c r="AY466" s="18" t="s">
        <v>148</v>
      </c>
      <c r="BE466" s="217">
        <f>IF(N466="základní",J466,0)</f>
        <v>0</v>
      </c>
      <c r="BF466" s="217">
        <f>IF(N466="snížená",J466,0)</f>
        <v>0</v>
      </c>
      <c r="BG466" s="217">
        <f>IF(N466="zákl. přenesená",J466,0)</f>
        <v>0</v>
      </c>
      <c r="BH466" s="217">
        <f>IF(N466="sníž. přenesená",J466,0)</f>
        <v>0</v>
      </c>
      <c r="BI466" s="217">
        <f>IF(N466="nulová",J466,0)</f>
        <v>0</v>
      </c>
      <c r="BJ466" s="18" t="s">
        <v>80</v>
      </c>
      <c r="BK466" s="217">
        <f>ROUND(I466*H466,2)</f>
        <v>0</v>
      </c>
      <c r="BL466" s="18" t="s">
        <v>155</v>
      </c>
      <c r="BM466" s="216" t="s">
        <v>2348</v>
      </c>
    </row>
    <row r="467" spans="1:47" s="2" customFormat="1" ht="12">
      <c r="A467" s="39"/>
      <c r="B467" s="40"/>
      <c r="C467" s="41"/>
      <c r="D467" s="218" t="s">
        <v>157</v>
      </c>
      <c r="E467" s="41"/>
      <c r="F467" s="219" t="s">
        <v>2349</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157</v>
      </c>
      <c r="AU467" s="18" t="s">
        <v>72</v>
      </c>
    </row>
    <row r="468" spans="1:65" s="2" customFormat="1" ht="16.5" customHeight="1">
      <c r="A468" s="39"/>
      <c r="B468" s="40"/>
      <c r="C468" s="205" t="s">
        <v>2350</v>
      </c>
      <c r="D468" s="205" t="s">
        <v>150</v>
      </c>
      <c r="E468" s="206" t="s">
        <v>2351</v>
      </c>
      <c r="F468" s="207" t="s">
        <v>2352</v>
      </c>
      <c r="G468" s="208" t="s">
        <v>377</v>
      </c>
      <c r="H468" s="209">
        <v>4</v>
      </c>
      <c r="I468" s="210"/>
      <c r="J468" s="211">
        <f>ROUND(I468*H468,2)</f>
        <v>0</v>
      </c>
      <c r="K468" s="207" t="s">
        <v>19</v>
      </c>
      <c r="L468" s="45"/>
      <c r="M468" s="212" t="s">
        <v>19</v>
      </c>
      <c r="N468" s="213" t="s">
        <v>43</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155</v>
      </c>
      <c r="AT468" s="216" t="s">
        <v>150</v>
      </c>
      <c r="AU468" s="216" t="s">
        <v>72</v>
      </c>
      <c r="AY468" s="18" t="s">
        <v>148</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155</v>
      </c>
      <c r="BM468" s="216" t="s">
        <v>2353</v>
      </c>
    </row>
    <row r="469" spans="1:47" s="2" customFormat="1" ht="12">
      <c r="A469" s="39"/>
      <c r="B469" s="40"/>
      <c r="C469" s="41"/>
      <c r="D469" s="218" t="s">
        <v>157</v>
      </c>
      <c r="E469" s="41"/>
      <c r="F469" s="219" t="s">
        <v>2354</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157</v>
      </c>
      <c r="AU469" s="18" t="s">
        <v>72</v>
      </c>
    </row>
    <row r="470" spans="1:65" s="2" customFormat="1" ht="21.75" customHeight="1">
      <c r="A470" s="39"/>
      <c r="B470" s="40"/>
      <c r="C470" s="205" t="s">
        <v>2146</v>
      </c>
      <c r="D470" s="205" t="s">
        <v>150</v>
      </c>
      <c r="E470" s="206" t="s">
        <v>2103</v>
      </c>
      <c r="F470" s="207" t="s">
        <v>2104</v>
      </c>
      <c r="G470" s="208" t="s">
        <v>377</v>
      </c>
      <c r="H470" s="209">
        <v>27</v>
      </c>
      <c r="I470" s="210"/>
      <c r="J470" s="211">
        <f>ROUND(I470*H470,2)</f>
        <v>0</v>
      </c>
      <c r="K470" s="207" t="s">
        <v>19</v>
      </c>
      <c r="L470" s="45"/>
      <c r="M470" s="212" t="s">
        <v>19</v>
      </c>
      <c r="N470" s="213" t="s">
        <v>43</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155</v>
      </c>
      <c r="AT470" s="216" t="s">
        <v>150</v>
      </c>
      <c r="AU470" s="216" t="s">
        <v>72</v>
      </c>
      <c r="AY470" s="18" t="s">
        <v>148</v>
      </c>
      <c r="BE470" s="217">
        <f>IF(N470="základní",J470,0)</f>
        <v>0</v>
      </c>
      <c r="BF470" s="217">
        <f>IF(N470="snížená",J470,0)</f>
        <v>0</v>
      </c>
      <c r="BG470" s="217">
        <f>IF(N470="zákl. přenesená",J470,0)</f>
        <v>0</v>
      </c>
      <c r="BH470" s="217">
        <f>IF(N470="sníž. přenesená",J470,0)</f>
        <v>0</v>
      </c>
      <c r="BI470" s="217">
        <f>IF(N470="nulová",J470,0)</f>
        <v>0</v>
      </c>
      <c r="BJ470" s="18" t="s">
        <v>80</v>
      </c>
      <c r="BK470" s="217">
        <f>ROUND(I470*H470,2)</f>
        <v>0</v>
      </c>
      <c r="BL470" s="18" t="s">
        <v>155</v>
      </c>
      <c r="BM470" s="216" t="s">
        <v>2355</v>
      </c>
    </row>
    <row r="471" spans="1:47" s="2" customFormat="1" ht="12">
      <c r="A471" s="39"/>
      <c r="B471" s="40"/>
      <c r="C471" s="41"/>
      <c r="D471" s="218" t="s">
        <v>157</v>
      </c>
      <c r="E471" s="41"/>
      <c r="F471" s="219" t="s">
        <v>2104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157</v>
      </c>
      <c r="AU471" s="18" t="s">
        <v>72</v>
      </c>
    </row>
    <row r="472" spans="1:65" s="2" customFormat="1" ht="16.5" customHeight="1">
      <c r="A472" s="39"/>
      <c r="B472" s="40"/>
      <c r="C472" s="205" t="s">
        <v>2356</v>
      </c>
      <c r="D472" s="205" t="s">
        <v>150</v>
      </c>
      <c r="E472" s="206" t="s">
        <v>2357</v>
      </c>
      <c r="F472" s="207" t="s">
        <v>2358</v>
      </c>
      <c r="G472" s="208" t="s">
        <v>377</v>
      </c>
      <c r="H472" s="209">
        <v>4</v>
      </c>
      <c r="I472" s="210"/>
      <c r="J472" s="211">
        <f>ROUND(I472*H472,2)</f>
        <v>0</v>
      </c>
      <c r="K472" s="207" t="s">
        <v>19</v>
      </c>
      <c r="L472" s="45"/>
      <c r="M472" s="212" t="s">
        <v>19</v>
      </c>
      <c r="N472" s="213" t="s">
        <v>43</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155</v>
      </c>
      <c r="AT472" s="216" t="s">
        <v>150</v>
      </c>
      <c r="AU472" s="216" t="s">
        <v>72</v>
      </c>
      <c r="AY472" s="18" t="s">
        <v>148</v>
      </c>
      <c r="BE472" s="217">
        <f>IF(N472="základní",J472,0)</f>
        <v>0</v>
      </c>
      <c r="BF472" s="217">
        <f>IF(N472="snížená",J472,0)</f>
        <v>0</v>
      </c>
      <c r="BG472" s="217">
        <f>IF(N472="zákl. přenesená",J472,0)</f>
        <v>0</v>
      </c>
      <c r="BH472" s="217">
        <f>IF(N472="sníž. přenesená",J472,0)</f>
        <v>0</v>
      </c>
      <c r="BI472" s="217">
        <f>IF(N472="nulová",J472,0)</f>
        <v>0</v>
      </c>
      <c r="BJ472" s="18" t="s">
        <v>80</v>
      </c>
      <c r="BK472" s="217">
        <f>ROUND(I472*H472,2)</f>
        <v>0</v>
      </c>
      <c r="BL472" s="18" t="s">
        <v>155</v>
      </c>
      <c r="BM472" s="216" t="s">
        <v>2359</v>
      </c>
    </row>
    <row r="473" spans="1:47" s="2" customFormat="1" ht="12">
      <c r="A473" s="39"/>
      <c r="B473" s="40"/>
      <c r="C473" s="41"/>
      <c r="D473" s="218" t="s">
        <v>157</v>
      </c>
      <c r="E473" s="41"/>
      <c r="F473" s="219" t="s">
        <v>2360</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157</v>
      </c>
      <c r="AU473" s="18" t="s">
        <v>72</v>
      </c>
    </row>
    <row r="474" spans="1:65" s="2" customFormat="1" ht="16.5" customHeight="1">
      <c r="A474" s="39"/>
      <c r="B474" s="40"/>
      <c r="C474" s="205" t="s">
        <v>2149</v>
      </c>
      <c r="D474" s="205" t="s">
        <v>150</v>
      </c>
      <c r="E474" s="206" t="s">
        <v>2361</v>
      </c>
      <c r="F474" s="207" t="s">
        <v>2362</v>
      </c>
      <c r="G474" s="208" t="s">
        <v>377</v>
      </c>
      <c r="H474" s="209">
        <v>2</v>
      </c>
      <c r="I474" s="210"/>
      <c r="J474" s="211">
        <f>ROUND(I474*H474,2)</f>
        <v>0</v>
      </c>
      <c r="K474" s="207" t="s">
        <v>19</v>
      </c>
      <c r="L474" s="45"/>
      <c r="M474" s="212" t="s">
        <v>19</v>
      </c>
      <c r="N474" s="213" t="s">
        <v>43</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155</v>
      </c>
      <c r="AT474" s="216" t="s">
        <v>150</v>
      </c>
      <c r="AU474" s="216" t="s">
        <v>72</v>
      </c>
      <c r="AY474" s="18" t="s">
        <v>148</v>
      </c>
      <c r="BE474" s="217">
        <f>IF(N474="základní",J474,0)</f>
        <v>0</v>
      </c>
      <c r="BF474" s="217">
        <f>IF(N474="snížená",J474,0)</f>
        <v>0</v>
      </c>
      <c r="BG474" s="217">
        <f>IF(N474="zákl. přenesená",J474,0)</f>
        <v>0</v>
      </c>
      <c r="BH474" s="217">
        <f>IF(N474="sníž. přenesená",J474,0)</f>
        <v>0</v>
      </c>
      <c r="BI474" s="217">
        <f>IF(N474="nulová",J474,0)</f>
        <v>0</v>
      </c>
      <c r="BJ474" s="18" t="s">
        <v>80</v>
      </c>
      <c r="BK474" s="217">
        <f>ROUND(I474*H474,2)</f>
        <v>0</v>
      </c>
      <c r="BL474" s="18" t="s">
        <v>155</v>
      </c>
      <c r="BM474" s="216" t="s">
        <v>2363</v>
      </c>
    </row>
    <row r="475" spans="1:47" s="2" customFormat="1" ht="12">
      <c r="A475" s="39"/>
      <c r="B475" s="40"/>
      <c r="C475" s="41"/>
      <c r="D475" s="218" t="s">
        <v>157</v>
      </c>
      <c r="E475" s="41"/>
      <c r="F475" s="219" t="s">
        <v>2364</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157</v>
      </c>
      <c r="AU475" s="18" t="s">
        <v>72</v>
      </c>
    </row>
    <row r="476" spans="1:65" s="2" customFormat="1" ht="16.5" customHeight="1">
      <c r="A476" s="39"/>
      <c r="B476" s="40"/>
      <c r="C476" s="205" t="s">
        <v>2365</v>
      </c>
      <c r="D476" s="205" t="s">
        <v>150</v>
      </c>
      <c r="E476" s="206" t="s">
        <v>2366</v>
      </c>
      <c r="F476" s="207" t="s">
        <v>2240</v>
      </c>
      <c r="G476" s="208" t="s">
        <v>377</v>
      </c>
      <c r="H476" s="209">
        <v>1</v>
      </c>
      <c r="I476" s="210"/>
      <c r="J476" s="211">
        <f>ROUND(I476*H476,2)</f>
        <v>0</v>
      </c>
      <c r="K476" s="207" t="s">
        <v>19</v>
      </c>
      <c r="L476" s="45"/>
      <c r="M476" s="212" t="s">
        <v>19</v>
      </c>
      <c r="N476" s="213" t="s">
        <v>43</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155</v>
      </c>
      <c r="AT476" s="216" t="s">
        <v>150</v>
      </c>
      <c r="AU476" s="216" t="s">
        <v>72</v>
      </c>
      <c r="AY476" s="18" t="s">
        <v>148</v>
      </c>
      <c r="BE476" s="217">
        <f>IF(N476="základní",J476,0)</f>
        <v>0</v>
      </c>
      <c r="BF476" s="217">
        <f>IF(N476="snížená",J476,0)</f>
        <v>0</v>
      </c>
      <c r="BG476" s="217">
        <f>IF(N476="zákl. přenesená",J476,0)</f>
        <v>0</v>
      </c>
      <c r="BH476" s="217">
        <f>IF(N476="sníž. přenesená",J476,0)</f>
        <v>0</v>
      </c>
      <c r="BI476" s="217">
        <f>IF(N476="nulová",J476,0)</f>
        <v>0</v>
      </c>
      <c r="BJ476" s="18" t="s">
        <v>80</v>
      </c>
      <c r="BK476" s="217">
        <f>ROUND(I476*H476,2)</f>
        <v>0</v>
      </c>
      <c r="BL476" s="18" t="s">
        <v>155</v>
      </c>
      <c r="BM476" s="216" t="s">
        <v>2367</v>
      </c>
    </row>
    <row r="477" spans="1:47" s="2" customFormat="1" ht="12">
      <c r="A477" s="39"/>
      <c r="B477" s="40"/>
      <c r="C477" s="41"/>
      <c r="D477" s="218" t="s">
        <v>157</v>
      </c>
      <c r="E477" s="41"/>
      <c r="F477" s="219" t="s">
        <v>2242</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157</v>
      </c>
      <c r="AU477" s="18" t="s">
        <v>72</v>
      </c>
    </row>
    <row r="478" spans="1:65" s="2" customFormat="1" ht="16.5" customHeight="1">
      <c r="A478" s="39"/>
      <c r="B478" s="40"/>
      <c r="C478" s="205" t="s">
        <v>2152</v>
      </c>
      <c r="D478" s="205" t="s">
        <v>150</v>
      </c>
      <c r="E478" s="206" t="s">
        <v>2368</v>
      </c>
      <c r="F478" s="207" t="s">
        <v>2369</v>
      </c>
      <c r="G478" s="208" t="s">
        <v>377</v>
      </c>
      <c r="H478" s="209">
        <v>7</v>
      </c>
      <c r="I478" s="210"/>
      <c r="J478" s="211">
        <f>ROUND(I478*H478,2)</f>
        <v>0</v>
      </c>
      <c r="K478" s="207" t="s">
        <v>19</v>
      </c>
      <c r="L478" s="45"/>
      <c r="M478" s="212" t="s">
        <v>19</v>
      </c>
      <c r="N478" s="213" t="s">
        <v>43</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155</v>
      </c>
      <c r="AT478" s="216" t="s">
        <v>150</v>
      </c>
      <c r="AU478" s="216" t="s">
        <v>72</v>
      </c>
      <c r="AY478" s="18" t="s">
        <v>148</v>
      </c>
      <c r="BE478" s="217">
        <f>IF(N478="základní",J478,0)</f>
        <v>0</v>
      </c>
      <c r="BF478" s="217">
        <f>IF(N478="snížená",J478,0)</f>
        <v>0</v>
      </c>
      <c r="BG478" s="217">
        <f>IF(N478="zákl. přenesená",J478,0)</f>
        <v>0</v>
      </c>
      <c r="BH478" s="217">
        <f>IF(N478="sníž. přenesená",J478,0)</f>
        <v>0</v>
      </c>
      <c r="BI478" s="217">
        <f>IF(N478="nulová",J478,0)</f>
        <v>0</v>
      </c>
      <c r="BJ478" s="18" t="s">
        <v>80</v>
      </c>
      <c r="BK478" s="217">
        <f>ROUND(I478*H478,2)</f>
        <v>0</v>
      </c>
      <c r="BL478" s="18" t="s">
        <v>155</v>
      </c>
      <c r="BM478" s="216" t="s">
        <v>2370</v>
      </c>
    </row>
    <row r="479" spans="1:47" s="2" customFormat="1" ht="12">
      <c r="A479" s="39"/>
      <c r="B479" s="40"/>
      <c r="C479" s="41"/>
      <c r="D479" s="218" t="s">
        <v>157</v>
      </c>
      <c r="E479" s="41"/>
      <c r="F479" s="219" t="s">
        <v>2371</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157</v>
      </c>
      <c r="AU479" s="18" t="s">
        <v>72</v>
      </c>
    </row>
    <row r="480" spans="1:65" s="2" customFormat="1" ht="16.5" customHeight="1">
      <c r="A480" s="39"/>
      <c r="B480" s="40"/>
      <c r="C480" s="205" t="s">
        <v>2372</v>
      </c>
      <c r="D480" s="205" t="s">
        <v>150</v>
      </c>
      <c r="E480" s="206" t="s">
        <v>2373</v>
      </c>
      <c r="F480" s="207" t="s">
        <v>2374</v>
      </c>
      <c r="G480" s="208" t="s">
        <v>377</v>
      </c>
      <c r="H480" s="209">
        <v>1</v>
      </c>
      <c r="I480" s="210"/>
      <c r="J480" s="211">
        <f>ROUND(I480*H480,2)</f>
        <v>0</v>
      </c>
      <c r="K480" s="207" t="s">
        <v>19</v>
      </c>
      <c r="L480" s="45"/>
      <c r="M480" s="212" t="s">
        <v>19</v>
      </c>
      <c r="N480" s="213" t="s">
        <v>43</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155</v>
      </c>
      <c r="AT480" s="216" t="s">
        <v>150</v>
      </c>
      <c r="AU480" s="216" t="s">
        <v>72</v>
      </c>
      <c r="AY480" s="18" t="s">
        <v>148</v>
      </c>
      <c r="BE480" s="217">
        <f>IF(N480="základní",J480,0)</f>
        <v>0</v>
      </c>
      <c r="BF480" s="217">
        <f>IF(N480="snížená",J480,0)</f>
        <v>0</v>
      </c>
      <c r="BG480" s="217">
        <f>IF(N480="zákl. přenesená",J480,0)</f>
        <v>0</v>
      </c>
      <c r="BH480" s="217">
        <f>IF(N480="sníž. přenesená",J480,0)</f>
        <v>0</v>
      </c>
      <c r="BI480" s="217">
        <f>IF(N480="nulová",J480,0)</f>
        <v>0</v>
      </c>
      <c r="BJ480" s="18" t="s">
        <v>80</v>
      </c>
      <c r="BK480" s="217">
        <f>ROUND(I480*H480,2)</f>
        <v>0</v>
      </c>
      <c r="BL480" s="18" t="s">
        <v>155</v>
      </c>
      <c r="BM480" s="216" t="s">
        <v>2375</v>
      </c>
    </row>
    <row r="481" spans="1:47" s="2" customFormat="1" ht="12">
      <c r="A481" s="39"/>
      <c r="B481" s="40"/>
      <c r="C481" s="41"/>
      <c r="D481" s="218" t="s">
        <v>157</v>
      </c>
      <c r="E481" s="41"/>
      <c r="F481" s="219" t="s">
        <v>2376</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157</v>
      </c>
      <c r="AU481" s="18" t="s">
        <v>72</v>
      </c>
    </row>
    <row r="482" spans="1:65" s="2" customFormat="1" ht="16.5" customHeight="1">
      <c r="A482" s="39"/>
      <c r="B482" s="40"/>
      <c r="C482" s="205" t="s">
        <v>2155</v>
      </c>
      <c r="D482" s="205" t="s">
        <v>150</v>
      </c>
      <c r="E482" s="206" t="s">
        <v>2377</v>
      </c>
      <c r="F482" s="207" t="s">
        <v>2378</v>
      </c>
      <c r="G482" s="208" t="s">
        <v>377</v>
      </c>
      <c r="H482" s="209">
        <v>1</v>
      </c>
      <c r="I482" s="210"/>
      <c r="J482" s="211">
        <f>ROUND(I482*H482,2)</f>
        <v>0</v>
      </c>
      <c r="K482" s="207" t="s">
        <v>19</v>
      </c>
      <c r="L482" s="45"/>
      <c r="M482" s="212" t="s">
        <v>19</v>
      </c>
      <c r="N482" s="213" t="s">
        <v>43</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155</v>
      </c>
      <c r="AT482" s="216" t="s">
        <v>150</v>
      </c>
      <c r="AU482" s="216" t="s">
        <v>72</v>
      </c>
      <c r="AY482" s="18" t="s">
        <v>148</v>
      </c>
      <c r="BE482" s="217">
        <f>IF(N482="základní",J482,0)</f>
        <v>0</v>
      </c>
      <c r="BF482" s="217">
        <f>IF(N482="snížená",J482,0)</f>
        <v>0</v>
      </c>
      <c r="BG482" s="217">
        <f>IF(N482="zákl. přenesená",J482,0)</f>
        <v>0</v>
      </c>
      <c r="BH482" s="217">
        <f>IF(N482="sníž. přenesená",J482,0)</f>
        <v>0</v>
      </c>
      <c r="BI482" s="217">
        <f>IF(N482="nulová",J482,0)</f>
        <v>0</v>
      </c>
      <c r="BJ482" s="18" t="s">
        <v>80</v>
      </c>
      <c r="BK482" s="217">
        <f>ROUND(I482*H482,2)</f>
        <v>0</v>
      </c>
      <c r="BL482" s="18" t="s">
        <v>155</v>
      </c>
      <c r="BM482" s="216" t="s">
        <v>2379</v>
      </c>
    </row>
    <row r="483" spans="1:47" s="2" customFormat="1" ht="12">
      <c r="A483" s="39"/>
      <c r="B483" s="40"/>
      <c r="C483" s="41"/>
      <c r="D483" s="218" t="s">
        <v>157</v>
      </c>
      <c r="E483" s="41"/>
      <c r="F483" s="219" t="s">
        <v>2380</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157</v>
      </c>
      <c r="AU483" s="18" t="s">
        <v>72</v>
      </c>
    </row>
    <row r="484" spans="1:65" s="2" customFormat="1" ht="16.5" customHeight="1">
      <c r="A484" s="39"/>
      <c r="B484" s="40"/>
      <c r="C484" s="205" t="s">
        <v>2381</v>
      </c>
      <c r="D484" s="205" t="s">
        <v>150</v>
      </c>
      <c r="E484" s="206" t="s">
        <v>2382</v>
      </c>
      <c r="F484" s="207" t="s">
        <v>2383</v>
      </c>
      <c r="G484" s="208" t="s">
        <v>377</v>
      </c>
      <c r="H484" s="209">
        <v>6</v>
      </c>
      <c r="I484" s="210"/>
      <c r="J484" s="211">
        <f>ROUND(I484*H484,2)</f>
        <v>0</v>
      </c>
      <c r="K484" s="207" t="s">
        <v>19</v>
      </c>
      <c r="L484" s="45"/>
      <c r="M484" s="212" t="s">
        <v>19</v>
      </c>
      <c r="N484" s="213" t="s">
        <v>43</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155</v>
      </c>
      <c r="AT484" s="216" t="s">
        <v>150</v>
      </c>
      <c r="AU484" s="216" t="s">
        <v>72</v>
      </c>
      <c r="AY484" s="18" t="s">
        <v>148</v>
      </c>
      <c r="BE484" s="217">
        <f>IF(N484="základní",J484,0)</f>
        <v>0</v>
      </c>
      <c r="BF484" s="217">
        <f>IF(N484="snížená",J484,0)</f>
        <v>0</v>
      </c>
      <c r="BG484" s="217">
        <f>IF(N484="zákl. přenesená",J484,0)</f>
        <v>0</v>
      </c>
      <c r="BH484" s="217">
        <f>IF(N484="sníž. přenesená",J484,0)</f>
        <v>0</v>
      </c>
      <c r="BI484" s="217">
        <f>IF(N484="nulová",J484,0)</f>
        <v>0</v>
      </c>
      <c r="BJ484" s="18" t="s">
        <v>80</v>
      </c>
      <c r="BK484" s="217">
        <f>ROUND(I484*H484,2)</f>
        <v>0</v>
      </c>
      <c r="BL484" s="18" t="s">
        <v>155</v>
      </c>
      <c r="BM484" s="216" t="s">
        <v>2384</v>
      </c>
    </row>
    <row r="485" spans="1:47" s="2" customFormat="1" ht="12">
      <c r="A485" s="39"/>
      <c r="B485" s="40"/>
      <c r="C485" s="41"/>
      <c r="D485" s="218" t="s">
        <v>157</v>
      </c>
      <c r="E485" s="41"/>
      <c r="F485" s="219" t="s">
        <v>2383</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157</v>
      </c>
      <c r="AU485" s="18" t="s">
        <v>72</v>
      </c>
    </row>
    <row r="486" spans="1:65" s="2" customFormat="1" ht="16.5" customHeight="1">
      <c r="A486" s="39"/>
      <c r="B486" s="40"/>
      <c r="C486" s="205" t="s">
        <v>2158</v>
      </c>
      <c r="D486" s="205" t="s">
        <v>150</v>
      </c>
      <c r="E486" s="206" t="s">
        <v>2385</v>
      </c>
      <c r="F486" s="207" t="s">
        <v>2386</v>
      </c>
      <c r="G486" s="208" t="s">
        <v>377</v>
      </c>
      <c r="H486" s="209">
        <v>6</v>
      </c>
      <c r="I486" s="210"/>
      <c r="J486" s="211">
        <f>ROUND(I486*H486,2)</f>
        <v>0</v>
      </c>
      <c r="K486" s="207" t="s">
        <v>19</v>
      </c>
      <c r="L486" s="45"/>
      <c r="M486" s="212" t="s">
        <v>19</v>
      </c>
      <c r="N486" s="213" t="s">
        <v>43</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155</v>
      </c>
      <c r="AT486" s="216" t="s">
        <v>150</v>
      </c>
      <c r="AU486" s="216" t="s">
        <v>72</v>
      </c>
      <c r="AY486" s="18" t="s">
        <v>148</v>
      </c>
      <c r="BE486" s="217">
        <f>IF(N486="základní",J486,0)</f>
        <v>0</v>
      </c>
      <c r="BF486" s="217">
        <f>IF(N486="snížená",J486,0)</f>
        <v>0</v>
      </c>
      <c r="BG486" s="217">
        <f>IF(N486="zákl. přenesená",J486,0)</f>
        <v>0</v>
      </c>
      <c r="BH486" s="217">
        <f>IF(N486="sníž. přenesená",J486,0)</f>
        <v>0</v>
      </c>
      <c r="BI486" s="217">
        <f>IF(N486="nulová",J486,0)</f>
        <v>0</v>
      </c>
      <c r="BJ486" s="18" t="s">
        <v>80</v>
      </c>
      <c r="BK486" s="217">
        <f>ROUND(I486*H486,2)</f>
        <v>0</v>
      </c>
      <c r="BL486" s="18" t="s">
        <v>155</v>
      </c>
      <c r="BM486" s="216" t="s">
        <v>2387</v>
      </c>
    </row>
    <row r="487" spans="1:47" s="2" customFormat="1" ht="12">
      <c r="A487" s="39"/>
      <c r="B487" s="40"/>
      <c r="C487" s="41"/>
      <c r="D487" s="218" t="s">
        <v>157</v>
      </c>
      <c r="E487" s="41"/>
      <c r="F487" s="219" t="s">
        <v>2386</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157</v>
      </c>
      <c r="AU487" s="18" t="s">
        <v>72</v>
      </c>
    </row>
    <row r="488" spans="1:65" s="2" customFormat="1" ht="16.5" customHeight="1">
      <c r="A488" s="39"/>
      <c r="B488" s="40"/>
      <c r="C488" s="205" t="s">
        <v>2388</v>
      </c>
      <c r="D488" s="205" t="s">
        <v>150</v>
      </c>
      <c r="E488" s="206" t="s">
        <v>2125</v>
      </c>
      <c r="F488" s="207" t="s">
        <v>2126</v>
      </c>
      <c r="G488" s="208" t="s">
        <v>377</v>
      </c>
      <c r="H488" s="209">
        <v>3</v>
      </c>
      <c r="I488" s="210"/>
      <c r="J488" s="211">
        <f>ROUND(I488*H488,2)</f>
        <v>0</v>
      </c>
      <c r="K488" s="207" t="s">
        <v>19</v>
      </c>
      <c r="L488" s="45"/>
      <c r="M488" s="212" t="s">
        <v>19</v>
      </c>
      <c r="N488" s="213" t="s">
        <v>43</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155</v>
      </c>
      <c r="AT488" s="216" t="s">
        <v>150</v>
      </c>
      <c r="AU488" s="216" t="s">
        <v>72</v>
      </c>
      <c r="AY488" s="18" t="s">
        <v>148</v>
      </c>
      <c r="BE488" s="217">
        <f>IF(N488="základní",J488,0)</f>
        <v>0</v>
      </c>
      <c r="BF488" s="217">
        <f>IF(N488="snížená",J488,0)</f>
        <v>0</v>
      </c>
      <c r="BG488" s="217">
        <f>IF(N488="zákl. přenesená",J488,0)</f>
        <v>0</v>
      </c>
      <c r="BH488" s="217">
        <f>IF(N488="sníž. přenesená",J488,0)</f>
        <v>0</v>
      </c>
      <c r="BI488" s="217">
        <f>IF(N488="nulová",J488,0)</f>
        <v>0</v>
      </c>
      <c r="BJ488" s="18" t="s">
        <v>80</v>
      </c>
      <c r="BK488" s="217">
        <f>ROUND(I488*H488,2)</f>
        <v>0</v>
      </c>
      <c r="BL488" s="18" t="s">
        <v>155</v>
      </c>
      <c r="BM488" s="216" t="s">
        <v>2389</v>
      </c>
    </row>
    <row r="489" spans="1:47" s="2" customFormat="1" ht="12">
      <c r="A489" s="39"/>
      <c r="B489" s="40"/>
      <c r="C489" s="41"/>
      <c r="D489" s="218" t="s">
        <v>157</v>
      </c>
      <c r="E489" s="41"/>
      <c r="F489" s="219" t="s">
        <v>2126</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157</v>
      </c>
      <c r="AU489" s="18" t="s">
        <v>72</v>
      </c>
    </row>
    <row r="490" spans="1:65" s="2" customFormat="1" ht="16.5" customHeight="1">
      <c r="A490" s="39"/>
      <c r="B490" s="40"/>
      <c r="C490" s="205" t="s">
        <v>2161</v>
      </c>
      <c r="D490" s="205" t="s">
        <v>150</v>
      </c>
      <c r="E490" s="206" t="s">
        <v>2390</v>
      </c>
      <c r="F490" s="207" t="s">
        <v>2391</v>
      </c>
      <c r="G490" s="208" t="s">
        <v>377</v>
      </c>
      <c r="H490" s="209">
        <v>2</v>
      </c>
      <c r="I490" s="210"/>
      <c r="J490" s="211">
        <f>ROUND(I490*H490,2)</f>
        <v>0</v>
      </c>
      <c r="K490" s="207" t="s">
        <v>19</v>
      </c>
      <c r="L490" s="45"/>
      <c r="M490" s="212" t="s">
        <v>19</v>
      </c>
      <c r="N490" s="213" t="s">
        <v>43</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155</v>
      </c>
      <c r="AT490" s="216" t="s">
        <v>150</v>
      </c>
      <c r="AU490" s="216" t="s">
        <v>72</v>
      </c>
      <c r="AY490" s="18" t="s">
        <v>148</v>
      </c>
      <c r="BE490" s="217">
        <f>IF(N490="základní",J490,0)</f>
        <v>0</v>
      </c>
      <c r="BF490" s="217">
        <f>IF(N490="snížená",J490,0)</f>
        <v>0</v>
      </c>
      <c r="BG490" s="217">
        <f>IF(N490="zákl. přenesená",J490,0)</f>
        <v>0</v>
      </c>
      <c r="BH490" s="217">
        <f>IF(N490="sníž. přenesená",J490,0)</f>
        <v>0</v>
      </c>
      <c r="BI490" s="217">
        <f>IF(N490="nulová",J490,0)</f>
        <v>0</v>
      </c>
      <c r="BJ490" s="18" t="s">
        <v>80</v>
      </c>
      <c r="BK490" s="217">
        <f>ROUND(I490*H490,2)</f>
        <v>0</v>
      </c>
      <c r="BL490" s="18" t="s">
        <v>155</v>
      </c>
      <c r="BM490" s="216" t="s">
        <v>2392</v>
      </c>
    </row>
    <row r="491" spans="1:47" s="2" customFormat="1" ht="12">
      <c r="A491" s="39"/>
      <c r="B491" s="40"/>
      <c r="C491" s="41"/>
      <c r="D491" s="218" t="s">
        <v>157</v>
      </c>
      <c r="E491" s="41"/>
      <c r="F491" s="219" t="s">
        <v>2391</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157</v>
      </c>
      <c r="AU491" s="18" t="s">
        <v>72</v>
      </c>
    </row>
    <row r="492" spans="1:65" s="2" customFormat="1" ht="16.5" customHeight="1">
      <c r="A492" s="39"/>
      <c r="B492" s="40"/>
      <c r="C492" s="205" t="s">
        <v>2393</v>
      </c>
      <c r="D492" s="205" t="s">
        <v>150</v>
      </c>
      <c r="E492" s="206" t="s">
        <v>2394</v>
      </c>
      <c r="F492" s="207" t="s">
        <v>2395</v>
      </c>
      <c r="G492" s="208" t="s">
        <v>377</v>
      </c>
      <c r="H492" s="209">
        <v>1</v>
      </c>
      <c r="I492" s="210"/>
      <c r="J492" s="211">
        <f>ROUND(I492*H492,2)</f>
        <v>0</v>
      </c>
      <c r="K492" s="207" t="s">
        <v>19</v>
      </c>
      <c r="L492" s="45"/>
      <c r="M492" s="212" t="s">
        <v>19</v>
      </c>
      <c r="N492" s="213" t="s">
        <v>43</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155</v>
      </c>
      <c r="AT492" s="216" t="s">
        <v>150</v>
      </c>
      <c r="AU492" s="216" t="s">
        <v>72</v>
      </c>
      <c r="AY492" s="18" t="s">
        <v>148</v>
      </c>
      <c r="BE492" s="217">
        <f>IF(N492="základní",J492,0)</f>
        <v>0</v>
      </c>
      <c r="BF492" s="217">
        <f>IF(N492="snížená",J492,0)</f>
        <v>0</v>
      </c>
      <c r="BG492" s="217">
        <f>IF(N492="zákl. přenesená",J492,0)</f>
        <v>0</v>
      </c>
      <c r="BH492" s="217">
        <f>IF(N492="sníž. přenesená",J492,0)</f>
        <v>0</v>
      </c>
      <c r="BI492" s="217">
        <f>IF(N492="nulová",J492,0)</f>
        <v>0</v>
      </c>
      <c r="BJ492" s="18" t="s">
        <v>80</v>
      </c>
      <c r="BK492" s="217">
        <f>ROUND(I492*H492,2)</f>
        <v>0</v>
      </c>
      <c r="BL492" s="18" t="s">
        <v>155</v>
      </c>
      <c r="BM492" s="216" t="s">
        <v>2396</v>
      </c>
    </row>
    <row r="493" spans="1:47" s="2" customFormat="1" ht="12">
      <c r="A493" s="39"/>
      <c r="B493" s="40"/>
      <c r="C493" s="41"/>
      <c r="D493" s="218" t="s">
        <v>157</v>
      </c>
      <c r="E493" s="41"/>
      <c r="F493" s="219" t="s">
        <v>2395</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157</v>
      </c>
      <c r="AU493" s="18" t="s">
        <v>72</v>
      </c>
    </row>
    <row r="494" spans="1:65" s="2" customFormat="1" ht="16.5" customHeight="1">
      <c r="A494" s="39"/>
      <c r="B494" s="40"/>
      <c r="C494" s="205" t="s">
        <v>2164</v>
      </c>
      <c r="D494" s="205" t="s">
        <v>150</v>
      </c>
      <c r="E494" s="206" t="s">
        <v>2397</v>
      </c>
      <c r="F494" s="207" t="s">
        <v>2398</v>
      </c>
      <c r="G494" s="208" t="s">
        <v>377</v>
      </c>
      <c r="H494" s="209">
        <v>6</v>
      </c>
      <c r="I494" s="210"/>
      <c r="J494" s="211">
        <f>ROUND(I494*H494,2)</f>
        <v>0</v>
      </c>
      <c r="K494" s="207" t="s">
        <v>19</v>
      </c>
      <c r="L494" s="45"/>
      <c r="M494" s="212" t="s">
        <v>19</v>
      </c>
      <c r="N494" s="213" t="s">
        <v>43</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155</v>
      </c>
      <c r="AT494" s="216" t="s">
        <v>150</v>
      </c>
      <c r="AU494" s="216" t="s">
        <v>72</v>
      </c>
      <c r="AY494" s="18" t="s">
        <v>148</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155</v>
      </c>
      <c r="BM494" s="216" t="s">
        <v>2399</v>
      </c>
    </row>
    <row r="495" spans="1:47" s="2" customFormat="1" ht="12">
      <c r="A495" s="39"/>
      <c r="B495" s="40"/>
      <c r="C495" s="41"/>
      <c r="D495" s="218" t="s">
        <v>157</v>
      </c>
      <c r="E495" s="41"/>
      <c r="F495" s="219" t="s">
        <v>2398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157</v>
      </c>
      <c r="AU495" s="18" t="s">
        <v>72</v>
      </c>
    </row>
    <row r="496" spans="1:65" s="2" customFormat="1" ht="16.5" customHeight="1">
      <c r="A496" s="39"/>
      <c r="B496" s="40"/>
      <c r="C496" s="205" t="s">
        <v>2400</v>
      </c>
      <c r="D496" s="205" t="s">
        <v>150</v>
      </c>
      <c r="E496" s="206" t="s">
        <v>2401</v>
      </c>
      <c r="F496" s="207" t="s">
        <v>2402</v>
      </c>
      <c r="G496" s="208" t="s">
        <v>377</v>
      </c>
      <c r="H496" s="209">
        <v>1</v>
      </c>
      <c r="I496" s="210"/>
      <c r="J496" s="211">
        <f>ROUND(I496*H496,2)</f>
        <v>0</v>
      </c>
      <c r="K496" s="207" t="s">
        <v>19</v>
      </c>
      <c r="L496" s="45"/>
      <c r="M496" s="212" t="s">
        <v>19</v>
      </c>
      <c r="N496" s="213" t="s">
        <v>43</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155</v>
      </c>
      <c r="AT496" s="216" t="s">
        <v>150</v>
      </c>
      <c r="AU496" s="216" t="s">
        <v>72</v>
      </c>
      <c r="AY496" s="18" t="s">
        <v>148</v>
      </c>
      <c r="BE496" s="217">
        <f>IF(N496="základní",J496,0)</f>
        <v>0</v>
      </c>
      <c r="BF496" s="217">
        <f>IF(N496="snížená",J496,0)</f>
        <v>0</v>
      </c>
      <c r="BG496" s="217">
        <f>IF(N496="zákl. přenesená",J496,0)</f>
        <v>0</v>
      </c>
      <c r="BH496" s="217">
        <f>IF(N496="sníž. přenesená",J496,0)</f>
        <v>0</v>
      </c>
      <c r="BI496" s="217">
        <f>IF(N496="nulová",J496,0)</f>
        <v>0</v>
      </c>
      <c r="BJ496" s="18" t="s">
        <v>80</v>
      </c>
      <c r="BK496" s="217">
        <f>ROUND(I496*H496,2)</f>
        <v>0</v>
      </c>
      <c r="BL496" s="18" t="s">
        <v>155</v>
      </c>
      <c r="BM496" s="216" t="s">
        <v>2403</v>
      </c>
    </row>
    <row r="497" spans="1:47" s="2" customFormat="1" ht="12">
      <c r="A497" s="39"/>
      <c r="B497" s="40"/>
      <c r="C497" s="41"/>
      <c r="D497" s="218" t="s">
        <v>157</v>
      </c>
      <c r="E497" s="41"/>
      <c r="F497" s="219" t="s">
        <v>2402</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157</v>
      </c>
      <c r="AU497" s="18" t="s">
        <v>72</v>
      </c>
    </row>
    <row r="498" spans="1:65" s="2" customFormat="1" ht="16.5" customHeight="1">
      <c r="A498" s="39"/>
      <c r="B498" s="40"/>
      <c r="C498" s="205" t="s">
        <v>2167</v>
      </c>
      <c r="D498" s="205" t="s">
        <v>150</v>
      </c>
      <c r="E498" s="206" t="s">
        <v>2404</v>
      </c>
      <c r="F498" s="207" t="s">
        <v>2405</v>
      </c>
      <c r="G498" s="208" t="s">
        <v>377</v>
      </c>
      <c r="H498" s="209">
        <v>5</v>
      </c>
      <c r="I498" s="210"/>
      <c r="J498" s="211">
        <f>ROUND(I498*H498,2)</f>
        <v>0</v>
      </c>
      <c r="K498" s="207" t="s">
        <v>19</v>
      </c>
      <c r="L498" s="45"/>
      <c r="M498" s="212" t="s">
        <v>19</v>
      </c>
      <c r="N498" s="213" t="s">
        <v>43</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155</v>
      </c>
      <c r="AT498" s="216" t="s">
        <v>150</v>
      </c>
      <c r="AU498" s="216" t="s">
        <v>72</v>
      </c>
      <c r="AY498" s="18" t="s">
        <v>148</v>
      </c>
      <c r="BE498" s="217">
        <f>IF(N498="základní",J498,0)</f>
        <v>0</v>
      </c>
      <c r="BF498" s="217">
        <f>IF(N498="snížená",J498,0)</f>
        <v>0</v>
      </c>
      <c r="BG498" s="217">
        <f>IF(N498="zákl. přenesená",J498,0)</f>
        <v>0</v>
      </c>
      <c r="BH498" s="217">
        <f>IF(N498="sníž. přenesená",J498,0)</f>
        <v>0</v>
      </c>
      <c r="BI498" s="217">
        <f>IF(N498="nulová",J498,0)</f>
        <v>0</v>
      </c>
      <c r="BJ498" s="18" t="s">
        <v>80</v>
      </c>
      <c r="BK498" s="217">
        <f>ROUND(I498*H498,2)</f>
        <v>0</v>
      </c>
      <c r="BL498" s="18" t="s">
        <v>155</v>
      </c>
      <c r="BM498" s="216" t="s">
        <v>2406</v>
      </c>
    </row>
    <row r="499" spans="1:47" s="2" customFormat="1" ht="12">
      <c r="A499" s="39"/>
      <c r="B499" s="40"/>
      <c r="C499" s="41"/>
      <c r="D499" s="218" t="s">
        <v>157</v>
      </c>
      <c r="E499" s="41"/>
      <c r="F499" s="219" t="s">
        <v>2405</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157</v>
      </c>
      <c r="AU499" s="18" t="s">
        <v>72</v>
      </c>
    </row>
    <row r="500" spans="1:65" s="2" customFormat="1" ht="21.75" customHeight="1">
      <c r="A500" s="39"/>
      <c r="B500" s="40"/>
      <c r="C500" s="205" t="s">
        <v>2407</v>
      </c>
      <c r="D500" s="205" t="s">
        <v>150</v>
      </c>
      <c r="E500" s="206" t="s">
        <v>2408</v>
      </c>
      <c r="F500" s="207" t="s">
        <v>2409</v>
      </c>
      <c r="G500" s="208" t="s">
        <v>377</v>
      </c>
      <c r="H500" s="209">
        <v>34</v>
      </c>
      <c r="I500" s="210"/>
      <c r="J500" s="211">
        <f>ROUND(I500*H500,2)</f>
        <v>0</v>
      </c>
      <c r="K500" s="207" t="s">
        <v>19</v>
      </c>
      <c r="L500" s="45"/>
      <c r="M500" s="212" t="s">
        <v>19</v>
      </c>
      <c r="N500" s="213" t="s">
        <v>43</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155</v>
      </c>
      <c r="AT500" s="216" t="s">
        <v>150</v>
      </c>
      <c r="AU500" s="216" t="s">
        <v>72</v>
      </c>
      <c r="AY500" s="18" t="s">
        <v>148</v>
      </c>
      <c r="BE500" s="217">
        <f>IF(N500="základní",J500,0)</f>
        <v>0</v>
      </c>
      <c r="BF500" s="217">
        <f>IF(N500="snížená",J500,0)</f>
        <v>0</v>
      </c>
      <c r="BG500" s="217">
        <f>IF(N500="zákl. přenesená",J500,0)</f>
        <v>0</v>
      </c>
      <c r="BH500" s="217">
        <f>IF(N500="sníž. přenesená",J500,0)</f>
        <v>0</v>
      </c>
      <c r="BI500" s="217">
        <f>IF(N500="nulová",J500,0)</f>
        <v>0</v>
      </c>
      <c r="BJ500" s="18" t="s">
        <v>80</v>
      </c>
      <c r="BK500" s="217">
        <f>ROUND(I500*H500,2)</f>
        <v>0</v>
      </c>
      <c r="BL500" s="18" t="s">
        <v>155</v>
      </c>
      <c r="BM500" s="216" t="s">
        <v>2410</v>
      </c>
    </row>
    <row r="501" spans="1:47" s="2" customFormat="1" ht="12">
      <c r="A501" s="39"/>
      <c r="B501" s="40"/>
      <c r="C501" s="41"/>
      <c r="D501" s="218" t="s">
        <v>157</v>
      </c>
      <c r="E501" s="41"/>
      <c r="F501" s="219" t="s">
        <v>2409</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157</v>
      </c>
      <c r="AU501" s="18" t="s">
        <v>72</v>
      </c>
    </row>
    <row r="502" spans="1:65" s="2" customFormat="1" ht="21.75" customHeight="1">
      <c r="A502" s="39"/>
      <c r="B502" s="40"/>
      <c r="C502" s="205" t="s">
        <v>2170</v>
      </c>
      <c r="D502" s="205" t="s">
        <v>150</v>
      </c>
      <c r="E502" s="206" t="s">
        <v>2411</v>
      </c>
      <c r="F502" s="207" t="s">
        <v>2412</v>
      </c>
      <c r="G502" s="208" t="s">
        <v>377</v>
      </c>
      <c r="H502" s="209">
        <v>34</v>
      </c>
      <c r="I502" s="210"/>
      <c r="J502" s="211">
        <f>ROUND(I502*H502,2)</f>
        <v>0</v>
      </c>
      <c r="K502" s="207" t="s">
        <v>19</v>
      </c>
      <c r="L502" s="45"/>
      <c r="M502" s="212" t="s">
        <v>19</v>
      </c>
      <c r="N502" s="213" t="s">
        <v>43</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155</v>
      </c>
      <c r="AT502" s="216" t="s">
        <v>150</v>
      </c>
      <c r="AU502" s="216" t="s">
        <v>72</v>
      </c>
      <c r="AY502" s="18" t="s">
        <v>148</v>
      </c>
      <c r="BE502" s="217">
        <f>IF(N502="základní",J502,0)</f>
        <v>0</v>
      </c>
      <c r="BF502" s="217">
        <f>IF(N502="snížená",J502,0)</f>
        <v>0</v>
      </c>
      <c r="BG502" s="217">
        <f>IF(N502="zákl. přenesená",J502,0)</f>
        <v>0</v>
      </c>
      <c r="BH502" s="217">
        <f>IF(N502="sníž. přenesená",J502,0)</f>
        <v>0</v>
      </c>
      <c r="BI502" s="217">
        <f>IF(N502="nulová",J502,0)</f>
        <v>0</v>
      </c>
      <c r="BJ502" s="18" t="s">
        <v>80</v>
      </c>
      <c r="BK502" s="217">
        <f>ROUND(I502*H502,2)</f>
        <v>0</v>
      </c>
      <c r="BL502" s="18" t="s">
        <v>155</v>
      </c>
      <c r="BM502" s="216" t="s">
        <v>2413</v>
      </c>
    </row>
    <row r="503" spans="1:47" s="2" customFormat="1" ht="12">
      <c r="A503" s="39"/>
      <c r="B503" s="40"/>
      <c r="C503" s="41"/>
      <c r="D503" s="218" t="s">
        <v>157</v>
      </c>
      <c r="E503" s="41"/>
      <c r="F503" s="219" t="s">
        <v>2412</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157</v>
      </c>
      <c r="AU503" s="18" t="s">
        <v>72</v>
      </c>
    </row>
    <row r="504" spans="1:65" s="2" customFormat="1" ht="21.75" customHeight="1">
      <c r="A504" s="39"/>
      <c r="B504" s="40"/>
      <c r="C504" s="205" t="s">
        <v>2414</v>
      </c>
      <c r="D504" s="205" t="s">
        <v>150</v>
      </c>
      <c r="E504" s="206" t="s">
        <v>2415</v>
      </c>
      <c r="F504" s="207" t="s">
        <v>2416</v>
      </c>
      <c r="G504" s="208" t="s">
        <v>377</v>
      </c>
      <c r="H504" s="209">
        <v>1</v>
      </c>
      <c r="I504" s="210"/>
      <c r="J504" s="211">
        <f>ROUND(I504*H504,2)</f>
        <v>0</v>
      </c>
      <c r="K504" s="207" t="s">
        <v>19</v>
      </c>
      <c r="L504" s="45"/>
      <c r="M504" s="212" t="s">
        <v>19</v>
      </c>
      <c r="N504" s="213" t="s">
        <v>43</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155</v>
      </c>
      <c r="AT504" s="216" t="s">
        <v>150</v>
      </c>
      <c r="AU504" s="216" t="s">
        <v>72</v>
      </c>
      <c r="AY504" s="18" t="s">
        <v>148</v>
      </c>
      <c r="BE504" s="217">
        <f>IF(N504="základní",J504,0)</f>
        <v>0</v>
      </c>
      <c r="BF504" s="217">
        <f>IF(N504="snížená",J504,0)</f>
        <v>0</v>
      </c>
      <c r="BG504" s="217">
        <f>IF(N504="zákl. přenesená",J504,0)</f>
        <v>0</v>
      </c>
      <c r="BH504" s="217">
        <f>IF(N504="sníž. přenesená",J504,0)</f>
        <v>0</v>
      </c>
      <c r="BI504" s="217">
        <f>IF(N504="nulová",J504,0)</f>
        <v>0</v>
      </c>
      <c r="BJ504" s="18" t="s">
        <v>80</v>
      </c>
      <c r="BK504" s="217">
        <f>ROUND(I504*H504,2)</f>
        <v>0</v>
      </c>
      <c r="BL504" s="18" t="s">
        <v>155</v>
      </c>
      <c r="BM504" s="216" t="s">
        <v>2417</v>
      </c>
    </row>
    <row r="505" spans="1:47" s="2" customFormat="1" ht="12">
      <c r="A505" s="39"/>
      <c r="B505" s="40"/>
      <c r="C505" s="41"/>
      <c r="D505" s="218" t="s">
        <v>157</v>
      </c>
      <c r="E505" s="41"/>
      <c r="F505" s="219" t="s">
        <v>2416</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157</v>
      </c>
      <c r="AU505" s="18" t="s">
        <v>72</v>
      </c>
    </row>
    <row r="506" spans="1:65" s="2" customFormat="1" ht="21.75" customHeight="1">
      <c r="A506" s="39"/>
      <c r="B506" s="40"/>
      <c r="C506" s="205" t="s">
        <v>2174</v>
      </c>
      <c r="D506" s="205" t="s">
        <v>150</v>
      </c>
      <c r="E506" s="206" t="s">
        <v>2418</v>
      </c>
      <c r="F506" s="207" t="s">
        <v>2419</v>
      </c>
      <c r="G506" s="208" t="s">
        <v>377</v>
      </c>
      <c r="H506" s="209">
        <v>1</v>
      </c>
      <c r="I506" s="210"/>
      <c r="J506" s="211">
        <f>ROUND(I506*H506,2)</f>
        <v>0</v>
      </c>
      <c r="K506" s="207" t="s">
        <v>19</v>
      </c>
      <c r="L506" s="45"/>
      <c r="M506" s="212" t="s">
        <v>19</v>
      </c>
      <c r="N506" s="213" t="s">
        <v>43</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155</v>
      </c>
      <c r="AT506" s="216" t="s">
        <v>150</v>
      </c>
      <c r="AU506" s="216" t="s">
        <v>72</v>
      </c>
      <c r="AY506" s="18" t="s">
        <v>148</v>
      </c>
      <c r="BE506" s="217">
        <f>IF(N506="základní",J506,0)</f>
        <v>0</v>
      </c>
      <c r="BF506" s="217">
        <f>IF(N506="snížená",J506,0)</f>
        <v>0</v>
      </c>
      <c r="BG506" s="217">
        <f>IF(N506="zákl. přenesená",J506,0)</f>
        <v>0</v>
      </c>
      <c r="BH506" s="217">
        <f>IF(N506="sníž. přenesená",J506,0)</f>
        <v>0</v>
      </c>
      <c r="BI506" s="217">
        <f>IF(N506="nulová",J506,0)</f>
        <v>0</v>
      </c>
      <c r="BJ506" s="18" t="s">
        <v>80</v>
      </c>
      <c r="BK506" s="217">
        <f>ROUND(I506*H506,2)</f>
        <v>0</v>
      </c>
      <c r="BL506" s="18" t="s">
        <v>155</v>
      </c>
      <c r="BM506" s="216" t="s">
        <v>2420</v>
      </c>
    </row>
    <row r="507" spans="1:47" s="2" customFormat="1" ht="12">
      <c r="A507" s="39"/>
      <c r="B507" s="40"/>
      <c r="C507" s="41"/>
      <c r="D507" s="218" t="s">
        <v>157</v>
      </c>
      <c r="E507" s="41"/>
      <c r="F507" s="219" t="s">
        <v>2419</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157</v>
      </c>
      <c r="AU507" s="18" t="s">
        <v>72</v>
      </c>
    </row>
    <row r="508" spans="1:65" s="2" customFormat="1" ht="16.5" customHeight="1">
      <c r="A508" s="39"/>
      <c r="B508" s="40"/>
      <c r="C508" s="205" t="s">
        <v>2421</v>
      </c>
      <c r="D508" s="205" t="s">
        <v>150</v>
      </c>
      <c r="E508" s="206" t="s">
        <v>2422</v>
      </c>
      <c r="F508" s="207" t="s">
        <v>2423</v>
      </c>
      <c r="G508" s="208" t="s">
        <v>377</v>
      </c>
      <c r="H508" s="209">
        <v>8</v>
      </c>
      <c r="I508" s="210"/>
      <c r="J508" s="211">
        <f>ROUND(I508*H508,2)</f>
        <v>0</v>
      </c>
      <c r="K508" s="207" t="s">
        <v>19</v>
      </c>
      <c r="L508" s="45"/>
      <c r="M508" s="212" t="s">
        <v>19</v>
      </c>
      <c r="N508" s="213" t="s">
        <v>43</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155</v>
      </c>
      <c r="AT508" s="216" t="s">
        <v>150</v>
      </c>
      <c r="AU508" s="216" t="s">
        <v>72</v>
      </c>
      <c r="AY508" s="18" t="s">
        <v>148</v>
      </c>
      <c r="BE508" s="217">
        <f>IF(N508="základní",J508,0)</f>
        <v>0</v>
      </c>
      <c r="BF508" s="217">
        <f>IF(N508="snížená",J508,0)</f>
        <v>0</v>
      </c>
      <c r="BG508" s="217">
        <f>IF(N508="zákl. přenesená",J508,0)</f>
        <v>0</v>
      </c>
      <c r="BH508" s="217">
        <f>IF(N508="sníž. přenesená",J508,0)</f>
        <v>0</v>
      </c>
      <c r="BI508" s="217">
        <f>IF(N508="nulová",J508,0)</f>
        <v>0</v>
      </c>
      <c r="BJ508" s="18" t="s">
        <v>80</v>
      </c>
      <c r="BK508" s="217">
        <f>ROUND(I508*H508,2)</f>
        <v>0</v>
      </c>
      <c r="BL508" s="18" t="s">
        <v>155</v>
      </c>
      <c r="BM508" s="216" t="s">
        <v>2424</v>
      </c>
    </row>
    <row r="509" spans="1:47" s="2" customFormat="1" ht="12">
      <c r="A509" s="39"/>
      <c r="B509" s="40"/>
      <c r="C509" s="41"/>
      <c r="D509" s="218" t="s">
        <v>157</v>
      </c>
      <c r="E509" s="41"/>
      <c r="F509" s="219" t="s">
        <v>2423</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157</v>
      </c>
      <c r="AU509" s="18" t="s">
        <v>72</v>
      </c>
    </row>
    <row r="510" spans="1:65" s="2" customFormat="1" ht="24.15" customHeight="1">
      <c r="A510" s="39"/>
      <c r="B510" s="40"/>
      <c r="C510" s="205" t="s">
        <v>2177</v>
      </c>
      <c r="D510" s="205" t="s">
        <v>150</v>
      </c>
      <c r="E510" s="206" t="s">
        <v>374</v>
      </c>
      <c r="F510" s="207" t="s">
        <v>2425</v>
      </c>
      <c r="G510" s="208" t="s">
        <v>377</v>
      </c>
      <c r="H510" s="209">
        <v>3</v>
      </c>
      <c r="I510" s="210"/>
      <c r="J510" s="211">
        <f>ROUND(I510*H510,2)</f>
        <v>0</v>
      </c>
      <c r="K510" s="207" t="s">
        <v>19</v>
      </c>
      <c r="L510" s="45"/>
      <c r="M510" s="212" t="s">
        <v>19</v>
      </c>
      <c r="N510" s="213" t="s">
        <v>43</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155</v>
      </c>
      <c r="AT510" s="216" t="s">
        <v>150</v>
      </c>
      <c r="AU510" s="216" t="s">
        <v>72</v>
      </c>
      <c r="AY510" s="18" t="s">
        <v>148</v>
      </c>
      <c r="BE510" s="217">
        <f>IF(N510="základní",J510,0)</f>
        <v>0</v>
      </c>
      <c r="BF510" s="217">
        <f>IF(N510="snížená",J510,0)</f>
        <v>0</v>
      </c>
      <c r="BG510" s="217">
        <f>IF(N510="zákl. přenesená",J510,0)</f>
        <v>0</v>
      </c>
      <c r="BH510" s="217">
        <f>IF(N510="sníž. přenesená",J510,0)</f>
        <v>0</v>
      </c>
      <c r="BI510" s="217">
        <f>IF(N510="nulová",J510,0)</f>
        <v>0</v>
      </c>
      <c r="BJ510" s="18" t="s">
        <v>80</v>
      </c>
      <c r="BK510" s="217">
        <f>ROUND(I510*H510,2)</f>
        <v>0</v>
      </c>
      <c r="BL510" s="18" t="s">
        <v>155</v>
      </c>
      <c r="BM510" s="216" t="s">
        <v>2426</v>
      </c>
    </row>
    <row r="511" spans="1:47" s="2" customFormat="1" ht="12">
      <c r="A511" s="39"/>
      <c r="B511" s="40"/>
      <c r="C511" s="41"/>
      <c r="D511" s="218" t="s">
        <v>157</v>
      </c>
      <c r="E511" s="41"/>
      <c r="F511" s="219" t="s">
        <v>2425</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157</v>
      </c>
      <c r="AU511" s="18" t="s">
        <v>72</v>
      </c>
    </row>
    <row r="512" spans="1:65" s="2" customFormat="1" ht="16.5" customHeight="1">
      <c r="A512" s="39"/>
      <c r="B512" s="40"/>
      <c r="C512" s="205" t="s">
        <v>2427</v>
      </c>
      <c r="D512" s="205" t="s">
        <v>150</v>
      </c>
      <c r="E512" s="206" t="s">
        <v>2428</v>
      </c>
      <c r="F512" s="207" t="s">
        <v>2429</v>
      </c>
      <c r="G512" s="208" t="s">
        <v>377</v>
      </c>
      <c r="H512" s="209">
        <v>3</v>
      </c>
      <c r="I512" s="210"/>
      <c r="J512" s="211">
        <f>ROUND(I512*H512,2)</f>
        <v>0</v>
      </c>
      <c r="K512" s="207" t="s">
        <v>19</v>
      </c>
      <c r="L512" s="45"/>
      <c r="M512" s="212" t="s">
        <v>19</v>
      </c>
      <c r="N512" s="213" t="s">
        <v>43</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155</v>
      </c>
      <c r="AT512" s="216" t="s">
        <v>150</v>
      </c>
      <c r="AU512" s="216" t="s">
        <v>72</v>
      </c>
      <c r="AY512" s="18" t="s">
        <v>148</v>
      </c>
      <c r="BE512" s="217">
        <f>IF(N512="základní",J512,0)</f>
        <v>0</v>
      </c>
      <c r="BF512" s="217">
        <f>IF(N512="snížená",J512,0)</f>
        <v>0</v>
      </c>
      <c r="BG512" s="217">
        <f>IF(N512="zákl. přenesená",J512,0)</f>
        <v>0</v>
      </c>
      <c r="BH512" s="217">
        <f>IF(N512="sníž. přenesená",J512,0)</f>
        <v>0</v>
      </c>
      <c r="BI512" s="217">
        <f>IF(N512="nulová",J512,0)</f>
        <v>0</v>
      </c>
      <c r="BJ512" s="18" t="s">
        <v>80</v>
      </c>
      <c r="BK512" s="217">
        <f>ROUND(I512*H512,2)</f>
        <v>0</v>
      </c>
      <c r="BL512" s="18" t="s">
        <v>155</v>
      </c>
      <c r="BM512" s="216" t="s">
        <v>2430</v>
      </c>
    </row>
    <row r="513" spans="1:47" s="2" customFormat="1" ht="12">
      <c r="A513" s="39"/>
      <c r="B513" s="40"/>
      <c r="C513" s="41"/>
      <c r="D513" s="218" t="s">
        <v>157</v>
      </c>
      <c r="E513" s="41"/>
      <c r="F513" s="219" t="s">
        <v>2429</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157</v>
      </c>
      <c r="AU513" s="18" t="s">
        <v>72</v>
      </c>
    </row>
    <row r="514" spans="1:65" s="2" customFormat="1" ht="24.15" customHeight="1">
      <c r="A514" s="39"/>
      <c r="B514" s="40"/>
      <c r="C514" s="205" t="s">
        <v>2178</v>
      </c>
      <c r="D514" s="205" t="s">
        <v>150</v>
      </c>
      <c r="E514" s="206" t="s">
        <v>383</v>
      </c>
      <c r="F514" s="207" t="s">
        <v>2425</v>
      </c>
      <c r="G514" s="208" t="s">
        <v>377</v>
      </c>
      <c r="H514" s="209">
        <v>2</v>
      </c>
      <c r="I514" s="210"/>
      <c r="J514" s="211">
        <f>ROUND(I514*H514,2)</f>
        <v>0</v>
      </c>
      <c r="K514" s="207" t="s">
        <v>19</v>
      </c>
      <c r="L514" s="45"/>
      <c r="M514" s="212" t="s">
        <v>19</v>
      </c>
      <c r="N514" s="213" t="s">
        <v>43</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155</v>
      </c>
      <c r="AT514" s="216" t="s">
        <v>150</v>
      </c>
      <c r="AU514" s="216" t="s">
        <v>72</v>
      </c>
      <c r="AY514" s="18" t="s">
        <v>148</v>
      </c>
      <c r="BE514" s="217">
        <f>IF(N514="základní",J514,0)</f>
        <v>0</v>
      </c>
      <c r="BF514" s="217">
        <f>IF(N514="snížená",J514,0)</f>
        <v>0</v>
      </c>
      <c r="BG514" s="217">
        <f>IF(N514="zákl. přenesená",J514,0)</f>
        <v>0</v>
      </c>
      <c r="BH514" s="217">
        <f>IF(N514="sníž. přenesená",J514,0)</f>
        <v>0</v>
      </c>
      <c r="BI514" s="217">
        <f>IF(N514="nulová",J514,0)</f>
        <v>0</v>
      </c>
      <c r="BJ514" s="18" t="s">
        <v>80</v>
      </c>
      <c r="BK514" s="217">
        <f>ROUND(I514*H514,2)</f>
        <v>0</v>
      </c>
      <c r="BL514" s="18" t="s">
        <v>155</v>
      </c>
      <c r="BM514" s="216" t="s">
        <v>2431</v>
      </c>
    </row>
    <row r="515" spans="1:47" s="2" customFormat="1" ht="12">
      <c r="A515" s="39"/>
      <c r="B515" s="40"/>
      <c r="C515" s="41"/>
      <c r="D515" s="218" t="s">
        <v>157</v>
      </c>
      <c r="E515" s="41"/>
      <c r="F515" s="219" t="s">
        <v>2425</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157</v>
      </c>
      <c r="AU515" s="18" t="s">
        <v>72</v>
      </c>
    </row>
    <row r="516" spans="1:65" s="2" customFormat="1" ht="16.5" customHeight="1">
      <c r="A516" s="39"/>
      <c r="B516" s="40"/>
      <c r="C516" s="205" t="s">
        <v>2432</v>
      </c>
      <c r="D516" s="205" t="s">
        <v>150</v>
      </c>
      <c r="E516" s="206" t="s">
        <v>2433</v>
      </c>
      <c r="F516" s="207" t="s">
        <v>2429</v>
      </c>
      <c r="G516" s="208" t="s">
        <v>377</v>
      </c>
      <c r="H516" s="209">
        <v>2</v>
      </c>
      <c r="I516" s="210"/>
      <c r="J516" s="211">
        <f>ROUND(I516*H516,2)</f>
        <v>0</v>
      </c>
      <c r="K516" s="207" t="s">
        <v>19</v>
      </c>
      <c r="L516" s="45"/>
      <c r="M516" s="212" t="s">
        <v>19</v>
      </c>
      <c r="N516" s="213" t="s">
        <v>43</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155</v>
      </c>
      <c r="AT516" s="216" t="s">
        <v>150</v>
      </c>
      <c r="AU516" s="216" t="s">
        <v>72</v>
      </c>
      <c r="AY516" s="18" t="s">
        <v>148</v>
      </c>
      <c r="BE516" s="217">
        <f>IF(N516="základní",J516,0)</f>
        <v>0</v>
      </c>
      <c r="BF516" s="217">
        <f>IF(N516="snížená",J516,0)</f>
        <v>0</v>
      </c>
      <c r="BG516" s="217">
        <f>IF(N516="zákl. přenesená",J516,0)</f>
        <v>0</v>
      </c>
      <c r="BH516" s="217">
        <f>IF(N516="sníž. přenesená",J516,0)</f>
        <v>0</v>
      </c>
      <c r="BI516" s="217">
        <f>IF(N516="nulová",J516,0)</f>
        <v>0</v>
      </c>
      <c r="BJ516" s="18" t="s">
        <v>80</v>
      </c>
      <c r="BK516" s="217">
        <f>ROUND(I516*H516,2)</f>
        <v>0</v>
      </c>
      <c r="BL516" s="18" t="s">
        <v>155</v>
      </c>
      <c r="BM516" s="216" t="s">
        <v>2434</v>
      </c>
    </row>
    <row r="517" spans="1:47" s="2" customFormat="1" ht="12">
      <c r="A517" s="39"/>
      <c r="B517" s="40"/>
      <c r="C517" s="41"/>
      <c r="D517" s="218" t="s">
        <v>157</v>
      </c>
      <c r="E517" s="41"/>
      <c r="F517" s="219" t="s">
        <v>2429</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157</v>
      </c>
      <c r="AU517" s="18" t="s">
        <v>72</v>
      </c>
    </row>
    <row r="518" spans="1:65" s="2" customFormat="1" ht="24.15" customHeight="1">
      <c r="A518" s="39"/>
      <c r="B518" s="40"/>
      <c r="C518" s="205" t="s">
        <v>2180</v>
      </c>
      <c r="D518" s="205" t="s">
        <v>150</v>
      </c>
      <c r="E518" s="206" t="s">
        <v>389</v>
      </c>
      <c r="F518" s="207" t="s">
        <v>2425</v>
      </c>
      <c r="G518" s="208" t="s">
        <v>377</v>
      </c>
      <c r="H518" s="209">
        <v>1</v>
      </c>
      <c r="I518" s="210"/>
      <c r="J518" s="211">
        <f>ROUND(I518*H518,2)</f>
        <v>0</v>
      </c>
      <c r="K518" s="207" t="s">
        <v>19</v>
      </c>
      <c r="L518" s="45"/>
      <c r="M518" s="212" t="s">
        <v>19</v>
      </c>
      <c r="N518" s="213" t="s">
        <v>43</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155</v>
      </c>
      <c r="AT518" s="216" t="s">
        <v>150</v>
      </c>
      <c r="AU518" s="216" t="s">
        <v>72</v>
      </c>
      <c r="AY518" s="18" t="s">
        <v>148</v>
      </c>
      <c r="BE518" s="217">
        <f>IF(N518="základní",J518,0)</f>
        <v>0</v>
      </c>
      <c r="BF518" s="217">
        <f>IF(N518="snížená",J518,0)</f>
        <v>0</v>
      </c>
      <c r="BG518" s="217">
        <f>IF(N518="zákl. přenesená",J518,0)</f>
        <v>0</v>
      </c>
      <c r="BH518" s="217">
        <f>IF(N518="sníž. přenesená",J518,0)</f>
        <v>0</v>
      </c>
      <c r="BI518" s="217">
        <f>IF(N518="nulová",J518,0)</f>
        <v>0</v>
      </c>
      <c r="BJ518" s="18" t="s">
        <v>80</v>
      </c>
      <c r="BK518" s="217">
        <f>ROUND(I518*H518,2)</f>
        <v>0</v>
      </c>
      <c r="BL518" s="18" t="s">
        <v>155</v>
      </c>
      <c r="BM518" s="216" t="s">
        <v>2435</v>
      </c>
    </row>
    <row r="519" spans="1:47" s="2" customFormat="1" ht="12">
      <c r="A519" s="39"/>
      <c r="B519" s="40"/>
      <c r="C519" s="41"/>
      <c r="D519" s="218" t="s">
        <v>157</v>
      </c>
      <c r="E519" s="41"/>
      <c r="F519" s="219" t="s">
        <v>2425</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157</v>
      </c>
      <c r="AU519" s="18" t="s">
        <v>72</v>
      </c>
    </row>
    <row r="520" spans="1:65" s="2" customFormat="1" ht="16.5" customHeight="1">
      <c r="A520" s="39"/>
      <c r="B520" s="40"/>
      <c r="C520" s="205" t="s">
        <v>2436</v>
      </c>
      <c r="D520" s="205" t="s">
        <v>150</v>
      </c>
      <c r="E520" s="206" t="s">
        <v>2437</v>
      </c>
      <c r="F520" s="207" t="s">
        <v>2429</v>
      </c>
      <c r="G520" s="208" t="s">
        <v>377</v>
      </c>
      <c r="H520" s="209">
        <v>1</v>
      </c>
      <c r="I520" s="210"/>
      <c r="J520" s="211">
        <f>ROUND(I520*H520,2)</f>
        <v>0</v>
      </c>
      <c r="K520" s="207" t="s">
        <v>19</v>
      </c>
      <c r="L520" s="45"/>
      <c r="M520" s="212" t="s">
        <v>19</v>
      </c>
      <c r="N520" s="213" t="s">
        <v>43</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155</v>
      </c>
      <c r="AT520" s="216" t="s">
        <v>150</v>
      </c>
      <c r="AU520" s="216" t="s">
        <v>72</v>
      </c>
      <c r="AY520" s="18" t="s">
        <v>148</v>
      </c>
      <c r="BE520" s="217">
        <f>IF(N520="základní",J520,0)</f>
        <v>0</v>
      </c>
      <c r="BF520" s="217">
        <f>IF(N520="snížená",J520,0)</f>
        <v>0</v>
      </c>
      <c r="BG520" s="217">
        <f>IF(N520="zákl. přenesená",J520,0)</f>
        <v>0</v>
      </c>
      <c r="BH520" s="217">
        <f>IF(N520="sníž. přenesená",J520,0)</f>
        <v>0</v>
      </c>
      <c r="BI520" s="217">
        <f>IF(N520="nulová",J520,0)</f>
        <v>0</v>
      </c>
      <c r="BJ520" s="18" t="s">
        <v>80</v>
      </c>
      <c r="BK520" s="217">
        <f>ROUND(I520*H520,2)</f>
        <v>0</v>
      </c>
      <c r="BL520" s="18" t="s">
        <v>155</v>
      </c>
      <c r="BM520" s="216" t="s">
        <v>2438</v>
      </c>
    </row>
    <row r="521" spans="1:47" s="2" customFormat="1" ht="12">
      <c r="A521" s="39"/>
      <c r="B521" s="40"/>
      <c r="C521" s="41"/>
      <c r="D521" s="218" t="s">
        <v>157</v>
      </c>
      <c r="E521" s="41"/>
      <c r="F521" s="219" t="s">
        <v>2429</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157</v>
      </c>
      <c r="AU521" s="18" t="s">
        <v>72</v>
      </c>
    </row>
    <row r="522" spans="1:65" s="2" customFormat="1" ht="21.75" customHeight="1">
      <c r="A522" s="39"/>
      <c r="B522" s="40"/>
      <c r="C522" s="205" t="s">
        <v>2181</v>
      </c>
      <c r="D522" s="205" t="s">
        <v>150</v>
      </c>
      <c r="E522" s="206" t="s">
        <v>2439</v>
      </c>
      <c r="F522" s="207" t="s">
        <v>2440</v>
      </c>
      <c r="G522" s="208" t="s">
        <v>377</v>
      </c>
      <c r="H522" s="209">
        <v>2</v>
      </c>
      <c r="I522" s="210"/>
      <c r="J522" s="211">
        <f>ROUND(I522*H522,2)</f>
        <v>0</v>
      </c>
      <c r="K522" s="207" t="s">
        <v>19</v>
      </c>
      <c r="L522" s="45"/>
      <c r="M522" s="212" t="s">
        <v>19</v>
      </c>
      <c r="N522" s="213" t="s">
        <v>43</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155</v>
      </c>
      <c r="AT522" s="216" t="s">
        <v>150</v>
      </c>
      <c r="AU522" s="216" t="s">
        <v>72</v>
      </c>
      <c r="AY522" s="18" t="s">
        <v>148</v>
      </c>
      <c r="BE522" s="217">
        <f>IF(N522="základní",J522,0)</f>
        <v>0</v>
      </c>
      <c r="BF522" s="217">
        <f>IF(N522="snížená",J522,0)</f>
        <v>0</v>
      </c>
      <c r="BG522" s="217">
        <f>IF(N522="zákl. přenesená",J522,0)</f>
        <v>0</v>
      </c>
      <c r="BH522" s="217">
        <f>IF(N522="sníž. přenesená",J522,0)</f>
        <v>0</v>
      </c>
      <c r="BI522" s="217">
        <f>IF(N522="nulová",J522,0)</f>
        <v>0</v>
      </c>
      <c r="BJ522" s="18" t="s">
        <v>80</v>
      </c>
      <c r="BK522" s="217">
        <f>ROUND(I522*H522,2)</f>
        <v>0</v>
      </c>
      <c r="BL522" s="18" t="s">
        <v>155</v>
      </c>
      <c r="BM522" s="216" t="s">
        <v>2441</v>
      </c>
    </row>
    <row r="523" spans="1:47" s="2" customFormat="1" ht="12">
      <c r="A523" s="39"/>
      <c r="B523" s="40"/>
      <c r="C523" s="41"/>
      <c r="D523" s="218" t="s">
        <v>157</v>
      </c>
      <c r="E523" s="41"/>
      <c r="F523" s="219" t="s">
        <v>2440</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157</v>
      </c>
      <c r="AU523" s="18" t="s">
        <v>72</v>
      </c>
    </row>
    <row r="524" spans="1:65" s="2" customFormat="1" ht="16.5" customHeight="1">
      <c r="A524" s="39"/>
      <c r="B524" s="40"/>
      <c r="C524" s="205" t="s">
        <v>2442</v>
      </c>
      <c r="D524" s="205" t="s">
        <v>150</v>
      </c>
      <c r="E524" s="206" t="s">
        <v>2443</v>
      </c>
      <c r="F524" s="207" t="s">
        <v>2444</v>
      </c>
      <c r="G524" s="208" t="s">
        <v>377</v>
      </c>
      <c r="H524" s="209">
        <v>6</v>
      </c>
      <c r="I524" s="210"/>
      <c r="J524" s="211">
        <f>ROUND(I524*H524,2)</f>
        <v>0</v>
      </c>
      <c r="K524" s="207" t="s">
        <v>19</v>
      </c>
      <c r="L524" s="45"/>
      <c r="M524" s="212" t="s">
        <v>19</v>
      </c>
      <c r="N524" s="213" t="s">
        <v>43</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155</v>
      </c>
      <c r="AT524" s="216" t="s">
        <v>150</v>
      </c>
      <c r="AU524" s="216" t="s">
        <v>72</v>
      </c>
      <c r="AY524" s="18" t="s">
        <v>148</v>
      </c>
      <c r="BE524" s="217">
        <f>IF(N524="základní",J524,0)</f>
        <v>0</v>
      </c>
      <c r="BF524" s="217">
        <f>IF(N524="snížená",J524,0)</f>
        <v>0</v>
      </c>
      <c r="BG524" s="217">
        <f>IF(N524="zákl. přenesená",J524,0)</f>
        <v>0</v>
      </c>
      <c r="BH524" s="217">
        <f>IF(N524="sníž. přenesená",J524,0)</f>
        <v>0</v>
      </c>
      <c r="BI524" s="217">
        <f>IF(N524="nulová",J524,0)</f>
        <v>0</v>
      </c>
      <c r="BJ524" s="18" t="s">
        <v>80</v>
      </c>
      <c r="BK524" s="217">
        <f>ROUND(I524*H524,2)</f>
        <v>0</v>
      </c>
      <c r="BL524" s="18" t="s">
        <v>155</v>
      </c>
      <c r="BM524" s="216" t="s">
        <v>2445</v>
      </c>
    </row>
    <row r="525" spans="1:47" s="2" customFormat="1" ht="12">
      <c r="A525" s="39"/>
      <c r="B525" s="40"/>
      <c r="C525" s="41"/>
      <c r="D525" s="218" t="s">
        <v>157</v>
      </c>
      <c r="E525" s="41"/>
      <c r="F525" s="219" t="s">
        <v>2444</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157</v>
      </c>
      <c r="AU525" s="18" t="s">
        <v>72</v>
      </c>
    </row>
    <row r="526" spans="1:65" s="2" customFormat="1" ht="21.75" customHeight="1">
      <c r="A526" s="39"/>
      <c r="B526" s="40"/>
      <c r="C526" s="205" t="s">
        <v>2182</v>
      </c>
      <c r="D526" s="205" t="s">
        <v>150</v>
      </c>
      <c r="E526" s="206" t="s">
        <v>2446</v>
      </c>
      <c r="F526" s="207" t="s">
        <v>2447</v>
      </c>
      <c r="G526" s="208" t="s">
        <v>377</v>
      </c>
      <c r="H526" s="209">
        <v>7</v>
      </c>
      <c r="I526" s="210"/>
      <c r="J526" s="211">
        <f>ROUND(I526*H526,2)</f>
        <v>0</v>
      </c>
      <c r="K526" s="207" t="s">
        <v>19</v>
      </c>
      <c r="L526" s="45"/>
      <c r="M526" s="212" t="s">
        <v>19</v>
      </c>
      <c r="N526" s="213" t="s">
        <v>43</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155</v>
      </c>
      <c r="AT526" s="216" t="s">
        <v>150</v>
      </c>
      <c r="AU526" s="216" t="s">
        <v>72</v>
      </c>
      <c r="AY526" s="18" t="s">
        <v>148</v>
      </c>
      <c r="BE526" s="217">
        <f>IF(N526="základní",J526,0)</f>
        <v>0</v>
      </c>
      <c r="BF526" s="217">
        <f>IF(N526="snížená",J526,0)</f>
        <v>0</v>
      </c>
      <c r="BG526" s="217">
        <f>IF(N526="zákl. přenesená",J526,0)</f>
        <v>0</v>
      </c>
      <c r="BH526" s="217">
        <f>IF(N526="sníž. přenesená",J526,0)</f>
        <v>0</v>
      </c>
      <c r="BI526" s="217">
        <f>IF(N526="nulová",J526,0)</f>
        <v>0</v>
      </c>
      <c r="BJ526" s="18" t="s">
        <v>80</v>
      </c>
      <c r="BK526" s="217">
        <f>ROUND(I526*H526,2)</f>
        <v>0</v>
      </c>
      <c r="BL526" s="18" t="s">
        <v>155</v>
      </c>
      <c r="BM526" s="216" t="s">
        <v>2448</v>
      </c>
    </row>
    <row r="527" spans="1:47" s="2" customFormat="1" ht="12">
      <c r="A527" s="39"/>
      <c r="B527" s="40"/>
      <c r="C527" s="41"/>
      <c r="D527" s="218" t="s">
        <v>157</v>
      </c>
      <c r="E527" s="41"/>
      <c r="F527" s="219" t="s">
        <v>2447</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157</v>
      </c>
      <c r="AU527" s="18" t="s">
        <v>72</v>
      </c>
    </row>
    <row r="528" spans="1:65" s="2" customFormat="1" ht="16.5" customHeight="1">
      <c r="A528" s="39"/>
      <c r="B528" s="40"/>
      <c r="C528" s="205" t="s">
        <v>2449</v>
      </c>
      <c r="D528" s="205" t="s">
        <v>150</v>
      </c>
      <c r="E528" s="206" t="s">
        <v>2450</v>
      </c>
      <c r="F528" s="207" t="s">
        <v>2451</v>
      </c>
      <c r="G528" s="208" t="s">
        <v>377</v>
      </c>
      <c r="H528" s="209">
        <v>2</v>
      </c>
      <c r="I528" s="210"/>
      <c r="J528" s="211">
        <f>ROUND(I528*H528,2)</f>
        <v>0</v>
      </c>
      <c r="K528" s="207" t="s">
        <v>19</v>
      </c>
      <c r="L528" s="45"/>
      <c r="M528" s="212" t="s">
        <v>19</v>
      </c>
      <c r="N528" s="213" t="s">
        <v>43</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155</v>
      </c>
      <c r="AT528" s="216" t="s">
        <v>150</v>
      </c>
      <c r="AU528" s="216" t="s">
        <v>72</v>
      </c>
      <c r="AY528" s="18" t="s">
        <v>148</v>
      </c>
      <c r="BE528" s="217">
        <f>IF(N528="základní",J528,0)</f>
        <v>0</v>
      </c>
      <c r="BF528" s="217">
        <f>IF(N528="snížená",J528,0)</f>
        <v>0</v>
      </c>
      <c r="BG528" s="217">
        <f>IF(N528="zákl. přenesená",J528,0)</f>
        <v>0</v>
      </c>
      <c r="BH528" s="217">
        <f>IF(N528="sníž. přenesená",J528,0)</f>
        <v>0</v>
      </c>
      <c r="BI528" s="217">
        <f>IF(N528="nulová",J528,0)</f>
        <v>0</v>
      </c>
      <c r="BJ528" s="18" t="s">
        <v>80</v>
      </c>
      <c r="BK528" s="217">
        <f>ROUND(I528*H528,2)</f>
        <v>0</v>
      </c>
      <c r="BL528" s="18" t="s">
        <v>155</v>
      </c>
      <c r="BM528" s="216" t="s">
        <v>2452</v>
      </c>
    </row>
    <row r="529" spans="1:47" s="2" customFormat="1" ht="12">
      <c r="A529" s="39"/>
      <c r="B529" s="40"/>
      <c r="C529" s="41"/>
      <c r="D529" s="218" t="s">
        <v>157</v>
      </c>
      <c r="E529" s="41"/>
      <c r="F529" s="219" t="s">
        <v>2451</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157</v>
      </c>
      <c r="AU529" s="18" t="s">
        <v>72</v>
      </c>
    </row>
    <row r="530" spans="1:65" s="2" customFormat="1" ht="16.5" customHeight="1">
      <c r="A530" s="39"/>
      <c r="B530" s="40"/>
      <c r="C530" s="205" t="s">
        <v>2183</v>
      </c>
      <c r="D530" s="205" t="s">
        <v>150</v>
      </c>
      <c r="E530" s="206" t="s">
        <v>2453</v>
      </c>
      <c r="F530" s="207" t="s">
        <v>2454</v>
      </c>
      <c r="G530" s="208" t="s">
        <v>377</v>
      </c>
      <c r="H530" s="209">
        <v>1</v>
      </c>
      <c r="I530" s="210"/>
      <c r="J530" s="211">
        <f>ROUND(I530*H530,2)</f>
        <v>0</v>
      </c>
      <c r="K530" s="207" t="s">
        <v>19</v>
      </c>
      <c r="L530" s="45"/>
      <c r="M530" s="212" t="s">
        <v>19</v>
      </c>
      <c r="N530" s="213" t="s">
        <v>43</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155</v>
      </c>
      <c r="AT530" s="216" t="s">
        <v>150</v>
      </c>
      <c r="AU530" s="216" t="s">
        <v>72</v>
      </c>
      <c r="AY530" s="18" t="s">
        <v>148</v>
      </c>
      <c r="BE530" s="217">
        <f>IF(N530="základní",J530,0)</f>
        <v>0</v>
      </c>
      <c r="BF530" s="217">
        <f>IF(N530="snížená",J530,0)</f>
        <v>0</v>
      </c>
      <c r="BG530" s="217">
        <f>IF(N530="zákl. přenesená",J530,0)</f>
        <v>0</v>
      </c>
      <c r="BH530" s="217">
        <f>IF(N530="sníž. přenesená",J530,0)</f>
        <v>0</v>
      </c>
      <c r="BI530" s="217">
        <f>IF(N530="nulová",J530,0)</f>
        <v>0</v>
      </c>
      <c r="BJ530" s="18" t="s">
        <v>80</v>
      </c>
      <c r="BK530" s="217">
        <f>ROUND(I530*H530,2)</f>
        <v>0</v>
      </c>
      <c r="BL530" s="18" t="s">
        <v>155</v>
      </c>
      <c r="BM530" s="216" t="s">
        <v>2455</v>
      </c>
    </row>
    <row r="531" spans="1:47" s="2" customFormat="1" ht="12">
      <c r="A531" s="39"/>
      <c r="B531" s="40"/>
      <c r="C531" s="41"/>
      <c r="D531" s="218" t="s">
        <v>157</v>
      </c>
      <c r="E531" s="41"/>
      <c r="F531" s="219" t="s">
        <v>2454</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157</v>
      </c>
      <c r="AU531" s="18" t="s">
        <v>72</v>
      </c>
    </row>
    <row r="532" spans="1:65" s="2" customFormat="1" ht="21.75" customHeight="1">
      <c r="A532" s="39"/>
      <c r="B532" s="40"/>
      <c r="C532" s="205" t="s">
        <v>2456</v>
      </c>
      <c r="D532" s="205" t="s">
        <v>150</v>
      </c>
      <c r="E532" s="206" t="s">
        <v>2171</v>
      </c>
      <c r="F532" s="207" t="s">
        <v>2172</v>
      </c>
      <c r="G532" s="208" t="s">
        <v>2173</v>
      </c>
      <c r="H532" s="280"/>
      <c r="I532" s="210"/>
      <c r="J532" s="211">
        <f>ROUND(I532*H532,2)</f>
        <v>0</v>
      </c>
      <c r="K532" s="207" t="s">
        <v>19</v>
      </c>
      <c r="L532" s="45"/>
      <c r="M532" s="212" t="s">
        <v>19</v>
      </c>
      <c r="N532" s="213" t="s">
        <v>43</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155</v>
      </c>
      <c r="AT532" s="216" t="s">
        <v>150</v>
      </c>
      <c r="AU532" s="216" t="s">
        <v>72</v>
      </c>
      <c r="AY532" s="18" t="s">
        <v>148</v>
      </c>
      <c r="BE532" s="217">
        <f>IF(N532="základní",J532,0)</f>
        <v>0</v>
      </c>
      <c r="BF532" s="217">
        <f>IF(N532="snížená",J532,0)</f>
        <v>0</v>
      </c>
      <c r="BG532" s="217">
        <f>IF(N532="zákl. přenesená",J532,0)</f>
        <v>0</v>
      </c>
      <c r="BH532" s="217">
        <f>IF(N532="sníž. přenesená",J532,0)</f>
        <v>0</v>
      </c>
      <c r="BI532" s="217">
        <f>IF(N532="nulová",J532,0)</f>
        <v>0</v>
      </c>
      <c r="BJ532" s="18" t="s">
        <v>80</v>
      </c>
      <c r="BK532" s="217">
        <f>ROUND(I532*H532,2)</f>
        <v>0</v>
      </c>
      <c r="BL532" s="18" t="s">
        <v>155</v>
      </c>
      <c r="BM532" s="216" t="s">
        <v>2457</v>
      </c>
    </row>
    <row r="533" spans="1:47" s="2" customFormat="1" ht="12">
      <c r="A533" s="39"/>
      <c r="B533" s="40"/>
      <c r="C533" s="41"/>
      <c r="D533" s="218" t="s">
        <v>157</v>
      </c>
      <c r="E533" s="41"/>
      <c r="F533" s="219" t="s">
        <v>2172</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157</v>
      </c>
      <c r="AU533" s="18" t="s">
        <v>72</v>
      </c>
    </row>
    <row r="534" spans="1:65" s="2" customFormat="1" ht="21.75" customHeight="1">
      <c r="A534" s="39"/>
      <c r="B534" s="40"/>
      <c r="C534" s="205" t="s">
        <v>2186</v>
      </c>
      <c r="D534" s="205" t="s">
        <v>150</v>
      </c>
      <c r="E534" s="206" t="s">
        <v>2000</v>
      </c>
      <c r="F534" s="207" t="s">
        <v>2001</v>
      </c>
      <c r="G534" s="208" t="s">
        <v>220</v>
      </c>
      <c r="H534" s="209">
        <v>7</v>
      </c>
      <c r="I534" s="210"/>
      <c r="J534" s="211">
        <f>ROUND(I534*H534,2)</f>
        <v>0</v>
      </c>
      <c r="K534" s="207" t="s">
        <v>19</v>
      </c>
      <c r="L534" s="45"/>
      <c r="M534" s="212" t="s">
        <v>19</v>
      </c>
      <c r="N534" s="213" t="s">
        <v>43</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155</v>
      </c>
      <c r="AT534" s="216" t="s">
        <v>150</v>
      </c>
      <c r="AU534" s="216" t="s">
        <v>72</v>
      </c>
      <c r="AY534" s="18" t="s">
        <v>148</v>
      </c>
      <c r="BE534" s="217">
        <f>IF(N534="základní",J534,0)</f>
        <v>0</v>
      </c>
      <c r="BF534" s="217">
        <f>IF(N534="snížená",J534,0)</f>
        <v>0</v>
      </c>
      <c r="BG534" s="217">
        <f>IF(N534="zákl. přenesená",J534,0)</f>
        <v>0</v>
      </c>
      <c r="BH534" s="217">
        <f>IF(N534="sníž. přenesená",J534,0)</f>
        <v>0</v>
      </c>
      <c r="BI534" s="217">
        <f>IF(N534="nulová",J534,0)</f>
        <v>0</v>
      </c>
      <c r="BJ534" s="18" t="s">
        <v>80</v>
      </c>
      <c r="BK534" s="217">
        <f>ROUND(I534*H534,2)</f>
        <v>0</v>
      </c>
      <c r="BL534" s="18" t="s">
        <v>155</v>
      </c>
      <c r="BM534" s="216" t="s">
        <v>2458</v>
      </c>
    </row>
    <row r="535" spans="1:47" s="2" customFormat="1" ht="12">
      <c r="A535" s="39"/>
      <c r="B535" s="40"/>
      <c r="C535" s="41"/>
      <c r="D535" s="218" t="s">
        <v>157</v>
      </c>
      <c r="E535" s="41"/>
      <c r="F535" s="219" t="s">
        <v>2001</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157</v>
      </c>
      <c r="AU535" s="18" t="s">
        <v>72</v>
      </c>
    </row>
    <row r="536" spans="1:65" s="2" customFormat="1" ht="21.75" customHeight="1">
      <c r="A536" s="39"/>
      <c r="B536" s="40"/>
      <c r="C536" s="205" t="s">
        <v>2459</v>
      </c>
      <c r="D536" s="205" t="s">
        <v>150</v>
      </c>
      <c r="E536" s="206" t="s">
        <v>2002</v>
      </c>
      <c r="F536" s="207" t="s">
        <v>2003</v>
      </c>
      <c r="G536" s="208" t="s">
        <v>377</v>
      </c>
      <c r="H536" s="209">
        <v>6</v>
      </c>
      <c r="I536" s="210"/>
      <c r="J536" s="211">
        <f>ROUND(I536*H536,2)</f>
        <v>0</v>
      </c>
      <c r="K536" s="207" t="s">
        <v>19</v>
      </c>
      <c r="L536" s="45"/>
      <c r="M536" s="212" t="s">
        <v>19</v>
      </c>
      <c r="N536" s="213" t="s">
        <v>43</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155</v>
      </c>
      <c r="AT536" s="216" t="s">
        <v>150</v>
      </c>
      <c r="AU536" s="216" t="s">
        <v>72</v>
      </c>
      <c r="AY536" s="18" t="s">
        <v>148</v>
      </c>
      <c r="BE536" s="217">
        <f>IF(N536="základní",J536,0)</f>
        <v>0</v>
      </c>
      <c r="BF536" s="217">
        <f>IF(N536="snížená",J536,0)</f>
        <v>0</v>
      </c>
      <c r="BG536" s="217">
        <f>IF(N536="zákl. přenesená",J536,0)</f>
        <v>0</v>
      </c>
      <c r="BH536" s="217">
        <f>IF(N536="sníž. přenesená",J536,0)</f>
        <v>0</v>
      </c>
      <c r="BI536" s="217">
        <f>IF(N536="nulová",J536,0)</f>
        <v>0</v>
      </c>
      <c r="BJ536" s="18" t="s">
        <v>80</v>
      </c>
      <c r="BK536" s="217">
        <f>ROUND(I536*H536,2)</f>
        <v>0</v>
      </c>
      <c r="BL536" s="18" t="s">
        <v>155</v>
      </c>
      <c r="BM536" s="216" t="s">
        <v>2460</v>
      </c>
    </row>
    <row r="537" spans="1:47" s="2" customFormat="1" ht="12">
      <c r="A537" s="39"/>
      <c r="B537" s="40"/>
      <c r="C537" s="41"/>
      <c r="D537" s="218" t="s">
        <v>157</v>
      </c>
      <c r="E537" s="41"/>
      <c r="F537" s="219" t="s">
        <v>2003</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157</v>
      </c>
      <c r="AU537" s="18" t="s">
        <v>72</v>
      </c>
    </row>
    <row r="538" spans="1:65" s="2" customFormat="1" ht="21.75" customHeight="1">
      <c r="A538" s="39"/>
      <c r="B538" s="40"/>
      <c r="C538" s="205" t="s">
        <v>2187</v>
      </c>
      <c r="D538" s="205" t="s">
        <v>150</v>
      </c>
      <c r="E538" s="206" t="s">
        <v>2184</v>
      </c>
      <c r="F538" s="207" t="s">
        <v>2185</v>
      </c>
      <c r="G538" s="208" t="s">
        <v>377</v>
      </c>
      <c r="H538" s="209">
        <v>1</v>
      </c>
      <c r="I538" s="210"/>
      <c r="J538" s="211">
        <f>ROUND(I538*H538,2)</f>
        <v>0</v>
      </c>
      <c r="K538" s="207" t="s">
        <v>19</v>
      </c>
      <c r="L538" s="45"/>
      <c r="M538" s="212" t="s">
        <v>19</v>
      </c>
      <c r="N538" s="213" t="s">
        <v>43</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155</v>
      </c>
      <c r="AT538" s="216" t="s">
        <v>150</v>
      </c>
      <c r="AU538" s="216" t="s">
        <v>72</v>
      </c>
      <c r="AY538" s="18" t="s">
        <v>148</v>
      </c>
      <c r="BE538" s="217">
        <f>IF(N538="základní",J538,0)</f>
        <v>0</v>
      </c>
      <c r="BF538" s="217">
        <f>IF(N538="snížená",J538,0)</f>
        <v>0</v>
      </c>
      <c r="BG538" s="217">
        <f>IF(N538="zákl. přenesená",J538,0)</f>
        <v>0</v>
      </c>
      <c r="BH538" s="217">
        <f>IF(N538="sníž. přenesená",J538,0)</f>
        <v>0</v>
      </c>
      <c r="BI538" s="217">
        <f>IF(N538="nulová",J538,0)</f>
        <v>0</v>
      </c>
      <c r="BJ538" s="18" t="s">
        <v>80</v>
      </c>
      <c r="BK538" s="217">
        <f>ROUND(I538*H538,2)</f>
        <v>0</v>
      </c>
      <c r="BL538" s="18" t="s">
        <v>155</v>
      </c>
      <c r="BM538" s="216" t="s">
        <v>2461</v>
      </c>
    </row>
    <row r="539" spans="1:47" s="2" customFormat="1" ht="12">
      <c r="A539" s="39"/>
      <c r="B539" s="40"/>
      <c r="C539" s="41"/>
      <c r="D539" s="218" t="s">
        <v>157</v>
      </c>
      <c r="E539" s="41"/>
      <c r="F539" s="219" t="s">
        <v>2185</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157</v>
      </c>
      <c r="AU539" s="18" t="s">
        <v>72</v>
      </c>
    </row>
    <row r="540" spans="1:65" s="2" customFormat="1" ht="21.75" customHeight="1">
      <c r="A540" s="39"/>
      <c r="B540" s="40"/>
      <c r="C540" s="205" t="s">
        <v>2462</v>
      </c>
      <c r="D540" s="205" t="s">
        <v>150</v>
      </c>
      <c r="E540" s="206" t="s">
        <v>2010</v>
      </c>
      <c r="F540" s="207" t="s">
        <v>2011</v>
      </c>
      <c r="G540" s="208" t="s">
        <v>220</v>
      </c>
      <c r="H540" s="209">
        <v>14</v>
      </c>
      <c r="I540" s="210"/>
      <c r="J540" s="211">
        <f>ROUND(I540*H540,2)</f>
        <v>0</v>
      </c>
      <c r="K540" s="207" t="s">
        <v>19</v>
      </c>
      <c r="L540" s="45"/>
      <c r="M540" s="212" t="s">
        <v>19</v>
      </c>
      <c r="N540" s="213" t="s">
        <v>43</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155</v>
      </c>
      <c r="AT540" s="216" t="s">
        <v>150</v>
      </c>
      <c r="AU540" s="216" t="s">
        <v>72</v>
      </c>
      <c r="AY540" s="18" t="s">
        <v>148</v>
      </c>
      <c r="BE540" s="217">
        <f>IF(N540="základní",J540,0)</f>
        <v>0</v>
      </c>
      <c r="BF540" s="217">
        <f>IF(N540="snížená",J540,0)</f>
        <v>0</v>
      </c>
      <c r="BG540" s="217">
        <f>IF(N540="zákl. přenesená",J540,0)</f>
        <v>0</v>
      </c>
      <c r="BH540" s="217">
        <f>IF(N540="sníž. přenesená",J540,0)</f>
        <v>0</v>
      </c>
      <c r="BI540" s="217">
        <f>IF(N540="nulová",J540,0)</f>
        <v>0</v>
      </c>
      <c r="BJ540" s="18" t="s">
        <v>80</v>
      </c>
      <c r="BK540" s="217">
        <f>ROUND(I540*H540,2)</f>
        <v>0</v>
      </c>
      <c r="BL540" s="18" t="s">
        <v>155</v>
      </c>
      <c r="BM540" s="216" t="s">
        <v>2463</v>
      </c>
    </row>
    <row r="541" spans="1:47" s="2" customFormat="1" ht="12">
      <c r="A541" s="39"/>
      <c r="B541" s="40"/>
      <c r="C541" s="41"/>
      <c r="D541" s="218" t="s">
        <v>157</v>
      </c>
      <c r="E541" s="41"/>
      <c r="F541" s="219" t="s">
        <v>2011</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157</v>
      </c>
      <c r="AU541" s="18" t="s">
        <v>72</v>
      </c>
    </row>
    <row r="542" spans="1:65" s="2" customFormat="1" ht="21.75" customHeight="1">
      <c r="A542" s="39"/>
      <c r="B542" s="40"/>
      <c r="C542" s="205" t="s">
        <v>2188</v>
      </c>
      <c r="D542" s="205" t="s">
        <v>150</v>
      </c>
      <c r="E542" s="206" t="s">
        <v>2012</v>
      </c>
      <c r="F542" s="207" t="s">
        <v>2013</v>
      </c>
      <c r="G542" s="208" t="s">
        <v>377</v>
      </c>
      <c r="H542" s="209">
        <v>14</v>
      </c>
      <c r="I542" s="210"/>
      <c r="J542" s="211">
        <f>ROUND(I542*H542,2)</f>
        <v>0</v>
      </c>
      <c r="K542" s="207" t="s">
        <v>19</v>
      </c>
      <c r="L542" s="45"/>
      <c r="M542" s="212" t="s">
        <v>19</v>
      </c>
      <c r="N542" s="213" t="s">
        <v>43</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155</v>
      </c>
      <c r="AT542" s="216" t="s">
        <v>150</v>
      </c>
      <c r="AU542" s="216" t="s">
        <v>72</v>
      </c>
      <c r="AY542" s="18" t="s">
        <v>148</v>
      </c>
      <c r="BE542" s="217">
        <f>IF(N542="základní",J542,0)</f>
        <v>0</v>
      </c>
      <c r="BF542" s="217">
        <f>IF(N542="snížená",J542,0)</f>
        <v>0</v>
      </c>
      <c r="BG542" s="217">
        <f>IF(N542="zákl. přenesená",J542,0)</f>
        <v>0</v>
      </c>
      <c r="BH542" s="217">
        <f>IF(N542="sníž. přenesená",J542,0)</f>
        <v>0</v>
      </c>
      <c r="BI542" s="217">
        <f>IF(N542="nulová",J542,0)</f>
        <v>0</v>
      </c>
      <c r="BJ542" s="18" t="s">
        <v>80</v>
      </c>
      <c r="BK542" s="217">
        <f>ROUND(I542*H542,2)</f>
        <v>0</v>
      </c>
      <c r="BL542" s="18" t="s">
        <v>155</v>
      </c>
      <c r="BM542" s="216" t="s">
        <v>2464</v>
      </c>
    </row>
    <row r="543" spans="1:47" s="2" customFormat="1" ht="12">
      <c r="A543" s="39"/>
      <c r="B543" s="40"/>
      <c r="C543" s="41"/>
      <c r="D543" s="218" t="s">
        <v>157</v>
      </c>
      <c r="E543" s="41"/>
      <c r="F543" s="219" t="s">
        <v>2013</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157</v>
      </c>
      <c r="AU543" s="18" t="s">
        <v>72</v>
      </c>
    </row>
    <row r="544" spans="1:65" s="2" customFormat="1" ht="21.75" customHeight="1">
      <c r="A544" s="39"/>
      <c r="B544" s="40"/>
      <c r="C544" s="205" t="s">
        <v>2465</v>
      </c>
      <c r="D544" s="205" t="s">
        <v>150</v>
      </c>
      <c r="E544" s="206" t="s">
        <v>2030</v>
      </c>
      <c r="F544" s="207" t="s">
        <v>2031</v>
      </c>
      <c r="G544" s="208" t="s">
        <v>377</v>
      </c>
      <c r="H544" s="209">
        <v>1</v>
      </c>
      <c r="I544" s="210"/>
      <c r="J544" s="211">
        <f>ROUND(I544*H544,2)</f>
        <v>0</v>
      </c>
      <c r="K544" s="207" t="s">
        <v>19</v>
      </c>
      <c r="L544" s="45"/>
      <c r="M544" s="212" t="s">
        <v>19</v>
      </c>
      <c r="N544" s="213" t="s">
        <v>43</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155</v>
      </c>
      <c r="AT544" s="216" t="s">
        <v>150</v>
      </c>
      <c r="AU544" s="216" t="s">
        <v>72</v>
      </c>
      <c r="AY544" s="18" t="s">
        <v>148</v>
      </c>
      <c r="BE544" s="217">
        <f>IF(N544="základní",J544,0)</f>
        <v>0</v>
      </c>
      <c r="BF544" s="217">
        <f>IF(N544="snížená",J544,0)</f>
        <v>0</v>
      </c>
      <c r="BG544" s="217">
        <f>IF(N544="zákl. přenesená",J544,0)</f>
        <v>0</v>
      </c>
      <c r="BH544" s="217">
        <f>IF(N544="sníž. přenesená",J544,0)</f>
        <v>0</v>
      </c>
      <c r="BI544" s="217">
        <f>IF(N544="nulová",J544,0)</f>
        <v>0</v>
      </c>
      <c r="BJ544" s="18" t="s">
        <v>80</v>
      </c>
      <c r="BK544" s="217">
        <f>ROUND(I544*H544,2)</f>
        <v>0</v>
      </c>
      <c r="BL544" s="18" t="s">
        <v>155</v>
      </c>
      <c r="BM544" s="216" t="s">
        <v>2466</v>
      </c>
    </row>
    <row r="545" spans="1:47" s="2" customFormat="1" ht="12">
      <c r="A545" s="39"/>
      <c r="B545" s="40"/>
      <c r="C545" s="41"/>
      <c r="D545" s="218" t="s">
        <v>157</v>
      </c>
      <c r="E545" s="41"/>
      <c r="F545" s="219" t="s">
        <v>2031</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157</v>
      </c>
      <c r="AU545" s="18" t="s">
        <v>72</v>
      </c>
    </row>
    <row r="546" spans="1:65" s="2" customFormat="1" ht="24.15" customHeight="1">
      <c r="A546" s="39"/>
      <c r="B546" s="40"/>
      <c r="C546" s="205" t="s">
        <v>2189</v>
      </c>
      <c r="D546" s="205" t="s">
        <v>150</v>
      </c>
      <c r="E546" s="206" t="s">
        <v>2467</v>
      </c>
      <c r="F546" s="207" t="s">
        <v>2468</v>
      </c>
      <c r="G546" s="208" t="s">
        <v>377</v>
      </c>
      <c r="H546" s="209">
        <v>1</v>
      </c>
      <c r="I546" s="210"/>
      <c r="J546" s="211">
        <f>ROUND(I546*H546,2)</f>
        <v>0</v>
      </c>
      <c r="K546" s="207" t="s">
        <v>19</v>
      </c>
      <c r="L546" s="45"/>
      <c r="M546" s="212" t="s">
        <v>19</v>
      </c>
      <c r="N546" s="213" t="s">
        <v>43</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155</v>
      </c>
      <c r="AT546" s="216" t="s">
        <v>150</v>
      </c>
      <c r="AU546" s="216" t="s">
        <v>72</v>
      </c>
      <c r="AY546" s="18" t="s">
        <v>148</v>
      </c>
      <c r="BE546" s="217">
        <f>IF(N546="základní",J546,0)</f>
        <v>0</v>
      </c>
      <c r="BF546" s="217">
        <f>IF(N546="snížená",J546,0)</f>
        <v>0</v>
      </c>
      <c r="BG546" s="217">
        <f>IF(N546="zákl. přenesená",J546,0)</f>
        <v>0</v>
      </c>
      <c r="BH546" s="217">
        <f>IF(N546="sníž. přenesená",J546,0)</f>
        <v>0</v>
      </c>
      <c r="BI546" s="217">
        <f>IF(N546="nulová",J546,0)</f>
        <v>0</v>
      </c>
      <c r="BJ546" s="18" t="s">
        <v>80</v>
      </c>
      <c r="BK546" s="217">
        <f>ROUND(I546*H546,2)</f>
        <v>0</v>
      </c>
      <c r="BL546" s="18" t="s">
        <v>155</v>
      </c>
      <c r="BM546" s="216" t="s">
        <v>2469</v>
      </c>
    </row>
    <row r="547" spans="1:47" s="2" customFormat="1" ht="12">
      <c r="A547" s="39"/>
      <c r="B547" s="40"/>
      <c r="C547" s="41"/>
      <c r="D547" s="218" t="s">
        <v>157</v>
      </c>
      <c r="E547" s="41"/>
      <c r="F547" s="219" t="s">
        <v>2468</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157</v>
      </c>
      <c r="AU547" s="18" t="s">
        <v>72</v>
      </c>
    </row>
    <row r="548" spans="1:65" s="2" customFormat="1" ht="21.75" customHeight="1">
      <c r="A548" s="39"/>
      <c r="B548" s="40"/>
      <c r="C548" s="205" t="s">
        <v>2470</v>
      </c>
      <c r="D548" s="205" t="s">
        <v>150</v>
      </c>
      <c r="E548" s="206" t="s">
        <v>2073</v>
      </c>
      <c r="F548" s="207" t="s">
        <v>2074</v>
      </c>
      <c r="G548" s="208" t="s">
        <v>377</v>
      </c>
      <c r="H548" s="209">
        <v>2</v>
      </c>
      <c r="I548" s="210"/>
      <c r="J548" s="211">
        <f>ROUND(I548*H548,2)</f>
        <v>0</v>
      </c>
      <c r="K548" s="207" t="s">
        <v>19</v>
      </c>
      <c r="L548" s="45"/>
      <c r="M548" s="212" t="s">
        <v>19</v>
      </c>
      <c r="N548" s="213" t="s">
        <v>43</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155</v>
      </c>
      <c r="AT548" s="216" t="s">
        <v>150</v>
      </c>
      <c r="AU548" s="216" t="s">
        <v>72</v>
      </c>
      <c r="AY548" s="18" t="s">
        <v>148</v>
      </c>
      <c r="BE548" s="217">
        <f>IF(N548="základní",J548,0)</f>
        <v>0</v>
      </c>
      <c r="BF548" s="217">
        <f>IF(N548="snížená",J548,0)</f>
        <v>0</v>
      </c>
      <c r="BG548" s="217">
        <f>IF(N548="zákl. přenesená",J548,0)</f>
        <v>0</v>
      </c>
      <c r="BH548" s="217">
        <f>IF(N548="sníž. přenesená",J548,0)</f>
        <v>0</v>
      </c>
      <c r="BI548" s="217">
        <f>IF(N548="nulová",J548,0)</f>
        <v>0</v>
      </c>
      <c r="BJ548" s="18" t="s">
        <v>80</v>
      </c>
      <c r="BK548" s="217">
        <f>ROUND(I548*H548,2)</f>
        <v>0</v>
      </c>
      <c r="BL548" s="18" t="s">
        <v>155</v>
      </c>
      <c r="BM548" s="216" t="s">
        <v>2471</v>
      </c>
    </row>
    <row r="549" spans="1:47" s="2" customFormat="1" ht="12">
      <c r="A549" s="39"/>
      <c r="B549" s="40"/>
      <c r="C549" s="41"/>
      <c r="D549" s="218" t="s">
        <v>157</v>
      </c>
      <c r="E549" s="41"/>
      <c r="F549" s="219" t="s">
        <v>2074</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157</v>
      </c>
      <c r="AU549" s="18" t="s">
        <v>72</v>
      </c>
    </row>
    <row r="550" spans="1:65" s="2" customFormat="1" ht="16.5" customHeight="1">
      <c r="A550" s="39"/>
      <c r="B550" s="40"/>
      <c r="C550" s="205" t="s">
        <v>2192</v>
      </c>
      <c r="D550" s="205" t="s">
        <v>150</v>
      </c>
      <c r="E550" s="206" t="s">
        <v>2075</v>
      </c>
      <c r="F550" s="207" t="s">
        <v>2076</v>
      </c>
      <c r="G550" s="208" t="s">
        <v>377</v>
      </c>
      <c r="H550" s="209">
        <v>2</v>
      </c>
      <c r="I550" s="210"/>
      <c r="J550" s="211">
        <f>ROUND(I550*H550,2)</f>
        <v>0</v>
      </c>
      <c r="K550" s="207" t="s">
        <v>19</v>
      </c>
      <c r="L550" s="45"/>
      <c r="M550" s="212" t="s">
        <v>19</v>
      </c>
      <c r="N550" s="213" t="s">
        <v>43</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155</v>
      </c>
      <c r="AT550" s="216" t="s">
        <v>150</v>
      </c>
      <c r="AU550" s="216" t="s">
        <v>72</v>
      </c>
      <c r="AY550" s="18" t="s">
        <v>148</v>
      </c>
      <c r="BE550" s="217">
        <f>IF(N550="základní",J550,0)</f>
        <v>0</v>
      </c>
      <c r="BF550" s="217">
        <f>IF(N550="snížená",J550,0)</f>
        <v>0</v>
      </c>
      <c r="BG550" s="217">
        <f>IF(N550="zákl. přenesená",J550,0)</f>
        <v>0</v>
      </c>
      <c r="BH550" s="217">
        <f>IF(N550="sníž. přenesená",J550,0)</f>
        <v>0</v>
      </c>
      <c r="BI550" s="217">
        <f>IF(N550="nulová",J550,0)</f>
        <v>0</v>
      </c>
      <c r="BJ550" s="18" t="s">
        <v>80</v>
      </c>
      <c r="BK550" s="217">
        <f>ROUND(I550*H550,2)</f>
        <v>0</v>
      </c>
      <c r="BL550" s="18" t="s">
        <v>155</v>
      </c>
      <c r="BM550" s="216" t="s">
        <v>2472</v>
      </c>
    </row>
    <row r="551" spans="1:47" s="2" customFormat="1" ht="12">
      <c r="A551" s="39"/>
      <c r="B551" s="40"/>
      <c r="C551" s="41"/>
      <c r="D551" s="218" t="s">
        <v>157</v>
      </c>
      <c r="E551" s="41"/>
      <c r="F551" s="219" t="s">
        <v>2076</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157</v>
      </c>
      <c r="AU551" s="18" t="s">
        <v>72</v>
      </c>
    </row>
    <row r="552" spans="1:65" s="2" customFormat="1" ht="21.75" customHeight="1">
      <c r="A552" s="39"/>
      <c r="B552" s="40"/>
      <c r="C552" s="205" t="s">
        <v>2473</v>
      </c>
      <c r="D552" s="205" t="s">
        <v>150</v>
      </c>
      <c r="E552" s="206" t="s">
        <v>2103</v>
      </c>
      <c r="F552" s="207" t="s">
        <v>2104</v>
      </c>
      <c r="G552" s="208" t="s">
        <v>377</v>
      </c>
      <c r="H552" s="209">
        <v>1</v>
      </c>
      <c r="I552" s="210"/>
      <c r="J552" s="211">
        <f>ROUND(I552*H552,2)</f>
        <v>0</v>
      </c>
      <c r="K552" s="207" t="s">
        <v>19</v>
      </c>
      <c r="L552" s="45"/>
      <c r="M552" s="212" t="s">
        <v>19</v>
      </c>
      <c r="N552" s="213" t="s">
        <v>43</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155</v>
      </c>
      <c r="AT552" s="216" t="s">
        <v>150</v>
      </c>
      <c r="AU552" s="216" t="s">
        <v>72</v>
      </c>
      <c r="AY552" s="18" t="s">
        <v>148</v>
      </c>
      <c r="BE552" s="217">
        <f>IF(N552="základní",J552,0)</f>
        <v>0</v>
      </c>
      <c r="BF552" s="217">
        <f>IF(N552="snížená",J552,0)</f>
        <v>0</v>
      </c>
      <c r="BG552" s="217">
        <f>IF(N552="zákl. přenesená",J552,0)</f>
        <v>0</v>
      </c>
      <c r="BH552" s="217">
        <f>IF(N552="sníž. přenesená",J552,0)</f>
        <v>0</v>
      </c>
      <c r="BI552" s="217">
        <f>IF(N552="nulová",J552,0)</f>
        <v>0</v>
      </c>
      <c r="BJ552" s="18" t="s">
        <v>80</v>
      </c>
      <c r="BK552" s="217">
        <f>ROUND(I552*H552,2)</f>
        <v>0</v>
      </c>
      <c r="BL552" s="18" t="s">
        <v>155</v>
      </c>
      <c r="BM552" s="216" t="s">
        <v>2474</v>
      </c>
    </row>
    <row r="553" spans="1:47" s="2" customFormat="1" ht="12">
      <c r="A553" s="39"/>
      <c r="B553" s="40"/>
      <c r="C553" s="41"/>
      <c r="D553" s="218" t="s">
        <v>157</v>
      </c>
      <c r="E553" s="41"/>
      <c r="F553" s="219" t="s">
        <v>2104</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157</v>
      </c>
      <c r="AU553" s="18" t="s">
        <v>72</v>
      </c>
    </row>
    <row r="554" spans="1:65" s="2" customFormat="1" ht="16.5" customHeight="1">
      <c r="A554" s="39"/>
      <c r="B554" s="40"/>
      <c r="C554" s="205" t="s">
        <v>2193</v>
      </c>
      <c r="D554" s="205" t="s">
        <v>150</v>
      </c>
      <c r="E554" s="206" t="s">
        <v>2475</v>
      </c>
      <c r="F554" s="207" t="s">
        <v>2476</v>
      </c>
      <c r="G554" s="208" t="s">
        <v>377</v>
      </c>
      <c r="H554" s="209">
        <v>3</v>
      </c>
      <c r="I554" s="210"/>
      <c r="J554" s="211">
        <f>ROUND(I554*H554,2)</f>
        <v>0</v>
      </c>
      <c r="K554" s="207" t="s">
        <v>19</v>
      </c>
      <c r="L554" s="45"/>
      <c r="M554" s="212" t="s">
        <v>19</v>
      </c>
      <c r="N554" s="213" t="s">
        <v>43</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155</v>
      </c>
      <c r="AT554" s="216" t="s">
        <v>150</v>
      </c>
      <c r="AU554" s="216" t="s">
        <v>72</v>
      </c>
      <c r="AY554" s="18" t="s">
        <v>148</v>
      </c>
      <c r="BE554" s="217">
        <f>IF(N554="základní",J554,0)</f>
        <v>0</v>
      </c>
      <c r="BF554" s="217">
        <f>IF(N554="snížená",J554,0)</f>
        <v>0</v>
      </c>
      <c r="BG554" s="217">
        <f>IF(N554="zákl. přenesená",J554,0)</f>
        <v>0</v>
      </c>
      <c r="BH554" s="217">
        <f>IF(N554="sníž. přenesená",J554,0)</f>
        <v>0</v>
      </c>
      <c r="BI554" s="217">
        <f>IF(N554="nulová",J554,0)</f>
        <v>0</v>
      </c>
      <c r="BJ554" s="18" t="s">
        <v>80</v>
      </c>
      <c r="BK554" s="217">
        <f>ROUND(I554*H554,2)</f>
        <v>0</v>
      </c>
      <c r="BL554" s="18" t="s">
        <v>155</v>
      </c>
      <c r="BM554" s="216" t="s">
        <v>2477</v>
      </c>
    </row>
    <row r="555" spans="1:47" s="2" customFormat="1" ht="12">
      <c r="A555" s="39"/>
      <c r="B555" s="40"/>
      <c r="C555" s="41"/>
      <c r="D555" s="218" t="s">
        <v>157</v>
      </c>
      <c r="E555" s="41"/>
      <c r="F555" s="219" t="s">
        <v>2478</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157</v>
      </c>
      <c r="AU555" s="18" t="s">
        <v>72</v>
      </c>
    </row>
    <row r="556" spans="1:65" s="2" customFormat="1" ht="21.75" customHeight="1">
      <c r="A556" s="39"/>
      <c r="B556" s="40"/>
      <c r="C556" s="205" t="s">
        <v>2479</v>
      </c>
      <c r="D556" s="205" t="s">
        <v>150</v>
      </c>
      <c r="E556" s="206" t="s">
        <v>2480</v>
      </c>
      <c r="F556" s="207" t="s">
        <v>2481</v>
      </c>
      <c r="G556" s="208" t="s">
        <v>377</v>
      </c>
      <c r="H556" s="209">
        <v>1</v>
      </c>
      <c r="I556" s="210"/>
      <c r="J556" s="211">
        <f>ROUND(I556*H556,2)</f>
        <v>0</v>
      </c>
      <c r="K556" s="207" t="s">
        <v>19</v>
      </c>
      <c r="L556" s="45"/>
      <c r="M556" s="212" t="s">
        <v>19</v>
      </c>
      <c r="N556" s="213" t="s">
        <v>43</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155</v>
      </c>
      <c r="AT556" s="216" t="s">
        <v>150</v>
      </c>
      <c r="AU556" s="216" t="s">
        <v>72</v>
      </c>
      <c r="AY556" s="18" t="s">
        <v>148</v>
      </c>
      <c r="BE556" s="217">
        <f>IF(N556="základní",J556,0)</f>
        <v>0</v>
      </c>
      <c r="BF556" s="217">
        <f>IF(N556="snížená",J556,0)</f>
        <v>0</v>
      </c>
      <c r="BG556" s="217">
        <f>IF(N556="zákl. přenesená",J556,0)</f>
        <v>0</v>
      </c>
      <c r="BH556" s="217">
        <f>IF(N556="sníž. přenesená",J556,0)</f>
        <v>0</v>
      </c>
      <c r="BI556" s="217">
        <f>IF(N556="nulová",J556,0)</f>
        <v>0</v>
      </c>
      <c r="BJ556" s="18" t="s">
        <v>80</v>
      </c>
      <c r="BK556" s="217">
        <f>ROUND(I556*H556,2)</f>
        <v>0</v>
      </c>
      <c r="BL556" s="18" t="s">
        <v>155</v>
      </c>
      <c r="BM556" s="216" t="s">
        <v>2482</v>
      </c>
    </row>
    <row r="557" spans="1:47" s="2" customFormat="1" ht="12">
      <c r="A557" s="39"/>
      <c r="B557" s="40"/>
      <c r="C557" s="41"/>
      <c r="D557" s="218" t="s">
        <v>157</v>
      </c>
      <c r="E557" s="41"/>
      <c r="F557" s="219" t="s">
        <v>2481</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157</v>
      </c>
      <c r="AU557" s="18" t="s">
        <v>72</v>
      </c>
    </row>
    <row r="558" spans="1:65" s="2" customFormat="1" ht="16.5" customHeight="1">
      <c r="A558" s="39"/>
      <c r="B558" s="40"/>
      <c r="C558" s="205" t="s">
        <v>2194</v>
      </c>
      <c r="D558" s="205" t="s">
        <v>150</v>
      </c>
      <c r="E558" s="206" t="s">
        <v>2483</v>
      </c>
      <c r="F558" s="207" t="s">
        <v>2484</v>
      </c>
      <c r="G558" s="208" t="s">
        <v>377</v>
      </c>
      <c r="H558" s="209">
        <v>1</v>
      </c>
      <c r="I558" s="210"/>
      <c r="J558" s="211">
        <f>ROUND(I558*H558,2)</f>
        <v>0</v>
      </c>
      <c r="K558" s="207" t="s">
        <v>19</v>
      </c>
      <c r="L558" s="45"/>
      <c r="M558" s="212" t="s">
        <v>19</v>
      </c>
      <c r="N558" s="213" t="s">
        <v>43</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155</v>
      </c>
      <c r="AT558" s="216" t="s">
        <v>150</v>
      </c>
      <c r="AU558" s="216" t="s">
        <v>72</v>
      </c>
      <c r="AY558" s="18" t="s">
        <v>148</v>
      </c>
      <c r="BE558" s="217">
        <f>IF(N558="základní",J558,0)</f>
        <v>0</v>
      </c>
      <c r="BF558" s="217">
        <f>IF(N558="snížená",J558,0)</f>
        <v>0</v>
      </c>
      <c r="BG558" s="217">
        <f>IF(N558="zákl. přenesená",J558,0)</f>
        <v>0</v>
      </c>
      <c r="BH558" s="217">
        <f>IF(N558="sníž. přenesená",J558,0)</f>
        <v>0</v>
      </c>
      <c r="BI558" s="217">
        <f>IF(N558="nulová",J558,0)</f>
        <v>0</v>
      </c>
      <c r="BJ558" s="18" t="s">
        <v>80</v>
      </c>
      <c r="BK558" s="217">
        <f>ROUND(I558*H558,2)</f>
        <v>0</v>
      </c>
      <c r="BL558" s="18" t="s">
        <v>155</v>
      </c>
      <c r="BM558" s="216" t="s">
        <v>2485</v>
      </c>
    </row>
    <row r="559" spans="1:47" s="2" customFormat="1" ht="12">
      <c r="A559" s="39"/>
      <c r="B559" s="40"/>
      <c r="C559" s="41"/>
      <c r="D559" s="218" t="s">
        <v>157</v>
      </c>
      <c r="E559" s="41"/>
      <c r="F559" s="219" t="s">
        <v>2484</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157</v>
      </c>
      <c r="AU559" s="18" t="s">
        <v>72</v>
      </c>
    </row>
    <row r="560" spans="1:65" s="2" customFormat="1" ht="21.75" customHeight="1">
      <c r="A560" s="39"/>
      <c r="B560" s="40"/>
      <c r="C560" s="205" t="s">
        <v>2486</v>
      </c>
      <c r="D560" s="205" t="s">
        <v>150</v>
      </c>
      <c r="E560" s="206" t="s">
        <v>2487</v>
      </c>
      <c r="F560" s="207" t="s">
        <v>2488</v>
      </c>
      <c r="G560" s="208" t="s">
        <v>377</v>
      </c>
      <c r="H560" s="209">
        <v>1</v>
      </c>
      <c r="I560" s="210"/>
      <c r="J560" s="211">
        <f>ROUND(I560*H560,2)</f>
        <v>0</v>
      </c>
      <c r="K560" s="207" t="s">
        <v>19</v>
      </c>
      <c r="L560" s="45"/>
      <c r="M560" s="212" t="s">
        <v>19</v>
      </c>
      <c r="N560" s="213" t="s">
        <v>43</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155</v>
      </c>
      <c r="AT560" s="216" t="s">
        <v>150</v>
      </c>
      <c r="AU560" s="216" t="s">
        <v>72</v>
      </c>
      <c r="AY560" s="18" t="s">
        <v>148</v>
      </c>
      <c r="BE560" s="217">
        <f>IF(N560="základní",J560,0)</f>
        <v>0</v>
      </c>
      <c r="BF560" s="217">
        <f>IF(N560="snížená",J560,0)</f>
        <v>0</v>
      </c>
      <c r="BG560" s="217">
        <f>IF(N560="zákl. přenesená",J560,0)</f>
        <v>0</v>
      </c>
      <c r="BH560" s="217">
        <f>IF(N560="sníž. přenesená",J560,0)</f>
        <v>0</v>
      </c>
      <c r="BI560" s="217">
        <f>IF(N560="nulová",J560,0)</f>
        <v>0</v>
      </c>
      <c r="BJ560" s="18" t="s">
        <v>80</v>
      </c>
      <c r="BK560" s="217">
        <f>ROUND(I560*H560,2)</f>
        <v>0</v>
      </c>
      <c r="BL560" s="18" t="s">
        <v>155</v>
      </c>
      <c r="BM560" s="216" t="s">
        <v>2489</v>
      </c>
    </row>
    <row r="561" spans="1:47" s="2" customFormat="1" ht="12">
      <c r="A561" s="39"/>
      <c r="B561" s="40"/>
      <c r="C561" s="41"/>
      <c r="D561" s="218" t="s">
        <v>157</v>
      </c>
      <c r="E561" s="41"/>
      <c r="F561" s="219" t="s">
        <v>2488</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157</v>
      </c>
      <c r="AU561" s="18" t="s">
        <v>72</v>
      </c>
    </row>
    <row r="562" spans="1:65" s="2" customFormat="1" ht="16.5" customHeight="1">
      <c r="A562" s="39"/>
      <c r="B562" s="40"/>
      <c r="C562" s="205" t="s">
        <v>2195</v>
      </c>
      <c r="D562" s="205" t="s">
        <v>150</v>
      </c>
      <c r="E562" s="206" t="s">
        <v>2490</v>
      </c>
      <c r="F562" s="207" t="s">
        <v>2491</v>
      </c>
      <c r="G562" s="208" t="s">
        <v>377</v>
      </c>
      <c r="H562" s="209">
        <v>1</v>
      </c>
      <c r="I562" s="210"/>
      <c r="J562" s="211">
        <f>ROUND(I562*H562,2)</f>
        <v>0</v>
      </c>
      <c r="K562" s="207" t="s">
        <v>19</v>
      </c>
      <c r="L562" s="45"/>
      <c r="M562" s="212" t="s">
        <v>19</v>
      </c>
      <c r="N562" s="213" t="s">
        <v>43</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155</v>
      </c>
      <c r="AT562" s="216" t="s">
        <v>150</v>
      </c>
      <c r="AU562" s="216" t="s">
        <v>72</v>
      </c>
      <c r="AY562" s="18" t="s">
        <v>148</v>
      </c>
      <c r="BE562" s="217">
        <f>IF(N562="základní",J562,0)</f>
        <v>0</v>
      </c>
      <c r="BF562" s="217">
        <f>IF(N562="snížená",J562,0)</f>
        <v>0</v>
      </c>
      <c r="BG562" s="217">
        <f>IF(N562="zákl. přenesená",J562,0)</f>
        <v>0</v>
      </c>
      <c r="BH562" s="217">
        <f>IF(N562="sníž. přenesená",J562,0)</f>
        <v>0</v>
      </c>
      <c r="BI562" s="217">
        <f>IF(N562="nulová",J562,0)</f>
        <v>0</v>
      </c>
      <c r="BJ562" s="18" t="s">
        <v>80</v>
      </c>
      <c r="BK562" s="217">
        <f>ROUND(I562*H562,2)</f>
        <v>0</v>
      </c>
      <c r="BL562" s="18" t="s">
        <v>155</v>
      </c>
      <c r="BM562" s="216" t="s">
        <v>2492</v>
      </c>
    </row>
    <row r="563" spans="1:47" s="2" customFormat="1" ht="12">
      <c r="A563" s="39"/>
      <c r="B563" s="40"/>
      <c r="C563" s="41"/>
      <c r="D563" s="218" t="s">
        <v>157</v>
      </c>
      <c r="E563" s="41"/>
      <c r="F563" s="219" t="s">
        <v>2491</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157</v>
      </c>
      <c r="AU563" s="18" t="s">
        <v>72</v>
      </c>
    </row>
    <row r="564" spans="1:65" s="2" customFormat="1" ht="16.5" customHeight="1">
      <c r="A564" s="39"/>
      <c r="B564" s="40"/>
      <c r="C564" s="205" t="s">
        <v>2493</v>
      </c>
      <c r="D564" s="205" t="s">
        <v>150</v>
      </c>
      <c r="E564" s="206" t="s">
        <v>2397</v>
      </c>
      <c r="F564" s="207" t="s">
        <v>2398</v>
      </c>
      <c r="G564" s="208" t="s">
        <v>377</v>
      </c>
      <c r="H564" s="209">
        <v>2</v>
      </c>
      <c r="I564" s="210"/>
      <c r="J564" s="211">
        <f>ROUND(I564*H564,2)</f>
        <v>0</v>
      </c>
      <c r="K564" s="207" t="s">
        <v>19</v>
      </c>
      <c r="L564" s="45"/>
      <c r="M564" s="212" t="s">
        <v>19</v>
      </c>
      <c r="N564" s="213" t="s">
        <v>43</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155</v>
      </c>
      <c r="AT564" s="216" t="s">
        <v>150</v>
      </c>
      <c r="AU564" s="216" t="s">
        <v>72</v>
      </c>
      <c r="AY564" s="18" t="s">
        <v>148</v>
      </c>
      <c r="BE564" s="217">
        <f>IF(N564="základní",J564,0)</f>
        <v>0</v>
      </c>
      <c r="BF564" s="217">
        <f>IF(N564="snížená",J564,0)</f>
        <v>0</v>
      </c>
      <c r="BG564" s="217">
        <f>IF(N564="zákl. přenesená",J564,0)</f>
        <v>0</v>
      </c>
      <c r="BH564" s="217">
        <f>IF(N564="sníž. přenesená",J564,0)</f>
        <v>0</v>
      </c>
      <c r="BI564" s="217">
        <f>IF(N564="nulová",J564,0)</f>
        <v>0</v>
      </c>
      <c r="BJ564" s="18" t="s">
        <v>80</v>
      </c>
      <c r="BK564" s="217">
        <f>ROUND(I564*H564,2)</f>
        <v>0</v>
      </c>
      <c r="BL564" s="18" t="s">
        <v>155</v>
      </c>
      <c r="BM564" s="216" t="s">
        <v>2494</v>
      </c>
    </row>
    <row r="565" spans="1:47" s="2" customFormat="1" ht="12">
      <c r="A565" s="39"/>
      <c r="B565" s="40"/>
      <c r="C565" s="41"/>
      <c r="D565" s="218" t="s">
        <v>157</v>
      </c>
      <c r="E565" s="41"/>
      <c r="F565" s="219" t="s">
        <v>2398</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157</v>
      </c>
      <c r="AU565" s="18" t="s">
        <v>72</v>
      </c>
    </row>
    <row r="566" spans="1:65" s="2" customFormat="1" ht="16.5" customHeight="1">
      <c r="A566" s="39"/>
      <c r="B566" s="40"/>
      <c r="C566" s="205" t="s">
        <v>2198</v>
      </c>
      <c r="D566" s="205" t="s">
        <v>150</v>
      </c>
      <c r="E566" s="206" t="s">
        <v>2495</v>
      </c>
      <c r="F566" s="207" t="s">
        <v>2496</v>
      </c>
      <c r="G566" s="208" t="s">
        <v>377</v>
      </c>
      <c r="H566" s="209">
        <v>1</v>
      </c>
      <c r="I566" s="210"/>
      <c r="J566" s="211">
        <f>ROUND(I566*H566,2)</f>
        <v>0</v>
      </c>
      <c r="K566" s="207" t="s">
        <v>19</v>
      </c>
      <c r="L566" s="45"/>
      <c r="M566" s="212" t="s">
        <v>19</v>
      </c>
      <c r="N566" s="213" t="s">
        <v>43</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155</v>
      </c>
      <c r="AT566" s="216" t="s">
        <v>150</v>
      </c>
      <c r="AU566" s="216" t="s">
        <v>72</v>
      </c>
      <c r="AY566" s="18" t="s">
        <v>148</v>
      </c>
      <c r="BE566" s="217">
        <f>IF(N566="základní",J566,0)</f>
        <v>0</v>
      </c>
      <c r="BF566" s="217">
        <f>IF(N566="snížená",J566,0)</f>
        <v>0</v>
      </c>
      <c r="BG566" s="217">
        <f>IF(N566="zákl. přenesená",J566,0)</f>
        <v>0</v>
      </c>
      <c r="BH566" s="217">
        <f>IF(N566="sníž. přenesená",J566,0)</f>
        <v>0</v>
      </c>
      <c r="BI566" s="217">
        <f>IF(N566="nulová",J566,0)</f>
        <v>0</v>
      </c>
      <c r="BJ566" s="18" t="s">
        <v>80</v>
      </c>
      <c r="BK566" s="217">
        <f>ROUND(I566*H566,2)</f>
        <v>0</v>
      </c>
      <c r="BL566" s="18" t="s">
        <v>155</v>
      </c>
      <c r="BM566" s="216" t="s">
        <v>2497</v>
      </c>
    </row>
    <row r="567" spans="1:47" s="2" customFormat="1" ht="12">
      <c r="A567" s="39"/>
      <c r="B567" s="40"/>
      <c r="C567" s="41"/>
      <c r="D567" s="218" t="s">
        <v>157</v>
      </c>
      <c r="E567" s="41"/>
      <c r="F567" s="219" t="s">
        <v>2496</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157</v>
      </c>
      <c r="AU567" s="18" t="s">
        <v>72</v>
      </c>
    </row>
    <row r="568" spans="1:65" s="2" customFormat="1" ht="16.5" customHeight="1">
      <c r="A568" s="39"/>
      <c r="B568" s="40"/>
      <c r="C568" s="205" t="s">
        <v>2498</v>
      </c>
      <c r="D568" s="205" t="s">
        <v>150</v>
      </c>
      <c r="E568" s="206" t="s">
        <v>2499</v>
      </c>
      <c r="F568" s="207" t="s">
        <v>2500</v>
      </c>
      <c r="G568" s="208" t="s">
        <v>377</v>
      </c>
      <c r="H568" s="209">
        <v>1</v>
      </c>
      <c r="I568" s="210"/>
      <c r="J568" s="211">
        <f>ROUND(I568*H568,2)</f>
        <v>0</v>
      </c>
      <c r="K568" s="207" t="s">
        <v>19</v>
      </c>
      <c r="L568" s="45"/>
      <c r="M568" s="212" t="s">
        <v>19</v>
      </c>
      <c r="N568" s="213" t="s">
        <v>43</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155</v>
      </c>
      <c r="AT568" s="216" t="s">
        <v>150</v>
      </c>
      <c r="AU568" s="216" t="s">
        <v>72</v>
      </c>
      <c r="AY568" s="18" t="s">
        <v>148</v>
      </c>
      <c r="BE568" s="217">
        <f>IF(N568="základní",J568,0)</f>
        <v>0</v>
      </c>
      <c r="BF568" s="217">
        <f>IF(N568="snížená",J568,0)</f>
        <v>0</v>
      </c>
      <c r="BG568" s="217">
        <f>IF(N568="zákl. přenesená",J568,0)</f>
        <v>0</v>
      </c>
      <c r="BH568" s="217">
        <f>IF(N568="sníž. přenesená",J568,0)</f>
        <v>0</v>
      </c>
      <c r="BI568" s="217">
        <f>IF(N568="nulová",J568,0)</f>
        <v>0</v>
      </c>
      <c r="BJ568" s="18" t="s">
        <v>80</v>
      </c>
      <c r="BK568" s="217">
        <f>ROUND(I568*H568,2)</f>
        <v>0</v>
      </c>
      <c r="BL568" s="18" t="s">
        <v>155</v>
      </c>
      <c r="BM568" s="216" t="s">
        <v>2501</v>
      </c>
    </row>
    <row r="569" spans="1:47" s="2" customFormat="1" ht="12">
      <c r="A569" s="39"/>
      <c r="B569" s="40"/>
      <c r="C569" s="41"/>
      <c r="D569" s="218" t="s">
        <v>157</v>
      </c>
      <c r="E569" s="41"/>
      <c r="F569" s="219" t="s">
        <v>2500</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157</v>
      </c>
      <c r="AU569" s="18" t="s">
        <v>72</v>
      </c>
    </row>
    <row r="570" spans="1:65" s="2" customFormat="1" ht="21.75" customHeight="1">
      <c r="A570" s="39"/>
      <c r="B570" s="40"/>
      <c r="C570" s="205" t="s">
        <v>2199</v>
      </c>
      <c r="D570" s="205" t="s">
        <v>150</v>
      </c>
      <c r="E570" s="206" t="s">
        <v>2415</v>
      </c>
      <c r="F570" s="207" t="s">
        <v>2416</v>
      </c>
      <c r="G570" s="208" t="s">
        <v>377</v>
      </c>
      <c r="H570" s="209">
        <v>3</v>
      </c>
      <c r="I570" s="210"/>
      <c r="J570" s="211">
        <f>ROUND(I570*H570,2)</f>
        <v>0</v>
      </c>
      <c r="K570" s="207" t="s">
        <v>19</v>
      </c>
      <c r="L570" s="45"/>
      <c r="M570" s="212" t="s">
        <v>19</v>
      </c>
      <c r="N570" s="213" t="s">
        <v>43</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155</v>
      </c>
      <c r="AT570" s="216" t="s">
        <v>150</v>
      </c>
      <c r="AU570" s="216" t="s">
        <v>72</v>
      </c>
      <c r="AY570" s="18" t="s">
        <v>148</v>
      </c>
      <c r="BE570" s="217">
        <f>IF(N570="základní",J570,0)</f>
        <v>0</v>
      </c>
      <c r="BF570" s="217">
        <f>IF(N570="snížená",J570,0)</f>
        <v>0</v>
      </c>
      <c r="BG570" s="217">
        <f>IF(N570="zákl. přenesená",J570,0)</f>
        <v>0</v>
      </c>
      <c r="BH570" s="217">
        <f>IF(N570="sníž. přenesená",J570,0)</f>
        <v>0</v>
      </c>
      <c r="BI570" s="217">
        <f>IF(N570="nulová",J570,0)</f>
        <v>0</v>
      </c>
      <c r="BJ570" s="18" t="s">
        <v>80</v>
      </c>
      <c r="BK570" s="217">
        <f>ROUND(I570*H570,2)</f>
        <v>0</v>
      </c>
      <c r="BL570" s="18" t="s">
        <v>155</v>
      </c>
      <c r="BM570" s="216" t="s">
        <v>2502</v>
      </c>
    </row>
    <row r="571" spans="1:47" s="2" customFormat="1" ht="12">
      <c r="A571" s="39"/>
      <c r="B571" s="40"/>
      <c r="C571" s="41"/>
      <c r="D571" s="218" t="s">
        <v>157</v>
      </c>
      <c r="E571" s="41"/>
      <c r="F571" s="219" t="s">
        <v>2416</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157</v>
      </c>
      <c r="AU571" s="18" t="s">
        <v>72</v>
      </c>
    </row>
    <row r="572" spans="1:65" s="2" customFormat="1" ht="24.15" customHeight="1">
      <c r="A572" s="39"/>
      <c r="B572" s="40"/>
      <c r="C572" s="205" t="s">
        <v>2503</v>
      </c>
      <c r="D572" s="205" t="s">
        <v>150</v>
      </c>
      <c r="E572" s="206" t="s">
        <v>395</v>
      </c>
      <c r="F572" s="207" t="s">
        <v>2504</v>
      </c>
      <c r="G572" s="208" t="s">
        <v>377</v>
      </c>
      <c r="H572" s="209">
        <v>3</v>
      </c>
      <c r="I572" s="210"/>
      <c r="J572" s="211">
        <f>ROUND(I572*H572,2)</f>
        <v>0</v>
      </c>
      <c r="K572" s="207" t="s">
        <v>19</v>
      </c>
      <c r="L572" s="45"/>
      <c r="M572" s="212" t="s">
        <v>19</v>
      </c>
      <c r="N572" s="213" t="s">
        <v>43</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155</v>
      </c>
      <c r="AT572" s="216" t="s">
        <v>150</v>
      </c>
      <c r="AU572" s="216" t="s">
        <v>72</v>
      </c>
      <c r="AY572" s="18" t="s">
        <v>148</v>
      </c>
      <c r="BE572" s="217">
        <f>IF(N572="základní",J572,0)</f>
        <v>0</v>
      </c>
      <c r="BF572" s="217">
        <f>IF(N572="snížená",J572,0)</f>
        <v>0</v>
      </c>
      <c r="BG572" s="217">
        <f>IF(N572="zákl. přenesená",J572,0)</f>
        <v>0</v>
      </c>
      <c r="BH572" s="217">
        <f>IF(N572="sníž. přenesená",J572,0)</f>
        <v>0</v>
      </c>
      <c r="BI572" s="217">
        <f>IF(N572="nulová",J572,0)</f>
        <v>0</v>
      </c>
      <c r="BJ572" s="18" t="s">
        <v>80</v>
      </c>
      <c r="BK572" s="217">
        <f>ROUND(I572*H572,2)</f>
        <v>0</v>
      </c>
      <c r="BL572" s="18" t="s">
        <v>155</v>
      </c>
      <c r="BM572" s="216" t="s">
        <v>2505</v>
      </c>
    </row>
    <row r="573" spans="1:47" s="2" customFormat="1" ht="12">
      <c r="A573" s="39"/>
      <c r="B573" s="40"/>
      <c r="C573" s="41"/>
      <c r="D573" s="218" t="s">
        <v>157</v>
      </c>
      <c r="E573" s="41"/>
      <c r="F573" s="219" t="s">
        <v>2504</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157</v>
      </c>
      <c r="AU573" s="18" t="s">
        <v>72</v>
      </c>
    </row>
    <row r="574" spans="1:65" s="2" customFormat="1" ht="21.75" customHeight="1">
      <c r="A574" s="39"/>
      <c r="B574" s="40"/>
      <c r="C574" s="205" t="s">
        <v>2202</v>
      </c>
      <c r="D574" s="205" t="s">
        <v>150</v>
      </c>
      <c r="E574" s="206" t="s">
        <v>2506</v>
      </c>
      <c r="F574" s="207" t="s">
        <v>2507</v>
      </c>
      <c r="G574" s="208" t="s">
        <v>377</v>
      </c>
      <c r="H574" s="209">
        <v>1</v>
      </c>
      <c r="I574" s="210"/>
      <c r="J574" s="211">
        <f>ROUND(I574*H574,2)</f>
        <v>0</v>
      </c>
      <c r="K574" s="207" t="s">
        <v>19</v>
      </c>
      <c r="L574" s="45"/>
      <c r="M574" s="212" t="s">
        <v>19</v>
      </c>
      <c r="N574" s="213" t="s">
        <v>43</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155</v>
      </c>
      <c r="AT574" s="216" t="s">
        <v>150</v>
      </c>
      <c r="AU574" s="216" t="s">
        <v>72</v>
      </c>
      <c r="AY574" s="18" t="s">
        <v>148</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155</v>
      </c>
      <c r="BM574" s="216" t="s">
        <v>2508</v>
      </c>
    </row>
    <row r="575" spans="1:47" s="2" customFormat="1" ht="12">
      <c r="A575" s="39"/>
      <c r="B575" s="40"/>
      <c r="C575" s="41"/>
      <c r="D575" s="218" t="s">
        <v>157</v>
      </c>
      <c r="E575" s="41"/>
      <c r="F575" s="219" t="s">
        <v>2507</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157</v>
      </c>
      <c r="AU575" s="18" t="s">
        <v>72</v>
      </c>
    </row>
    <row r="576" spans="1:65" s="2" customFormat="1" ht="16.5" customHeight="1">
      <c r="A576" s="39"/>
      <c r="B576" s="40"/>
      <c r="C576" s="205" t="s">
        <v>2509</v>
      </c>
      <c r="D576" s="205" t="s">
        <v>150</v>
      </c>
      <c r="E576" s="206" t="s">
        <v>2510</v>
      </c>
      <c r="F576" s="207" t="s">
        <v>2511</v>
      </c>
      <c r="G576" s="208" t="s">
        <v>377</v>
      </c>
      <c r="H576" s="209">
        <v>4</v>
      </c>
      <c r="I576" s="210"/>
      <c r="J576" s="211">
        <f>ROUND(I576*H576,2)</f>
        <v>0</v>
      </c>
      <c r="K576" s="207" t="s">
        <v>19</v>
      </c>
      <c r="L576" s="45"/>
      <c r="M576" s="212" t="s">
        <v>19</v>
      </c>
      <c r="N576" s="213" t="s">
        <v>43</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155</v>
      </c>
      <c r="AT576" s="216" t="s">
        <v>150</v>
      </c>
      <c r="AU576" s="216" t="s">
        <v>72</v>
      </c>
      <c r="AY576" s="18" t="s">
        <v>148</v>
      </c>
      <c r="BE576" s="217">
        <f>IF(N576="základní",J576,0)</f>
        <v>0</v>
      </c>
      <c r="BF576" s="217">
        <f>IF(N576="snížená",J576,0)</f>
        <v>0</v>
      </c>
      <c r="BG576" s="217">
        <f>IF(N576="zákl. přenesená",J576,0)</f>
        <v>0</v>
      </c>
      <c r="BH576" s="217">
        <f>IF(N576="sníž. přenesená",J576,0)</f>
        <v>0</v>
      </c>
      <c r="BI576" s="217">
        <f>IF(N576="nulová",J576,0)</f>
        <v>0</v>
      </c>
      <c r="BJ576" s="18" t="s">
        <v>80</v>
      </c>
      <c r="BK576" s="217">
        <f>ROUND(I576*H576,2)</f>
        <v>0</v>
      </c>
      <c r="BL576" s="18" t="s">
        <v>155</v>
      </c>
      <c r="BM576" s="216" t="s">
        <v>2512</v>
      </c>
    </row>
    <row r="577" spans="1:47" s="2" customFormat="1" ht="12">
      <c r="A577" s="39"/>
      <c r="B577" s="40"/>
      <c r="C577" s="41"/>
      <c r="D577" s="218" t="s">
        <v>157</v>
      </c>
      <c r="E577" s="41"/>
      <c r="F577" s="219" t="s">
        <v>2511</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157</v>
      </c>
      <c r="AU577" s="18" t="s">
        <v>72</v>
      </c>
    </row>
    <row r="578" spans="1:65" s="2" customFormat="1" ht="16.5" customHeight="1">
      <c r="A578" s="39"/>
      <c r="B578" s="40"/>
      <c r="C578" s="205" t="s">
        <v>2204</v>
      </c>
      <c r="D578" s="205" t="s">
        <v>150</v>
      </c>
      <c r="E578" s="206" t="s">
        <v>2513</v>
      </c>
      <c r="F578" s="207" t="s">
        <v>2514</v>
      </c>
      <c r="G578" s="208" t="s">
        <v>377</v>
      </c>
      <c r="H578" s="209">
        <v>1</v>
      </c>
      <c r="I578" s="210"/>
      <c r="J578" s="211">
        <f>ROUND(I578*H578,2)</f>
        <v>0</v>
      </c>
      <c r="K578" s="207" t="s">
        <v>19</v>
      </c>
      <c r="L578" s="45"/>
      <c r="M578" s="212" t="s">
        <v>19</v>
      </c>
      <c r="N578" s="213" t="s">
        <v>43</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155</v>
      </c>
      <c r="AT578" s="216" t="s">
        <v>150</v>
      </c>
      <c r="AU578" s="216" t="s">
        <v>72</v>
      </c>
      <c r="AY578" s="18" t="s">
        <v>148</v>
      </c>
      <c r="BE578" s="217">
        <f>IF(N578="základní",J578,0)</f>
        <v>0</v>
      </c>
      <c r="BF578" s="217">
        <f>IF(N578="snížená",J578,0)</f>
        <v>0</v>
      </c>
      <c r="BG578" s="217">
        <f>IF(N578="zákl. přenesená",J578,0)</f>
        <v>0</v>
      </c>
      <c r="BH578" s="217">
        <f>IF(N578="sníž. přenesená",J578,0)</f>
        <v>0</v>
      </c>
      <c r="BI578" s="217">
        <f>IF(N578="nulová",J578,0)</f>
        <v>0</v>
      </c>
      <c r="BJ578" s="18" t="s">
        <v>80</v>
      </c>
      <c r="BK578" s="217">
        <f>ROUND(I578*H578,2)</f>
        <v>0</v>
      </c>
      <c r="BL578" s="18" t="s">
        <v>155</v>
      </c>
      <c r="BM578" s="216" t="s">
        <v>2515</v>
      </c>
    </row>
    <row r="579" spans="1:47" s="2" customFormat="1" ht="12">
      <c r="A579" s="39"/>
      <c r="B579" s="40"/>
      <c r="C579" s="41"/>
      <c r="D579" s="218" t="s">
        <v>157</v>
      </c>
      <c r="E579" s="41"/>
      <c r="F579" s="219" t="s">
        <v>2514</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157</v>
      </c>
      <c r="AU579" s="18" t="s">
        <v>72</v>
      </c>
    </row>
    <row r="580" spans="1:65" s="2" customFormat="1" ht="21.75" customHeight="1">
      <c r="A580" s="39"/>
      <c r="B580" s="40"/>
      <c r="C580" s="205" t="s">
        <v>2516</v>
      </c>
      <c r="D580" s="205" t="s">
        <v>150</v>
      </c>
      <c r="E580" s="206" t="s">
        <v>2517</v>
      </c>
      <c r="F580" s="207" t="s">
        <v>2518</v>
      </c>
      <c r="G580" s="208" t="s">
        <v>377</v>
      </c>
      <c r="H580" s="209">
        <v>1</v>
      </c>
      <c r="I580" s="210"/>
      <c r="J580" s="211">
        <f>ROUND(I580*H580,2)</f>
        <v>0</v>
      </c>
      <c r="K580" s="207" t="s">
        <v>19</v>
      </c>
      <c r="L580" s="45"/>
      <c r="M580" s="212" t="s">
        <v>19</v>
      </c>
      <c r="N580" s="213" t="s">
        <v>43</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155</v>
      </c>
      <c r="AT580" s="216" t="s">
        <v>150</v>
      </c>
      <c r="AU580" s="216" t="s">
        <v>72</v>
      </c>
      <c r="AY580" s="18" t="s">
        <v>148</v>
      </c>
      <c r="BE580" s="217">
        <f>IF(N580="základní",J580,0)</f>
        <v>0</v>
      </c>
      <c r="BF580" s="217">
        <f>IF(N580="snížená",J580,0)</f>
        <v>0</v>
      </c>
      <c r="BG580" s="217">
        <f>IF(N580="zákl. přenesená",J580,0)</f>
        <v>0</v>
      </c>
      <c r="BH580" s="217">
        <f>IF(N580="sníž. přenesená",J580,0)</f>
        <v>0</v>
      </c>
      <c r="BI580" s="217">
        <f>IF(N580="nulová",J580,0)</f>
        <v>0</v>
      </c>
      <c r="BJ580" s="18" t="s">
        <v>80</v>
      </c>
      <c r="BK580" s="217">
        <f>ROUND(I580*H580,2)</f>
        <v>0</v>
      </c>
      <c r="BL580" s="18" t="s">
        <v>155</v>
      </c>
      <c r="BM580" s="216" t="s">
        <v>2519</v>
      </c>
    </row>
    <row r="581" spans="1:47" s="2" customFormat="1" ht="12">
      <c r="A581" s="39"/>
      <c r="B581" s="40"/>
      <c r="C581" s="41"/>
      <c r="D581" s="218" t="s">
        <v>157</v>
      </c>
      <c r="E581" s="41"/>
      <c r="F581" s="219" t="s">
        <v>2518</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157</v>
      </c>
      <c r="AU581" s="18" t="s">
        <v>72</v>
      </c>
    </row>
    <row r="582" spans="1:65" s="2" customFormat="1" ht="16.5" customHeight="1">
      <c r="A582" s="39"/>
      <c r="B582" s="40"/>
      <c r="C582" s="205" t="s">
        <v>2207</v>
      </c>
      <c r="D582" s="205" t="s">
        <v>150</v>
      </c>
      <c r="E582" s="206" t="s">
        <v>2520</v>
      </c>
      <c r="F582" s="207" t="s">
        <v>2521</v>
      </c>
      <c r="G582" s="208" t="s">
        <v>377</v>
      </c>
      <c r="H582" s="209">
        <v>1</v>
      </c>
      <c r="I582" s="210"/>
      <c r="J582" s="211">
        <f>ROUND(I582*H582,2)</f>
        <v>0</v>
      </c>
      <c r="K582" s="207" t="s">
        <v>19</v>
      </c>
      <c r="L582" s="45"/>
      <c r="M582" s="212" t="s">
        <v>19</v>
      </c>
      <c r="N582" s="213" t="s">
        <v>43</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155</v>
      </c>
      <c r="AT582" s="216" t="s">
        <v>150</v>
      </c>
      <c r="AU582" s="216" t="s">
        <v>72</v>
      </c>
      <c r="AY582" s="18" t="s">
        <v>148</v>
      </c>
      <c r="BE582" s="217">
        <f>IF(N582="základní",J582,0)</f>
        <v>0</v>
      </c>
      <c r="BF582" s="217">
        <f>IF(N582="snížená",J582,0)</f>
        <v>0</v>
      </c>
      <c r="BG582" s="217">
        <f>IF(N582="zákl. přenesená",J582,0)</f>
        <v>0</v>
      </c>
      <c r="BH582" s="217">
        <f>IF(N582="sníž. přenesená",J582,0)</f>
        <v>0</v>
      </c>
      <c r="BI582" s="217">
        <f>IF(N582="nulová",J582,0)</f>
        <v>0</v>
      </c>
      <c r="BJ582" s="18" t="s">
        <v>80</v>
      </c>
      <c r="BK582" s="217">
        <f>ROUND(I582*H582,2)</f>
        <v>0</v>
      </c>
      <c r="BL582" s="18" t="s">
        <v>155</v>
      </c>
      <c r="BM582" s="216" t="s">
        <v>2522</v>
      </c>
    </row>
    <row r="583" spans="1:47" s="2" customFormat="1" ht="12">
      <c r="A583" s="39"/>
      <c r="B583" s="40"/>
      <c r="C583" s="41"/>
      <c r="D583" s="218" t="s">
        <v>157</v>
      </c>
      <c r="E583" s="41"/>
      <c r="F583" s="219" t="s">
        <v>2521</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157</v>
      </c>
      <c r="AU583" s="18" t="s">
        <v>72</v>
      </c>
    </row>
    <row r="584" spans="1:65" s="2" customFormat="1" ht="21.75" customHeight="1">
      <c r="A584" s="39"/>
      <c r="B584" s="40"/>
      <c r="C584" s="205" t="s">
        <v>2523</v>
      </c>
      <c r="D584" s="205" t="s">
        <v>150</v>
      </c>
      <c r="E584" s="206" t="s">
        <v>2524</v>
      </c>
      <c r="F584" s="207" t="s">
        <v>2525</v>
      </c>
      <c r="G584" s="208" t="s">
        <v>377</v>
      </c>
      <c r="H584" s="209">
        <v>3</v>
      </c>
      <c r="I584" s="210"/>
      <c r="J584" s="211">
        <f>ROUND(I584*H584,2)</f>
        <v>0</v>
      </c>
      <c r="K584" s="207" t="s">
        <v>19</v>
      </c>
      <c r="L584" s="45"/>
      <c r="M584" s="212" t="s">
        <v>19</v>
      </c>
      <c r="N584" s="213" t="s">
        <v>43</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155</v>
      </c>
      <c r="AT584" s="216" t="s">
        <v>150</v>
      </c>
      <c r="AU584" s="216" t="s">
        <v>72</v>
      </c>
      <c r="AY584" s="18" t="s">
        <v>148</v>
      </c>
      <c r="BE584" s="217">
        <f>IF(N584="základní",J584,0)</f>
        <v>0</v>
      </c>
      <c r="BF584" s="217">
        <f>IF(N584="snížená",J584,0)</f>
        <v>0</v>
      </c>
      <c r="BG584" s="217">
        <f>IF(N584="zákl. přenesená",J584,0)</f>
        <v>0</v>
      </c>
      <c r="BH584" s="217">
        <f>IF(N584="sníž. přenesená",J584,0)</f>
        <v>0</v>
      </c>
      <c r="BI584" s="217">
        <f>IF(N584="nulová",J584,0)</f>
        <v>0</v>
      </c>
      <c r="BJ584" s="18" t="s">
        <v>80</v>
      </c>
      <c r="BK584" s="217">
        <f>ROUND(I584*H584,2)</f>
        <v>0</v>
      </c>
      <c r="BL584" s="18" t="s">
        <v>155</v>
      </c>
      <c r="BM584" s="216" t="s">
        <v>2526</v>
      </c>
    </row>
    <row r="585" spans="1:47" s="2" customFormat="1" ht="12">
      <c r="A585" s="39"/>
      <c r="B585" s="40"/>
      <c r="C585" s="41"/>
      <c r="D585" s="218" t="s">
        <v>157</v>
      </c>
      <c r="E585" s="41"/>
      <c r="F585" s="219" t="s">
        <v>2525</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157</v>
      </c>
      <c r="AU585" s="18" t="s">
        <v>72</v>
      </c>
    </row>
    <row r="586" spans="1:65" s="2" customFormat="1" ht="16.5" customHeight="1">
      <c r="A586" s="39"/>
      <c r="B586" s="40"/>
      <c r="C586" s="205" t="s">
        <v>2209</v>
      </c>
      <c r="D586" s="205" t="s">
        <v>150</v>
      </c>
      <c r="E586" s="206" t="s">
        <v>399</v>
      </c>
      <c r="F586" s="207" t="s">
        <v>2527</v>
      </c>
      <c r="G586" s="208" t="s">
        <v>377</v>
      </c>
      <c r="H586" s="209">
        <v>3</v>
      </c>
      <c r="I586" s="210"/>
      <c r="J586" s="211">
        <f>ROUND(I586*H586,2)</f>
        <v>0</v>
      </c>
      <c r="K586" s="207" t="s">
        <v>19</v>
      </c>
      <c r="L586" s="45"/>
      <c r="M586" s="212" t="s">
        <v>19</v>
      </c>
      <c r="N586" s="213" t="s">
        <v>43</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155</v>
      </c>
      <c r="AT586" s="216" t="s">
        <v>150</v>
      </c>
      <c r="AU586" s="216" t="s">
        <v>72</v>
      </c>
      <c r="AY586" s="18" t="s">
        <v>148</v>
      </c>
      <c r="BE586" s="217">
        <f>IF(N586="základní",J586,0)</f>
        <v>0</v>
      </c>
      <c r="BF586" s="217">
        <f>IF(N586="snížená",J586,0)</f>
        <v>0</v>
      </c>
      <c r="BG586" s="217">
        <f>IF(N586="zákl. přenesená",J586,0)</f>
        <v>0</v>
      </c>
      <c r="BH586" s="217">
        <f>IF(N586="sníž. přenesená",J586,0)</f>
        <v>0</v>
      </c>
      <c r="BI586" s="217">
        <f>IF(N586="nulová",J586,0)</f>
        <v>0</v>
      </c>
      <c r="BJ586" s="18" t="s">
        <v>80</v>
      </c>
      <c r="BK586" s="217">
        <f>ROUND(I586*H586,2)</f>
        <v>0</v>
      </c>
      <c r="BL586" s="18" t="s">
        <v>155</v>
      </c>
      <c r="BM586" s="216" t="s">
        <v>2528</v>
      </c>
    </row>
    <row r="587" spans="1:47" s="2" customFormat="1" ht="12">
      <c r="A587" s="39"/>
      <c r="B587" s="40"/>
      <c r="C587" s="41"/>
      <c r="D587" s="218" t="s">
        <v>157</v>
      </c>
      <c r="E587" s="41"/>
      <c r="F587" s="219" t="s">
        <v>2527</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157</v>
      </c>
      <c r="AU587" s="18" t="s">
        <v>72</v>
      </c>
    </row>
    <row r="588" spans="1:65" s="2" customFormat="1" ht="21.75" customHeight="1">
      <c r="A588" s="39"/>
      <c r="B588" s="40"/>
      <c r="C588" s="205" t="s">
        <v>2529</v>
      </c>
      <c r="D588" s="205" t="s">
        <v>150</v>
      </c>
      <c r="E588" s="206" t="s">
        <v>2171</v>
      </c>
      <c r="F588" s="207" t="s">
        <v>2172</v>
      </c>
      <c r="G588" s="208" t="s">
        <v>2173</v>
      </c>
      <c r="H588" s="280"/>
      <c r="I588" s="210"/>
      <c r="J588" s="211">
        <f>ROUND(I588*H588,2)</f>
        <v>0</v>
      </c>
      <c r="K588" s="207" t="s">
        <v>19</v>
      </c>
      <c r="L588" s="45"/>
      <c r="M588" s="212" t="s">
        <v>19</v>
      </c>
      <c r="N588" s="213" t="s">
        <v>43</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155</v>
      </c>
      <c r="AT588" s="216" t="s">
        <v>150</v>
      </c>
      <c r="AU588" s="216" t="s">
        <v>72</v>
      </c>
      <c r="AY588" s="18" t="s">
        <v>148</v>
      </c>
      <c r="BE588" s="217">
        <f>IF(N588="základní",J588,0)</f>
        <v>0</v>
      </c>
      <c r="BF588" s="217">
        <f>IF(N588="snížená",J588,0)</f>
        <v>0</v>
      </c>
      <c r="BG588" s="217">
        <f>IF(N588="zákl. přenesená",J588,0)</f>
        <v>0</v>
      </c>
      <c r="BH588" s="217">
        <f>IF(N588="sníž. přenesená",J588,0)</f>
        <v>0</v>
      </c>
      <c r="BI588" s="217">
        <f>IF(N588="nulová",J588,0)</f>
        <v>0</v>
      </c>
      <c r="BJ588" s="18" t="s">
        <v>80</v>
      </c>
      <c r="BK588" s="217">
        <f>ROUND(I588*H588,2)</f>
        <v>0</v>
      </c>
      <c r="BL588" s="18" t="s">
        <v>155</v>
      </c>
      <c r="BM588" s="216" t="s">
        <v>2530</v>
      </c>
    </row>
    <row r="589" spans="1:47" s="2" customFormat="1" ht="12">
      <c r="A589" s="39"/>
      <c r="B589" s="40"/>
      <c r="C589" s="41"/>
      <c r="D589" s="218" t="s">
        <v>157</v>
      </c>
      <c r="E589" s="41"/>
      <c r="F589" s="219" t="s">
        <v>2172</v>
      </c>
      <c r="G589" s="41"/>
      <c r="H589" s="41"/>
      <c r="I589" s="220"/>
      <c r="J589" s="41"/>
      <c r="K589" s="41"/>
      <c r="L589" s="45"/>
      <c r="M589" s="276"/>
      <c r="N589" s="277"/>
      <c r="O589" s="278"/>
      <c r="P589" s="278"/>
      <c r="Q589" s="278"/>
      <c r="R589" s="278"/>
      <c r="S589" s="278"/>
      <c r="T589" s="279"/>
      <c r="U589" s="39"/>
      <c r="V589" s="39"/>
      <c r="W589" s="39"/>
      <c r="X589" s="39"/>
      <c r="Y589" s="39"/>
      <c r="Z589" s="39"/>
      <c r="AA589" s="39"/>
      <c r="AB589" s="39"/>
      <c r="AC589" s="39"/>
      <c r="AD589" s="39"/>
      <c r="AE589" s="39"/>
      <c r="AT589" s="18" t="s">
        <v>157</v>
      </c>
      <c r="AU589" s="18" t="s">
        <v>72</v>
      </c>
    </row>
    <row r="590" spans="1:31" s="2" customFormat="1" ht="6.95" customHeight="1">
      <c r="A590" s="39"/>
      <c r="B590" s="60"/>
      <c r="C590" s="61"/>
      <c r="D590" s="61"/>
      <c r="E590" s="61"/>
      <c r="F590" s="61"/>
      <c r="G590" s="61"/>
      <c r="H590" s="61"/>
      <c r="I590" s="61"/>
      <c r="J590" s="61"/>
      <c r="K590" s="61"/>
      <c r="L590" s="45"/>
      <c r="M590" s="39"/>
      <c r="O590" s="39"/>
      <c r="P590" s="39"/>
      <c r="Q590" s="39"/>
      <c r="R590" s="39"/>
      <c r="S590" s="39"/>
      <c r="T590" s="39"/>
      <c r="U590" s="39"/>
      <c r="V590" s="39"/>
      <c r="W590" s="39"/>
      <c r="X590" s="39"/>
      <c r="Y590" s="39"/>
      <c r="Z590" s="39"/>
      <c r="AA590" s="39"/>
      <c r="AB590" s="39"/>
      <c r="AC590" s="39"/>
      <c r="AD590" s="39"/>
      <c r="AE590" s="39"/>
    </row>
  </sheetData>
  <sheetProtection password="CC35" sheet="1" objects="1" scenarios="1" formatColumns="0" formatRows="0" autoFilter="0"/>
  <autoFilter ref="C78:K58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2531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ROUND((SUM(BE79:BE139)),2)</f>
        <v>0</v>
      </c>
      <c r="G33" s="39"/>
      <c r="H33" s="39"/>
      <c r="I33" s="149">
        <v>0.21</v>
      </c>
      <c r="J33" s="148">
        <f>ROUND(((SUM(BE79:BE139))*I33),2)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ROUND((SUM(BF79:BF139)),2)</f>
        <v>0</v>
      </c>
      <c r="G34" s="39"/>
      <c r="H34" s="39"/>
      <c r="I34" s="149">
        <v>0.15</v>
      </c>
      <c r="J34" s="148">
        <f>ROUND(((SUM(BF79:BF139))*I34),2)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ROUND((SUM(BG79:BG139)),2)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ROUND((SUM(BH79:BH139)),2)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ROUND((SUM(BI79:BI139)),2)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06 - osvětlení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133</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rev.5</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06 - osvětlení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20. 10. 2021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134</v>
      </c>
      <c r="D78" s="181" t="s">
        <v>57</v>
      </c>
      <c r="E78" s="181" t="s">
        <v>53</v>
      </c>
      <c r="F78" s="181" t="s">
        <v>54</v>
      </c>
      <c r="G78" s="181" t="s">
        <v>135</v>
      </c>
      <c r="H78" s="181" t="s">
        <v>136</v>
      </c>
      <c r="I78" s="181" t="s">
        <v>137</v>
      </c>
      <c r="J78" s="181" t="s">
        <v>112</v>
      </c>
      <c r="K78" s="182" t="s">
        <v>138</v>
      </c>
      <c r="L78" s="183"/>
      <c r="M78" s="93" t="s">
        <v>19</v>
      </c>
      <c r="N78" s="94" t="s">
        <v>42</v>
      </c>
      <c r="O78" s="94" t="s">
        <v>139</v>
      </c>
      <c r="P78" s="94" t="s">
        <v>140</v>
      </c>
      <c r="Q78" s="94" t="s">
        <v>141</v>
      </c>
      <c r="R78" s="94" t="s">
        <v>142</v>
      </c>
      <c r="S78" s="94" t="s">
        <v>143</v>
      </c>
      <c r="T78" s="95" t="s">
        <v>144</v>
      </c>
      <c r="U78" s="178"/>
      <c r="V78" s="178"/>
      <c r="W78" s="178"/>
      <c r="X78" s="178"/>
      <c r="Y78" s="178"/>
      <c r="Z78" s="178"/>
      <c r="AA78" s="178"/>
      <c r="AB78" s="178"/>
      <c r="AC78" s="178"/>
      <c r="AD78" s="178"/>
      <c r="AE78" s="178"/>
    </row>
    <row r="79" spans="1:63" s="2" customFormat="1" ht="22.8" customHeight="1">
      <c r="A79" s="39"/>
      <c r="B79" s="40"/>
      <c r="C79" s="100" t="s">
        <v>145</v>
      </c>
      <c r="D79" s="41"/>
      <c r="E79" s="41"/>
      <c r="F79" s="41"/>
      <c r="G79" s="41"/>
      <c r="H79" s="41"/>
      <c r="I79" s="41"/>
      <c r="J79" s="184">
        <f>BK79</f>
        <v>0</v>
      </c>
      <c r="K79" s="41"/>
      <c r="L79" s="45"/>
      <c r="M79" s="96"/>
      <c r="N79" s="185"/>
      <c r="O79" s="97"/>
      <c r="P79" s="186">
        <f>SUM(P80:P139)</f>
        <v>0</v>
      </c>
      <c r="Q79" s="97"/>
      <c r="R79" s="186">
        <f>SUM(R80:R139)</f>
        <v>0</v>
      </c>
      <c r="S79" s="97"/>
      <c r="T79" s="187">
        <f>SUM(T80:T139)</f>
        <v>0</v>
      </c>
      <c r="U79" s="39"/>
      <c r="V79" s="39"/>
      <c r="W79" s="39"/>
      <c r="X79" s="39"/>
      <c r="Y79" s="39"/>
      <c r="Z79" s="39"/>
      <c r="AA79" s="39"/>
      <c r="AB79" s="39"/>
      <c r="AC79" s="39"/>
      <c r="AD79" s="39"/>
      <c r="AE79" s="39"/>
      <c r="AT79" s="18" t="s">
        <v>71</v>
      </c>
      <c r="AU79" s="18" t="s">
        <v>113</v>
      </c>
      <c r="BK79" s="188">
        <f>SUM(BK80:BK139)</f>
        <v>0</v>
      </c>
    </row>
    <row r="80" spans="1:65" s="2" customFormat="1" ht="16.5" customHeight="1">
      <c r="A80" s="39"/>
      <c r="B80" s="40"/>
      <c r="C80" s="205" t="s">
        <v>80</v>
      </c>
      <c r="D80" s="205" t="s">
        <v>150</v>
      </c>
      <c r="E80" s="206" t="s">
        <v>80</v>
      </c>
      <c r="F80" s="207" t="s">
        <v>2532</v>
      </c>
      <c r="G80" s="208" t="s">
        <v>1808</v>
      </c>
      <c r="H80" s="209">
        <v>351</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155</v>
      </c>
      <c r="AT80" s="216" t="s">
        <v>150</v>
      </c>
      <c r="AU80" s="216" t="s">
        <v>72</v>
      </c>
      <c r="AY80" s="18" t="s">
        <v>148</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155</v>
      </c>
      <c r="BM80" s="216" t="s">
        <v>82</v>
      </c>
    </row>
    <row r="81" spans="1:47" s="2" customFormat="1" ht="12">
      <c r="A81" s="39"/>
      <c r="B81" s="40"/>
      <c r="C81" s="41"/>
      <c r="D81" s="218" t="s">
        <v>157</v>
      </c>
      <c r="E81" s="41"/>
      <c r="F81" s="219" t="s">
        <v>2532</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157</v>
      </c>
      <c r="AU81" s="18" t="s">
        <v>72</v>
      </c>
    </row>
    <row r="82" spans="1:47" s="2" customFormat="1" ht="12">
      <c r="A82" s="39"/>
      <c r="B82" s="40"/>
      <c r="C82" s="41"/>
      <c r="D82" s="218" t="s">
        <v>300</v>
      </c>
      <c r="E82" s="41"/>
      <c r="F82" s="247" t="s">
        <v>2533</v>
      </c>
      <c r="G82" s="41"/>
      <c r="H82" s="41"/>
      <c r="I82" s="220"/>
      <c r="J82" s="41"/>
      <c r="K82" s="41"/>
      <c r="L82" s="45"/>
      <c r="M82" s="221"/>
      <c r="N82" s="222"/>
      <c r="O82" s="85"/>
      <c r="P82" s="85"/>
      <c r="Q82" s="85"/>
      <c r="R82" s="85"/>
      <c r="S82" s="85"/>
      <c r="T82" s="86"/>
      <c r="U82" s="39"/>
      <c r="V82" s="39"/>
      <c r="W82" s="39"/>
      <c r="X82" s="39"/>
      <c r="Y82" s="39"/>
      <c r="Z82" s="39"/>
      <c r="AA82" s="39"/>
      <c r="AB82" s="39"/>
      <c r="AC82" s="39"/>
      <c r="AD82" s="39"/>
      <c r="AE82" s="39"/>
      <c r="AT82" s="18" t="s">
        <v>300</v>
      </c>
      <c r="AU82" s="18" t="s">
        <v>72</v>
      </c>
    </row>
    <row r="83" spans="1:65" s="2" customFormat="1" ht="16.5" customHeight="1">
      <c r="A83" s="39"/>
      <c r="B83" s="40"/>
      <c r="C83" s="205" t="s">
        <v>82</v>
      </c>
      <c r="D83" s="205" t="s">
        <v>150</v>
      </c>
      <c r="E83" s="206" t="s">
        <v>2534</v>
      </c>
      <c r="F83" s="207" t="s">
        <v>2535</v>
      </c>
      <c r="G83" s="208" t="s">
        <v>1808</v>
      </c>
      <c r="H83" s="209">
        <v>322</v>
      </c>
      <c r="I83" s="210"/>
      <c r="J83" s="211">
        <f>ROUND(I83*H83,2)</f>
        <v>0</v>
      </c>
      <c r="K83" s="207" t="s">
        <v>19</v>
      </c>
      <c r="L83" s="45"/>
      <c r="M83" s="212" t="s">
        <v>19</v>
      </c>
      <c r="N83" s="213"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155</v>
      </c>
      <c r="AT83" s="216" t="s">
        <v>150</v>
      </c>
      <c r="AU83" s="216" t="s">
        <v>72</v>
      </c>
      <c r="AY83" s="18" t="s">
        <v>148</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155</v>
      </c>
      <c r="BM83" s="216" t="s">
        <v>155</v>
      </c>
    </row>
    <row r="84" spans="1:47" s="2" customFormat="1" ht="12">
      <c r="A84" s="39"/>
      <c r="B84" s="40"/>
      <c r="C84" s="41"/>
      <c r="D84" s="218" t="s">
        <v>157</v>
      </c>
      <c r="E84" s="41"/>
      <c r="F84" s="219" t="s">
        <v>2535</v>
      </c>
      <c r="G84" s="41"/>
      <c r="H84" s="41"/>
      <c r="I84" s="220"/>
      <c r="J84" s="41"/>
      <c r="K84" s="41"/>
      <c r="L84" s="45"/>
      <c r="M84" s="221"/>
      <c r="N84" s="222"/>
      <c r="O84" s="85"/>
      <c r="P84" s="85"/>
      <c r="Q84" s="85"/>
      <c r="R84" s="85"/>
      <c r="S84" s="85"/>
      <c r="T84" s="86"/>
      <c r="U84" s="39"/>
      <c r="V84" s="39"/>
      <c r="W84" s="39"/>
      <c r="X84" s="39"/>
      <c r="Y84" s="39"/>
      <c r="Z84" s="39"/>
      <c r="AA84" s="39"/>
      <c r="AB84" s="39"/>
      <c r="AC84" s="39"/>
      <c r="AD84" s="39"/>
      <c r="AE84" s="39"/>
      <c r="AT84" s="18" t="s">
        <v>157</v>
      </c>
      <c r="AU84" s="18" t="s">
        <v>72</v>
      </c>
    </row>
    <row r="85" spans="1:47" s="2" customFormat="1" ht="12">
      <c r="A85" s="39"/>
      <c r="B85" s="40"/>
      <c r="C85" s="41"/>
      <c r="D85" s="218" t="s">
        <v>300</v>
      </c>
      <c r="E85" s="41"/>
      <c r="F85" s="247" t="s">
        <v>2533</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300</v>
      </c>
      <c r="AU85" s="18" t="s">
        <v>72</v>
      </c>
    </row>
    <row r="86" spans="1:65" s="2" customFormat="1" ht="16.5" customHeight="1">
      <c r="A86" s="39"/>
      <c r="B86" s="40"/>
      <c r="C86" s="205" t="s">
        <v>163</v>
      </c>
      <c r="D86" s="205" t="s">
        <v>150</v>
      </c>
      <c r="E86" s="206" t="s">
        <v>163</v>
      </c>
      <c r="F86" s="207" t="s">
        <v>2536</v>
      </c>
      <c r="G86" s="208" t="s">
        <v>1808</v>
      </c>
      <c r="H86" s="209">
        <v>63</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155</v>
      </c>
      <c r="AT86" s="216" t="s">
        <v>150</v>
      </c>
      <c r="AU86" s="216" t="s">
        <v>72</v>
      </c>
      <c r="AY86" s="18" t="s">
        <v>148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155</v>
      </c>
      <c r="BM86" s="216" t="s">
        <v>193</v>
      </c>
    </row>
    <row r="87" spans="1:47" s="2" customFormat="1" ht="12">
      <c r="A87" s="39"/>
      <c r="B87" s="40"/>
      <c r="C87" s="41"/>
      <c r="D87" s="218" t="s">
        <v>157</v>
      </c>
      <c r="E87" s="41"/>
      <c r="F87" s="219" t="s">
        <v>2536</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157</v>
      </c>
      <c r="AU87" s="18" t="s">
        <v>72</v>
      </c>
    </row>
    <row r="88" spans="1:47" s="2" customFormat="1" ht="12">
      <c r="A88" s="39"/>
      <c r="B88" s="40"/>
      <c r="C88" s="41"/>
      <c r="D88" s="218" t="s">
        <v>300</v>
      </c>
      <c r="E88" s="41"/>
      <c r="F88" s="247" t="s">
        <v>2533</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300</v>
      </c>
      <c r="AU88" s="18" t="s">
        <v>72</v>
      </c>
    </row>
    <row r="89" spans="1:65" s="2" customFormat="1" ht="16.5" customHeight="1">
      <c r="A89" s="39"/>
      <c r="B89" s="40"/>
      <c r="C89" s="205" t="s">
        <v>155</v>
      </c>
      <c r="D89" s="205" t="s">
        <v>150</v>
      </c>
      <c r="E89" s="206" t="s">
        <v>186</v>
      </c>
      <c r="F89" s="207" t="s">
        <v>2537</v>
      </c>
      <c r="G89" s="208" t="s">
        <v>220</v>
      </c>
      <c r="H89" s="209">
        <v>36</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155</v>
      </c>
      <c r="AT89" s="216" t="s">
        <v>150</v>
      </c>
      <c r="AU89" s="216" t="s">
        <v>72</v>
      </c>
      <c r="AY89" s="18" t="s">
        <v>148</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155</v>
      </c>
      <c r="BM89" s="216" t="s">
        <v>205</v>
      </c>
    </row>
    <row r="90" spans="1:47" s="2" customFormat="1" ht="12">
      <c r="A90" s="39"/>
      <c r="B90" s="40"/>
      <c r="C90" s="41"/>
      <c r="D90" s="218" t="s">
        <v>157</v>
      </c>
      <c r="E90" s="41"/>
      <c r="F90" s="219" t="s">
        <v>2537</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157</v>
      </c>
      <c r="AU90" s="18" t="s">
        <v>72</v>
      </c>
    </row>
    <row r="91" spans="1:47" s="2" customFormat="1" ht="12">
      <c r="A91" s="39"/>
      <c r="B91" s="40"/>
      <c r="C91" s="41"/>
      <c r="D91" s="218" t="s">
        <v>300</v>
      </c>
      <c r="E91" s="41"/>
      <c r="F91" s="247" t="s">
        <v>2533</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300</v>
      </c>
      <c r="AU91" s="18" t="s">
        <v>72</v>
      </c>
    </row>
    <row r="92" spans="1:65" s="2" customFormat="1" ht="16.5" customHeight="1">
      <c r="A92" s="39"/>
      <c r="B92" s="40"/>
      <c r="C92" s="205" t="s">
        <v>186</v>
      </c>
      <c r="D92" s="205" t="s">
        <v>150</v>
      </c>
      <c r="E92" s="206" t="s">
        <v>193</v>
      </c>
      <c r="F92" s="207" t="s">
        <v>2538</v>
      </c>
      <c r="G92" s="208" t="s">
        <v>1808</v>
      </c>
      <c r="H92" s="209">
        <v>12</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155</v>
      </c>
      <c r="AT92" s="216" t="s">
        <v>150</v>
      </c>
      <c r="AU92" s="216" t="s">
        <v>72</v>
      </c>
      <c r="AY92" s="18" t="s">
        <v>148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155</v>
      </c>
      <c r="BM92" s="216" t="s">
        <v>217</v>
      </c>
    </row>
    <row r="93" spans="1:47" s="2" customFormat="1" ht="12">
      <c r="A93" s="39"/>
      <c r="B93" s="40"/>
      <c r="C93" s="41"/>
      <c r="D93" s="218" t="s">
        <v>157</v>
      </c>
      <c r="E93" s="41"/>
      <c r="F93" s="219" t="s">
        <v>2538</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157</v>
      </c>
      <c r="AU93" s="18" t="s">
        <v>72</v>
      </c>
    </row>
    <row r="94" spans="1:47" s="2" customFormat="1" ht="12">
      <c r="A94" s="39"/>
      <c r="B94" s="40"/>
      <c r="C94" s="41"/>
      <c r="D94" s="218" t="s">
        <v>300</v>
      </c>
      <c r="E94" s="41"/>
      <c r="F94" s="247" t="s">
        <v>2533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300</v>
      </c>
      <c r="AU94" s="18" t="s">
        <v>72</v>
      </c>
    </row>
    <row r="95" spans="1:65" s="2" customFormat="1" ht="16.5" customHeight="1">
      <c r="A95" s="39"/>
      <c r="B95" s="40"/>
      <c r="C95" s="205" t="s">
        <v>193</v>
      </c>
      <c r="D95" s="205" t="s">
        <v>150</v>
      </c>
      <c r="E95" s="206" t="s">
        <v>199</v>
      </c>
      <c r="F95" s="207" t="s">
        <v>2539</v>
      </c>
      <c r="G95" s="208" t="s">
        <v>1808</v>
      </c>
      <c r="H95" s="209">
        <v>13</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155</v>
      </c>
      <c r="AT95" s="216" t="s">
        <v>150</v>
      </c>
      <c r="AU95" s="216" t="s">
        <v>72</v>
      </c>
      <c r="AY95" s="18" t="s">
        <v>148</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155</v>
      </c>
      <c r="BM95" s="216" t="s">
        <v>231</v>
      </c>
    </row>
    <row r="96" spans="1:47" s="2" customFormat="1" ht="12">
      <c r="A96" s="39"/>
      <c r="B96" s="40"/>
      <c r="C96" s="41"/>
      <c r="D96" s="218" t="s">
        <v>157</v>
      </c>
      <c r="E96" s="41"/>
      <c r="F96" s="219" t="s">
        <v>2539</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157</v>
      </c>
      <c r="AU96" s="18" t="s">
        <v>72</v>
      </c>
    </row>
    <row r="97" spans="1:47" s="2" customFormat="1" ht="12">
      <c r="A97" s="39"/>
      <c r="B97" s="40"/>
      <c r="C97" s="41"/>
      <c r="D97" s="218" t="s">
        <v>300</v>
      </c>
      <c r="E97" s="41"/>
      <c r="F97" s="247" t="s">
        <v>2533</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300</v>
      </c>
      <c r="AU97" s="18" t="s">
        <v>72</v>
      </c>
    </row>
    <row r="98" spans="1:65" s="2" customFormat="1" ht="16.5" customHeight="1">
      <c r="A98" s="39"/>
      <c r="B98" s="40"/>
      <c r="C98" s="205" t="s">
        <v>199</v>
      </c>
      <c r="D98" s="205" t="s">
        <v>150</v>
      </c>
      <c r="E98" s="206" t="s">
        <v>205</v>
      </c>
      <c r="F98" s="207" t="s">
        <v>2540</v>
      </c>
      <c r="G98" s="208" t="s">
        <v>1808</v>
      </c>
      <c r="H98" s="209">
        <v>2</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155</v>
      </c>
      <c r="AT98" s="216" t="s">
        <v>150</v>
      </c>
      <c r="AU98" s="216" t="s">
        <v>72</v>
      </c>
      <c r="AY98" s="18" t="s">
        <v>148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155</v>
      </c>
      <c r="BM98" s="216" t="s">
        <v>243</v>
      </c>
    </row>
    <row r="99" spans="1:47" s="2" customFormat="1" ht="12">
      <c r="A99" s="39"/>
      <c r="B99" s="40"/>
      <c r="C99" s="41"/>
      <c r="D99" s="218" t="s">
        <v>157</v>
      </c>
      <c r="E99" s="41"/>
      <c r="F99" s="219" t="s">
        <v>2540</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157</v>
      </c>
      <c r="AU99" s="18" t="s">
        <v>72</v>
      </c>
    </row>
    <row r="100" spans="1:47" s="2" customFormat="1" ht="12">
      <c r="A100" s="39"/>
      <c r="B100" s="40"/>
      <c r="C100" s="41"/>
      <c r="D100" s="218" t="s">
        <v>300</v>
      </c>
      <c r="E100" s="41"/>
      <c r="F100" s="247" t="s">
        <v>2533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300</v>
      </c>
      <c r="AU100" s="18" t="s">
        <v>72</v>
      </c>
    </row>
    <row r="101" spans="1:65" s="2" customFormat="1" ht="16.5" customHeight="1">
      <c r="A101" s="39"/>
      <c r="B101" s="40"/>
      <c r="C101" s="205" t="s">
        <v>205</v>
      </c>
      <c r="D101" s="205" t="s">
        <v>150</v>
      </c>
      <c r="E101" s="206" t="s">
        <v>179</v>
      </c>
      <c r="F101" s="207" t="s">
        <v>2541</v>
      </c>
      <c r="G101" s="208" t="s">
        <v>1808</v>
      </c>
      <c r="H101" s="209">
        <v>17</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155</v>
      </c>
      <c r="AT101" s="216" t="s">
        <v>150</v>
      </c>
      <c r="AU101" s="216" t="s">
        <v>72</v>
      </c>
      <c r="AY101" s="18" t="s">
        <v>148</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155</v>
      </c>
      <c r="BM101" s="216" t="s">
        <v>261</v>
      </c>
    </row>
    <row r="102" spans="1:47" s="2" customFormat="1" ht="12">
      <c r="A102" s="39"/>
      <c r="B102" s="40"/>
      <c r="C102" s="41"/>
      <c r="D102" s="218" t="s">
        <v>157</v>
      </c>
      <c r="E102" s="41"/>
      <c r="F102" s="219" t="s">
        <v>2541</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157</v>
      </c>
      <c r="AU102" s="18" t="s">
        <v>72</v>
      </c>
    </row>
    <row r="103" spans="1:47" s="2" customFormat="1" ht="12">
      <c r="A103" s="39"/>
      <c r="B103" s="40"/>
      <c r="C103" s="41"/>
      <c r="D103" s="218" t="s">
        <v>300</v>
      </c>
      <c r="E103" s="41"/>
      <c r="F103" s="247" t="s">
        <v>2533</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300</v>
      </c>
      <c r="AU103" s="18" t="s">
        <v>72</v>
      </c>
    </row>
    <row r="104" spans="1:65" s="2" customFormat="1" ht="16.5" customHeight="1">
      <c r="A104" s="39"/>
      <c r="B104" s="40"/>
      <c r="C104" s="205" t="s">
        <v>179</v>
      </c>
      <c r="D104" s="205" t="s">
        <v>150</v>
      </c>
      <c r="E104" s="206" t="s">
        <v>217</v>
      </c>
      <c r="F104" s="207" t="s">
        <v>2542</v>
      </c>
      <c r="G104" s="208" t="s">
        <v>1808</v>
      </c>
      <c r="H104" s="209">
        <v>2</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150</v>
      </c>
      <c r="AU104" s="216" t="s">
        <v>72</v>
      </c>
      <c r="AY104" s="18" t="s">
        <v>148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155</v>
      </c>
      <c r="BM104" s="216" t="s">
        <v>277</v>
      </c>
    </row>
    <row r="105" spans="1:47" s="2" customFormat="1" ht="12">
      <c r="A105" s="39"/>
      <c r="B105" s="40"/>
      <c r="C105" s="41"/>
      <c r="D105" s="218" t="s">
        <v>157</v>
      </c>
      <c r="E105" s="41"/>
      <c r="F105" s="219" t="s">
        <v>2542</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157</v>
      </c>
      <c r="AU105" s="18" t="s">
        <v>72</v>
      </c>
    </row>
    <row r="106" spans="1:47" s="2" customFormat="1" ht="12">
      <c r="A106" s="39"/>
      <c r="B106" s="40"/>
      <c r="C106" s="41"/>
      <c r="D106" s="218" t="s">
        <v>300</v>
      </c>
      <c r="E106" s="41"/>
      <c r="F106" s="247" t="s">
        <v>2533</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300</v>
      </c>
      <c r="AU106" s="18" t="s">
        <v>72</v>
      </c>
    </row>
    <row r="107" spans="1:65" s="2" customFormat="1" ht="16.5" customHeight="1">
      <c r="A107" s="39"/>
      <c r="B107" s="40"/>
      <c r="C107" s="205" t="s">
        <v>217</v>
      </c>
      <c r="D107" s="205" t="s">
        <v>150</v>
      </c>
      <c r="E107" s="206" t="s">
        <v>224</v>
      </c>
      <c r="F107" s="207" t="s">
        <v>2543</v>
      </c>
      <c r="G107" s="208" t="s">
        <v>1808</v>
      </c>
      <c r="H107" s="209">
        <v>17</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155</v>
      </c>
      <c r="AT107" s="216" t="s">
        <v>150</v>
      </c>
      <c r="AU107" s="216" t="s">
        <v>72</v>
      </c>
      <c r="AY107" s="18" t="s">
        <v>148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155</v>
      </c>
      <c r="BM107" s="216" t="s">
        <v>289</v>
      </c>
    </row>
    <row r="108" spans="1:47" s="2" customFormat="1" ht="12">
      <c r="A108" s="39"/>
      <c r="B108" s="40"/>
      <c r="C108" s="41"/>
      <c r="D108" s="218" t="s">
        <v>157</v>
      </c>
      <c r="E108" s="41"/>
      <c r="F108" s="219" t="s">
        <v>2543</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157</v>
      </c>
      <c r="AU108" s="18" t="s">
        <v>72</v>
      </c>
    </row>
    <row r="109" spans="1:47" s="2" customFormat="1" ht="12">
      <c r="A109" s="39"/>
      <c r="B109" s="40"/>
      <c r="C109" s="41"/>
      <c r="D109" s="218" t="s">
        <v>300</v>
      </c>
      <c r="E109" s="41"/>
      <c r="F109" s="247" t="s">
        <v>2533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300</v>
      </c>
      <c r="AU109" s="18" t="s">
        <v>72</v>
      </c>
    </row>
    <row r="110" spans="1:65" s="2" customFormat="1" ht="16.5" customHeight="1">
      <c r="A110" s="39"/>
      <c r="B110" s="40"/>
      <c r="C110" s="205" t="s">
        <v>224</v>
      </c>
      <c r="D110" s="205" t="s">
        <v>150</v>
      </c>
      <c r="E110" s="206" t="s">
        <v>231</v>
      </c>
      <c r="F110" s="207" t="s">
        <v>2544</v>
      </c>
      <c r="G110" s="208" t="s">
        <v>1808</v>
      </c>
      <c r="H110" s="209">
        <v>9</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150</v>
      </c>
      <c r="AU110" s="216" t="s">
        <v>72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303</v>
      </c>
    </row>
    <row r="111" spans="1:47" s="2" customFormat="1" ht="12">
      <c r="A111" s="39"/>
      <c r="B111" s="40"/>
      <c r="C111" s="41"/>
      <c r="D111" s="218" t="s">
        <v>157</v>
      </c>
      <c r="E111" s="41"/>
      <c r="F111" s="219" t="s">
        <v>2544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72</v>
      </c>
    </row>
    <row r="112" spans="1:47" s="2" customFormat="1" ht="12">
      <c r="A112" s="39"/>
      <c r="B112" s="40"/>
      <c r="C112" s="41"/>
      <c r="D112" s="218" t="s">
        <v>300</v>
      </c>
      <c r="E112" s="41"/>
      <c r="F112" s="247" t="s">
        <v>2533</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300</v>
      </c>
      <c r="AU112" s="18" t="s">
        <v>72</v>
      </c>
    </row>
    <row r="113" spans="1:65" s="2" customFormat="1" ht="16.5" customHeight="1">
      <c r="A113" s="39"/>
      <c r="B113" s="40"/>
      <c r="C113" s="205" t="s">
        <v>231</v>
      </c>
      <c r="D113" s="205" t="s">
        <v>150</v>
      </c>
      <c r="E113" s="206" t="s">
        <v>237</v>
      </c>
      <c r="F113" s="207" t="s">
        <v>2545</v>
      </c>
      <c r="G113" s="208" t="s">
        <v>1808</v>
      </c>
      <c r="H113" s="209">
        <v>14</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155</v>
      </c>
      <c r="AT113" s="216" t="s">
        <v>150</v>
      </c>
      <c r="AU113" s="216" t="s">
        <v>72</v>
      </c>
      <c r="AY113" s="18" t="s">
        <v>148</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155</v>
      </c>
      <c r="BM113" s="216" t="s">
        <v>315</v>
      </c>
    </row>
    <row r="114" spans="1:47" s="2" customFormat="1" ht="12">
      <c r="A114" s="39"/>
      <c r="B114" s="40"/>
      <c r="C114" s="41"/>
      <c r="D114" s="218" t="s">
        <v>157</v>
      </c>
      <c r="E114" s="41"/>
      <c r="F114" s="219" t="s">
        <v>2545</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157</v>
      </c>
      <c r="AU114" s="18" t="s">
        <v>72</v>
      </c>
    </row>
    <row r="115" spans="1:47" s="2" customFormat="1" ht="12">
      <c r="A115" s="39"/>
      <c r="B115" s="40"/>
      <c r="C115" s="41"/>
      <c r="D115" s="218" t="s">
        <v>300</v>
      </c>
      <c r="E115" s="41"/>
      <c r="F115" s="247" t="s">
        <v>2533</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300</v>
      </c>
      <c r="AU115" s="18" t="s">
        <v>72</v>
      </c>
    </row>
    <row r="116" spans="1:65" s="2" customFormat="1" ht="16.5" customHeight="1">
      <c r="A116" s="39"/>
      <c r="B116" s="40"/>
      <c r="C116" s="205" t="s">
        <v>237</v>
      </c>
      <c r="D116" s="205" t="s">
        <v>150</v>
      </c>
      <c r="E116" s="206" t="s">
        <v>2546</v>
      </c>
      <c r="F116" s="207" t="s">
        <v>2547</v>
      </c>
      <c r="G116" s="208" t="s">
        <v>220</v>
      </c>
      <c r="H116" s="209">
        <v>112</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150</v>
      </c>
      <c r="AU116" s="216" t="s">
        <v>72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331</v>
      </c>
    </row>
    <row r="117" spans="1:47" s="2" customFormat="1" ht="12">
      <c r="A117" s="39"/>
      <c r="B117" s="40"/>
      <c r="C117" s="41"/>
      <c r="D117" s="218" t="s">
        <v>157</v>
      </c>
      <c r="E117" s="41"/>
      <c r="F117" s="219" t="s">
        <v>2547</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72</v>
      </c>
    </row>
    <row r="118" spans="1:47" s="2" customFormat="1" ht="12">
      <c r="A118" s="39"/>
      <c r="B118" s="40"/>
      <c r="C118" s="41"/>
      <c r="D118" s="218" t="s">
        <v>300</v>
      </c>
      <c r="E118" s="41"/>
      <c r="F118" s="247" t="s">
        <v>2533</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300</v>
      </c>
      <c r="AU118" s="18" t="s">
        <v>72</v>
      </c>
    </row>
    <row r="119" spans="1:65" s="2" customFormat="1" ht="16.5" customHeight="1">
      <c r="A119" s="39"/>
      <c r="B119" s="40"/>
      <c r="C119" s="205" t="s">
        <v>243</v>
      </c>
      <c r="D119" s="205" t="s">
        <v>150</v>
      </c>
      <c r="E119" s="206" t="s">
        <v>283</v>
      </c>
      <c r="F119" s="207" t="s">
        <v>2548</v>
      </c>
      <c r="G119" s="208" t="s">
        <v>1808</v>
      </c>
      <c r="H119" s="209">
        <v>5</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155</v>
      </c>
      <c r="AT119" s="216" t="s">
        <v>150</v>
      </c>
      <c r="AU119" s="216" t="s">
        <v>72</v>
      </c>
      <c r="AY119" s="18" t="s">
        <v>148</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155</v>
      </c>
      <c r="BM119" s="216" t="s">
        <v>350</v>
      </c>
    </row>
    <row r="120" spans="1:47" s="2" customFormat="1" ht="12">
      <c r="A120" s="39"/>
      <c r="B120" s="40"/>
      <c r="C120" s="41"/>
      <c r="D120" s="218" t="s">
        <v>157</v>
      </c>
      <c r="E120" s="41"/>
      <c r="F120" s="219" t="s">
        <v>2548</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157</v>
      </c>
      <c r="AU120" s="18" t="s">
        <v>72</v>
      </c>
    </row>
    <row r="121" spans="1:47" s="2" customFormat="1" ht="12">
      <c r="A121" s="39"/>
      <c r="B121" s="40"/>
      <c r="C121" s="41"/>
      <c r="D121" s="218" t="s">
        <v>300</v>
      </c>
      <c r="E121" s="41"/>
      <c r="F121" s="247" t="s">
        <v>2533</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300</v>
      </c>
      <c r="AU121" s="18" t="s">
        <v>72</v>
      </c>
    </row>
    <row r="122" spans="1:65" s="2" customFormat="1" ht="16.5" customHeight="1">
      <c r="A122" s="39"/>
      <c r="B122" s="40"/>
      <c r="C122" s="205" t="s">
        <v>8</v>
      </c>
      <c r="D122" s="205" t="s">
        <v>150</v>
      </c>
      <c r="E122" s="206" t="s">
        <v>289</v>
      </c>
      <c r="F122" s="207" t="s">
        <v>2549</v>
      </c>
      <c r="G122" s="208" t="s">
        <v>1808</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72</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365</v>
      </c>
    </row>
    <row r="123" spans="1:47" s="2" customFormat="1" ht="12">
      <c r="A123" s="39"/>
      <c r="B123" s="40"/>
      <c r="C123" s="41"/>
      <c r="D123" s="218" t="s">
        <v>157</v>
      </c>
      <c r="E123" s="41"/>
      <c r="F123" s="219" t="s">
        <v>2549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72</v>
      </c>
    </row>
    <row r="124" spans="1:47" s="2" customFormat="1" ht="12">
      <c r="A124" s="39"/>
      <c r="B124" s="40"/>
      <c r="C124" s="41"/>
      <c r="D124" s="218" t="s">
        <v>300</v>
      </c>
      <c r="E124" s="41"/>
      <c r="F124" s="247" t="s">
        <v>2533</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300</v>
      </c>
      <c r="AU124" s="18" t="s">
        <v>72</v>
      </c>
    </row>
    <row r="125" spans="1:65" s="2" customFormat="1" ht="16.5" customHeight="1">
      <c r="A125" s="39"/>
      <c r="B125" s="40"/>
      <c r="C125" s="205" t="s">
        <v>261</v>
      </c>
      <c r="D125" s="205" t="s">
        <v>150</v>
      </c>
      <c r="E125" s="206" t="s">
        <v>7</v>
      </c>
      <c r="F125" s="207" t="s">
        <v>2550</v>
      </c>
      <c r="G125" s="208" t="s">
        <v>1808</v>
      </c>
      <c r="H125" s="209">
        <v>25</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155</v>
      </c>
      <c r="AT125" s="216" t="s">
        <v>150</v>
      </c>
      <c r="AU125" s="216" t="s">
        <v>72</v>
      </c>
      <c r="AY125" s="18" t="s">
        <v>148</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155</v>
      </c>
      <c r="BM125" s="216" t="s">
        <v>383</v>
      </c>
    </row>
    <row r="126" spans="1:47" s="2" customFormat="1" ht="12">
      <c r="A126" s="39"/>
      <c r="B126" s="40"/>
      <c r="C126" s="41"/>
      <c r="D126" s="218" t="s">
        <v>157</v>
      </c>
      <c r="E126" s="41"/>
      <c r="F126" s="219" t="s">
        <v>2550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157</v>
      </c>
      <c r="AU126" s="18" t="s">
        <v>72</v>
      </c>
    </row>
    <row r="127" spans="1:47" s="2" customFormat="1" ht="12">
      <c r="A127" s="39"/>
      <c r="B127" s="40"/>
      <c r="C127" s="41"/>
      <c r="D127" s="218" t="s">
        <v>300</v>
      </c>
      <c r="E127" s="41"/>
      <c r="F127" s="247" t="s">
        <v>2533</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300</v>
      </c>
      <c r="AU127" s="18" t="s">
        <v>72</v>
      </c>
    </row>
    <row r="128" spans="1:65" s="2" customFormat="1" ht="16.5" customHeight="1">
      <c r="A128" s="39"/>
      <c r="B128" s="40"/>
      <c r="C128" s="205" t="s">
        <v>268</v>
      </c>
      <c r="D128" s="205" t="s">
        <v>150</v>
      </c>
      <c r="E128" s="206" t="s">
        <v>303</v>
      </c>
      <c r="F128" s="207" t="s">
        <v>2551</v>
      </c>
      <c r="G128" s="208" t="s">
        <v>1808</v>
      </c>
      <c r="H128" s="209">
        <v>1</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155</v>
      </c>
      <c r="AT128" s="216" t="s">
        <v>150</v>
      </c>
      <c r="AU128" s="216" t="s">
        <v>72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395</v>
      </c>
    </row>
    <row r="129" spans="1:47" s="2" customFormat="1" ht="12">
      <c r="A129" s="39"/>
      <c r="B129" s="40"/>
      <c r="C129" s="41"/>
      <c r="D129" s="218" t="s">
        <v>157</v>
      </c>
      <c r="E129" s="41"/>
      <c r="F129" s="219" t="s">
        <v>2551</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72</v>
      </c>
    </row>
    <row r="130" spans="1:47" s="2" customFormat="1" ht="12">
      <c r="A130" s="39"/>
      <c r="B130" s="40"/>
      <c r="C130" s="41"/>
      <c r="D130" s="218" t="s">
        <v>300</v>
      </c>
      <c r="E130" s="41"/>
      <c r="F130" s="247" t="s">
        <v>2533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300</v>
      </c>
      <c r="AU130" s="18" t="s">
        <v>72</v>
      </c>
    </row>
    <row r="131" spans="1:65" s="2" customFormat="1" ht="16.5" customHeight="1">
      <c r="A131" s="39"/>
      <c r="B131" s="40"/>
      <c r="C131" s="205" t="s">
        <v>277</v>
      </c>
      <c r="D131" s="205" t="s">
        <v>150</v>
      </c>
      <c r="E131" s="206" t="s">
        <v>309</v>
      </c>
      <c r="F131" s="207" t="s">
        <v>2552</v>
      </c>
      <c r="G131" s="208" t="s">
        <v>1808</v>
      </c>
      <c r="H131" s="209">
        <v>44</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155</v>
      </c>
      <c r="AT131" s="216" t="s">
        <v>150</v>
      </c>
      <c r="AU131" s="216" t="s">
        <v>72</v>
      </c>
      <c r="AY131" s="18" t="s">
        <v>148</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155</v>
      </c>
      <c r="BM131" s="216" t="s">
        <v>406</v>
      </c>
    </row>
    <row r="132" spans="1:47" s="2" customFormat="1" ht="12">
      <c r="A132" s="39"/>
      <c r="B132" s="40"/>
      <c r="C132" s="41"/>
      <c r="D132" s="218" t="s">
        <v>157</v>
      </c>
      <c r="E132" s="41"/>
      <c r="F132" s="219" t="s">
        <v>2552</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157</v>
      </c>
      <c r="AU132" s="18" t="s">
        <v>72</v>
      </c>
    </row>
    <row r="133" spans="1:47" s="2" customFormat="1" ht="12">
      <c r="A133" s="39"/>
      <c r="B133" s="40"/>
      <c r="C133" s="41"/>
      <c r="D133" s="218" t="s">
        <v>300</v>
      </c>
      <c r="E133" s="41"/>
      <c r="F133" s="247" t="s">
        <v>2533</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300</v>
      </c>
      <c r="AU133" s="18" t="s">
        <v>72</v>
      </c>
    </row>
    <row r="134" spans="1:65" s="2" customFormat="1" ht="16.5" customHeight="1">
      <c r="A134" s="39"/>
      <c r="B134" s="40"/>
      <c r="C134" s="205" t="s">
        <v>283</v>
      </c>
      <c r="D134" s="205" t="s">
        <v>150</v>
      </c>
      <c r="E134" s="206" t="s">
        <v>315</v>
      </c>
      <c r="F134" s="207" t="s">
        <v>2553</v>
      </c>
      <c r="G134" s="208" t="s">
        <v>1808</v>
      </c>
      <c r="H134" s="209">
        <v>16</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155</v>
      </c>
      <c r="AT134" s="216" t="s">
        <v>150</v>
      </c>
      <c r="AU134" s="216" t="s">
        <v>72</v>
      </c>
      <c r="AY134" s="18" t="s">
        <v>148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155</v>
      </c>
      <c r="BM134" s="216" t="s">
        <v>424</v>
      </c>
    </row>
    <row r="135" spans="1:47" s="2" customFormat="1" ht="12">
      <c r="A135" s="39"/>
      <c r="B135" s="40"/>
      <c r="C135" s="41"/>
      <c r="D135" s="218" t="s">
        <v>157</v>
      </c>
      <c r="E135" s="41"/>
      <c r="F135" s="219" t="s">
        <v>2553</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157</v>
      </c>
      <c r="AU135" s="18" t="s">
        <v>72</v>
      </c>
    </row>
    <row r="136" spans="1:47" s="2" customFormat="1" ht="12">
      <c r="A136" s="39"/>
      <c r="B136" s="40"/>
      <c r="C136" s="41"/>
      <c r="D136" s="218" t="s">
        <v>300</v>
      </c>
      <c r="E136" s="41"/>
      <c r="F136" s="247" t="s">
        <v>2533</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300</v>
      </c>
      <c r="AU136" s="18" t="s">
        <v>72</v>
      </c>
    </row>
    <row r="137" spans="1:65" s="2" customFormat="1" ht="16.5" customHeight="1">
      <c r="A137" s="39"/>
      <c r="B137" s="40"/>
      <c r="C137" s="205" t="s">
        <v>289</v>
      </c>
      <c r="D137" s="205" t="s">
        <v>150</v>
      </c>
      <c r="E137" s="206" t="s">
        <v>322</v>
      </c>
      <c r="F137" s="207" t="s">
        <v>2554</v>
      </c>
      <c r="G137" s="208" t="s">
        <v>1808</v>
      </c>
      <c r="H137" s="209">
        <v>6</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155</v>
      </c>
      <c r="AT137" s="216" t="s">
        <v>150</v>
      </c>
      <c r="AU137" s="216" t="s">
        <v>72</v>
      </c>
      <c r="AY137" s="18" t="s">
        <v>148</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155</v>
      </c>
      <c r="BM137" s="216" t="s">
        <v>436</v>
      </c>
    </row>
    <row r="138" spans="1:47" s="2" customFormat="1" ht="12">
      <c r="A138" s="39"/>
      <c r="B138" s="40"/>
      <c r="C138" s="41"/>
      <c r="D138" s="218" t="s">
        <v>157</v>
      </c>
      <c r="E138" s="41"/>
      <c r="F138" s="219" t="s">
        <v>2554</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157</v>
      </c>
      <c r="AU138" s="18" t="s">
        <v>72</v>
      </c>
    </row>
    <row r="139" spans="1:47" s="2" customFormat="1" ht="12">
      <c r="A139" s="39"/>
      <c r="B139" s="40"/>
      <c r="C139" s="41"/>
      <c r="D139" s="218" t="s">
        <v>300</v>
      </c>
      <c r="E139" s="41"/>
      <c r="F139" s="247" t="s">
        <v>2533</v>
      </c>
      <c r="G139" s="41"/>
      <c r="H139" s="41"/>
      <c r="I139" s="220"/>
      <c r="J139" s="41"/>
      <c r="K139" s="41"/>
      <c r="L139" s="45"/>
      <c r="M139" s="276"/>
      <c r="N139" s="277"/>
      <c r="O139" s="278"/>
      <c r="P139" s="278"/>
      <c r="Q139" s="278"/>
      <c r="R139" s="278"/>
      <c r="S139" s="278"/>
      <c r="T139" s="279"/>
      <c r="U139" s="39"/>
      <c r="V139" s="39"/>
      <c r="W139" s="39"/>
      <c r="X139" s="39"/>
      <c r="Y139" s="39"/>
      <c r="Z139" s="39"/>
      <c r="AA139" s="39"/>
      <c r="AB139" s="39"/>
      <c r="AC139" s="39"/>
      <c r="AD139" s="39"/>
      <c r="AE139" s="39"/>
      <c r="AT139" s="18" t="s">
        <v>300</v>
      </c>
      <c r="AU139" s="18" t="s">
        <v>72</v>
      </c>
    </row>
    <row r="140" spans="1:31" s="2" customFormat="1" ht="6.95"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78:K139"/>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2555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ROUND((SUM(BE79:BE351)),2)</f>
        <v>0</v>
      </c>
      <c r="G33" s="39"/>
      <c r="H33" s="39"/>
      <c r="I33" s="149">
        <v>0.21</v>
      </c>
      <c r="J33" s="148">
        <f>ROUND(((SUM(BE79:BE351))*I33),2)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ROUND((SUM(BF79:BF351)),2)</f>
        <v>0</v>
      </c>
      <c r="G34" s="39"/>
      <c r="H34" s="39"/>
      <c r="I34" s="149">
        <v>0.15</v>
      </c>
      <c r="J34" s="148">
        <f>ROUND(((SUM(BF79:BF351))*I34),2)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ROUND((SUM(BG79:BG351)),2)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ROUND((SUM(BH79:BH351)),2)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ROUND((SUM(BI79:BI351)),2)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113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133</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SENB obj. 2983 U Synagogy Č. Lípa rev.5</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07 - UT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20. 10. 2021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Město Č. Lípa</v>
      </c>
      <c r="G75" s="41"/>
      <c r="H75" s="41"/>
      <c r="I75" s="33" t="s">
        <v>31</v>
      </c>
      <c r="J75" s="37" t="str">
        <f>E21</f>
        <v>KIP</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34</v>
      </c>
      <c r="J76" s="37" t="str">
        <f>E24</f>
        <v>J. Nešněra</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134</v>
      </c>
      <c r="D78" s="181" t="s">
        <v>57</v>
      </c>
      <c r="E78" s="181" t="s">
        <v>53</v>
      </c>
      <c r="F78" s="181" t="s">
        <v>54</v>
      </c>
      <c r="G78" s="181" t="s">
        <v>135</v>
      </c>
      <c r="H78" s="181" t="s">
        <v>136</v>
      </c>
      <c r="I78" s="181" t="s">
        <v>137</v>
      </c>
      <c r="J78" s="181" t="s">
        <v>112</v>
      </c>
      <c r="K78" s="182" t="s">
        <v>138</v>
      </c>
      <c r="L78" s="183"/>
      <c r="M78" s="93" t="s">
        <v>19</v>
      </c>
      <c r="N78" s="94" t="s">
        <v>42</v>
      </c>
      <c r="O78" s="94" t="s">
        <v>139</v>
      </c>
      <c r="P78" s="94" t="s">
        <v>140</v>
      </c>
      <c r="Q78" s="94" t="s">
        <v>141</v>
      </c>
      <c r="R78" s="94" t="s">
        <v>142</v>
      </c>
      <c r="S78" s="94" t="s">
        <v>143</v>
      </c>
      <c r="T78" s="95" t="s">
        <v>144</v>
      </c>
      <c r="U78" s="178"/>
      <c r="V78" s="178"/>
      <c r="W78" s="178"/>
      <c r="X78" s="178"/>
      <c r="Y78" s="178"/>
      <c r="Z78" s="178"/>
      <c r="AA78" s="178"/>
      <c r="AB78" s="178"/>
      <c r="AC78" s="178"/>
      <c r="AD78" s="178"/>
      <c r="AE78" s="178"/>
    </row>
    <row r="79" spans="1:63" s="2" customFormat="1" ht="22.8" customHeight="1">
      <c r="A79" s="39"/>
      <c r="B79" s="40"/>
      <c r="C79" s="100" t="s">
        <v>145</v>
      </c>
      <c r="D79" s="41"/>
      <c r="E79" s="41"/>
      <c r="F79" s="41"/>
      <c r="G79" s="41"/>
      <c r="H79" s="41"/>
      <c r="I79" s="41"/>
      <c r="J79" s="184">
        <f>BK79</f>
        <v>0</v>
      </c>
      <c r="K79" s="41"/>
      <c r="L79" s="45"/>
      <c r="M79" s="96"/>
      <c r="N79" s="185"/>
      <c r="O79" s="97"/>
      <c r="P79" s="186">
        <f>SUM(P80:P351)</f>
        <v>0</v>
      </c>
      <c r="Q79" s="97"/>
      <c r="R79" s="186">
        <f>SUM(R80:R351)</f>
        <v>0</v>
      </c>
      <c r="S79" s="97"/>
      <c r="T79" s="187">
        <f>SUM(T80:T351)</f>
        <v>0</v>
      </c>
      <c r="U79" s="39"/>
      <c r="V79" s="39"/>
      <c r="W79" s="39"/>
      <c r="X79" s="39"/>
      <c r="Y79" s="39"/>
      <c r="Z79" s="39"/>
      <c r="AA79" s="39"/>
      <c r="AB79" s="39"/>
      <c r="AC79" s="39"/>
      <c r="AD79" s="39"/>
      <c r="AE79" s="39"/>
      <c r="AT79" s="18" t="s">
        <v>71</v>
      </c>
      <c r="AU79" s="18" t="s">
        <v>113</v>
      </c>
      <c r="BK79" s="188">
        <f>SUM(BK80:BK351)</f>
        <v>0</v>
      </c>
    </row>
    <row r="80" spans="1:65" s="2" customFormat="1" ht="24.15" customHeight="1">
      <c r="A80" s="39"/>
      <c r="B80" s="40"/>
      <c r="C80" s="205" t="s">
        <v>80</v>
      </c>
      <c r="D80" s="205" t="s">
        <v>150</v>
      </c>
      <c r="E80" s="206" t="s">
        <v>2556</v>
      </c>
      <c r="F80" s="207" t="s">
        <v>2557</v>
      </c>
      <c r="G80" s="208" t="s">
        <v>2558</v>
      </c>
      <c r="H80" s="209">
        <v>18</v>
      </c>
      <c r="I80" s="210"/>
      <c r="J80" s="211">
        <f>ROUND(I80*H80,2)</f>
        <v>0</v>
      </c>
      <c r="K80" s="207" t="s">
        <v>19</v>
      </c>
      <c r="L80" s="45"/>
      <c r="M80" s="212" t="s">
        <v>19</v>
      </c>
      <c r="N80" s="213" t="s">
        <v>43</v>
      </c>
      <c r="O80" s="85"/>
      <c r="P80" s="214">
        <f>O80*H80</f>
        <v>0</v>
      </c>
      <c r="Q80" s="214">
        <v>0</v>
      </c>
      <c r="R80" s="214">
        <f>Q80*H80</f>
        <v>0</v>
      </c>
      <c r="S80" s="214">
        <v>0</v>
      </c>
      <c r="T80" s="215">
        <f>S80*H80</f>
        <v>0</v>
      </c>
      <c r="U80" s="39"/>
      <c r="V80" s="39"/>
      <c r="W80" s="39"/>
      <c r="X80" s="39"/>
      <c r="Y80" s="39"/>
      <c r="Z80" s="39"/>
      <c r="AA80" s="39"/>
      <c r="AB80" s="39"/>
      <c r="AC80" s="39"/>
      <c r="AD80" s="39"/>
      <c r="AE80" s="39"/>
      <c r="AR80" s="216" t="s">
        <v>155</v>
      </c>
      <c r="AT80" s="216" t="s">
        <v>150</v>
      </c>
      <c r="AU80" s="216" t="s">
        <v>72</v>
      </c>
      <c r="AY80" s="18" t="s">
        <v>148</v>
      </c>
      <c r="BE80" s="217">
        <f>IF(N80="základní",J80,0)</f>
        <v>0</v>
      </c>
      <c r="BF80" s="217">
        <f>IF(N80="snížená",J80,0)</f>
        <v>0</v>
      </c>
      <c r="BG80" s="217">
        <f>IF(N80="zákl. přenesená",J80,0)</f>
        <v>0</v>
      </c>
      <c r="BH80" s="217">
        <f>IF(N80="sníž. přenesená",J80,0)</f>
        <v>0</v>
      </c>
      <c r="BI80" s="217">
        <f>IF(N80="nulová",J80,0)</f>
        <v>0</v>
      </c>
      <c r="BJ80" s="18" t="s">
        <v>80</v>
      </c>
      <c r="BK80" s="217">
        <f>ROUND(I80*H80,2)</f>
        <v>0</v>
      </c>
      <c r="BL80" s="18" t="s">
        <v>155</v>
      </c>
      <c r="BM80" s="216" t="s">
        <v>82</v>
      </c>
    </row>
    <row r="81" spans="1:47" s="2" customFormat="1" ht="12">
      <c r="A81" s="39"/>
      <c r="B81" s="40"/>
      <c r="C81" s="41"/>
      <c r="D81" s="218" t="s">
        <v>157</v>
      </c>
      <c r="E81" s="41"/>
      <c r="F81" s="219" t="s">
        <v>2557</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157</v>
      </c>
      <c r="AU81" s="18" t="s">
        <v>72</v>
      </c>
    </row>
    <row r="82" spans="1:65" s="2" customFormat="1" ht="24.15" customHeight="1">
      <c r="A82" s="39"/>
      <c r="B82" s="40"/>
      <c r="C82" s="205" t="s">
        <v>82</v>
      </c>
      <c r="D82" s="205" t="s">
        <v>150</v>
      </c>
      <c r="E82" s="206" t="s">
        <v>2559</v>
      </c>
      <c r="F82" s="207" t="s">
        <v>2560</v>
      </c>
      <c r="G82" s="208" t="s">
        <v>220</v>
      </c>
      <c r="H82" s="209">
        <v>83</v>
      </c>
      <c r="I82" s="210"/>
      <c r="J82" s="211">
        <f>ROUND(I82*H82,2)</f>
        <v>0</v>
      </c>
      <c r="K82" s="207" t="s">
        <v>19</v>
      </c>
      <c r="L82" s="45"/>
      <c r="M82" s="212" t="s">
        <v>19</v>
      </c>
      <c r="N82" s="213"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155</v>
      </c>
      <c r="AT82" s="216" t="s">
        <v>150</v>
      </c>
      <c r="AU82" s="216" t="s">
        <v>72</v>
      </c>
      <c r="AY82" s="18" t="s">
        <v>148</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155</v>
      </c>
      <c r="BM82" s="216" t="s">
        <v>155</v>
      </c>
    </row>
    <row r="83" spans="1:47" s="2" customFormat="1" ht="12">
      <c r="A83" s="39"/>
      <c r="B83" s="40"/>
      <c r="C83" s="41"/>
      <c r="D83" s="218" t="s">
        <v>157</v>
      </c>
      <c r="E83" s="41"/>
      <c r="F83" s="219" t="s">
        <v>2560</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157</v>
      </c>
      <c r="AU83" s="18" t="s">
        <v>72</v>
      </c>
    </row>
    <row r="84" spans="1:65" s="2" customFormat="1" ht="24.15" customHeight="1">
      <c r="A84" s="39"/>
      <c r="B84" s="40"/>
      <c r="C84" s="205" t="s">
        <v>163</v>
      </c>
      <c r="D84" s="205" t="s">
        <v>150</v>
      </c>
      <c r="E84" s="206" t="s">
        <v>2561</v>
      </c>
      <c r="F84" s="207" t="s">
        <v>2562</v>
      </c>
      <c r="G84" s="208" t="s">
        <v>220</v>
      </c>
      <c r="H84" s="209">
        <v>35</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155</v>
      </c>
      <c r="AT84" s="216" t="s">
        <v>150</v>
      </c>
      <c r="AU84" s="216" t="s">
        <v>72</v>
      </c>
      <c r="AY84" s="18" t="s">
        <v>148</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155</v>
      </c>
      <c r="BM84" s="216" t="s">
        <v>193</v>
      </c>
    </row>
    <row r="85" spans="1:47" s="2" customFormat="1" ht="12">
      <c r="A85" s="39"/>
      <c r="B85" s="40"/>
      <c r="C85" s="41"/>
      <c r="D85" s="218" t="s">
        <v>157</v>
      </c>
      <c r="E85" s="41"/>
      <c r="F85" s="219" t="s">
        <v>2562</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157</v>
      </c>
      <c r="AU85" s="18" t="s">
        <v>72</v>
      </c>
    </row>
    <row r="86" spans="1:65" s="2" customFormat="1" ht="24.15" customHeight="1">
      <c r="A86" s="39"/>
      <c r="B86" s="40"/>
      <c r="C86" s="205" t="s">
        <v>155</v>
      </c>
      <c r="D86" s="205" t="s">
        <v>150</v>
      </c>
      <c r="E86" s="206" t="s">
        <v>2563</v>
      </c>
      <c r="F86" s="207" t="s">
        <v>2564</v>
      </c>
      <c r="G86" s="208" t="s">
        <v>220</v>
      </c>
      <c r="H86" s="209">
        <v>26</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155</v>
      </c>
      <c r="AT86" s="216" t="s">
        <v>150</v>
      </c>
      <c r="AU86" s="216" t="s">
        <v>72</v>
      </c>
      <c r="AY86" s="18" t="s">
        <v>148</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155</v>
      </c>
      <c r="BM86" s="216" t="s">
        <v>205</v>
      </c>
    </row>
    <row r="87" spans="1:47" s="2" customFormat="1" ht="12">
      <c r="A87" s="39"/>
      <c r="B87" s="40"/>
      <c r="C87" s="41"/>
      <c r="D87" s="218" t="s">
        <v>157</v>
      </c>
      <c r="E87" s="41"/>
      <c r="F87" s="219" t="s">
        <v>2564</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157</v>
      </c>
      <c r="AU87" s="18" t="s">
        <v>72</v>
      </c>
    </row>
    <row r="88" spans="1:65" s="2" customFormat="1" ht="24.15" customHeight="1">
      <c r="A88" s="39"/>
      <c r="B88" s="40"/>
      <c r="C88" s="205" t="s">
        <v>186</v>
      </c>
      <c r="D88" s="205" t="s">
        <v>150</v>
      </c>
      <c r="E88" s="206" t="s">
        <v>2565</v>
      </c>
      <c r="F88" s="207" t="s">
        <v>2566</v>
      </c>
      <c r="G88" s="208" t="s">
        <v>220</v>
      </c>
      <c r="H88" s="209">
        <v>108</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155</v>
      </c>
      <c r="AT88" s="216" t="s">
        <v>150</v>
      </c>
      <c r="AU88" s="216" t="s">
        <v>72</v>
      </c>
      <c r="AY88" s="18" t="s">
        <v>148</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155</v>
      </c>
      <c r="BM88" s="216" t="s">
        <v>217</v>
      </c>
    </row>
    <row r="89" spans="1:47" s="2" customFormat="1" ht="12">
      <c r="A89" s="39"/>
      <c r="B89" s="40"/>
      <c r="C89" s="41"/>
      <c r="D89" s="218" t="s">
        <v>157</v>
      </c>
      <c r="E89" s="41"/>
      <c r="F89" s="219" t="s">
        <v>2567</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157</v>
      </c>
      <c r="AU89" s="18" t="s">
        <v>72</v>
      </c>
    </row>
    <row r="90" spans="1:65" s="2" customFormat="1" ht="24.15" customHeight="1">
      <c r="A90" s="39"/>
      <c r="B90" s="40"/>
      <c r="C90" s="205" t="s">
        <v>193</v>
      </c>
      <c r="D90" s="205" t="s">
        <v>150</v>
      </c>
      <c r="E90" s="206" t="s">
        <v>2568</v>
      </c>
      <c r="F90" s="207" t="s">
        <v>2569</v>
      </c>
      <c r="G90" s="208" t="s">
        <v>220</v>
      </c>
      <c r="H90" s="209">
        <v>38</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155</v>
      </c>
      <c r="AT90" s="216" t="s">
        <v>150</v>
      </c>
      <c r="AU90" s="216" t="s">
        <v>72</v>
      </c>
      <c r="AY90" s="18" t="s">
        <v>148</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155</v>
      </c>
      <c r="BM90" s="216" t="s">
        <v>231</v>
      </c>
    </row>
    <row r="91" spans="1:47" s="2" customFormat="1" ht="12">
      <c r="A91" s="39"/>
      <c r="B91" s="40"/>
      <c r="C91" s="41"/>
      <c r="D91" s="218" t="s">
        <v>157</v>
      </c>
      <c r="E91" s="41"/>
      <c r="F91" s="219" t="s">
        <v>2570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157</v>
      </c>
      <c r="AU91" s="18" t="s">
        <v>72</v>
      </c>
    </row>
    <row r="92" spans="1:65" s="2" customFormat="1" ht="24.15" customHeight="1">
      <c r="A92" s="39"/>
      <c r="B92" s="40"/>
      <c r="C92" s="205" t="s">
        <v>199</v>
      </c>
      <c r="D92" s="205" t="s">
        <v>150</v>
      </c>
      <c r="E92" s="206" t="s">
        <v>2571</v>
      </c>
      <c r="F92" s="207" t="s">
        <v>2572</v>
      </c>
      <c r="G92" s="208" t="s">
        <v>220</v>
      </c>
      <c r="H92" s="209">
        <v>29</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155</v>
      </c>
      <c r="AT92" s="216" t="s">
        <v>150</v>
      </c>
      <c r="AU92" s="216" t="s">
        <v>72</v>
      </c>
      <c r="AY92" s="18" t="s">
        <v>148</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155</v>
      </c>
      <c r="BM92" s="216" t="s">
        <v>243</v>
      </c>
    </row>
    <row r="93" spans="1:47" s="2" customFormat="1" ht="12">
      <c r="A93" s="39"/>
      <c r="B93" s="40"/>
      <c r="C93" s="41"/>
      <c r="D93" s="218" t="s">
        <v>157</v>
      </c>
      <c r="E93" s="41"/>
      <c r="F93" s="219" t="s">
        <v>2573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157</v>
      </c>
      <c r="AU93" s="18" t="s">
        <v>72</v>
      </c>
    </row>
    <row r="94" spans="1:65" s="2" customFormat="1" ht="21.75" customHeight="1">
      <c r="A94" s="39"/>
      <c r="B94" s="40"/>
      <c r="C94" s="205" t="s">
        <v>205</v>
      </c>
      <c r="D94" s="205" t="s">
        <v>150</v>
      </c>
      <c r="E94" s="206" t="s">
        <v>1899</v>
      </c>
      <c r="F94" s="207" t="s">
        <v>1900</v>
      </c>
      <c r="G94" s="208" t="s">
        <v>377</v>
      </c>
      <c r="H94" s="209">
        <v>20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155</v>
      </c>
      <c r="AT94" s="216" t="s">
        <v>150</v>
      </c>
      <c r="AU94" s="216" t="s">
        <v>72</v>
      </c>
      <c r="AY94" s="18" t="s">
        <v>148</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155</v>
      </c>
      <c r="BM94" s="216" t="s">
        <v>261</v>
      </c>
    </row>
    <row r="95" spans="1:47" s="2" customFormat="1" ht="12">
      <c r="A95" s="39"/>
      <c r="B95" s="40"/>
      <c r="C95" s="41"/>
      <c r="D95" s="218" t="s">
        <v>157</v>
      </c>
      <c r="E95" s="41"/>
      <c r="F95" s="219" t="s">
        <v>1900</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157</v>
      </c>
      <c r="AU95" s="18" t="s">
        <v>72</v>
      </c>
    </row>
    <row r="96" spans="1:65" s="2" customFormat="1" ht="21.75" customHeight="1">
      <c r="A96" s="39"/>
      <c r="B96" s="40"/>
      <c r="C96" s="205" t="s">
        <v>179</v>
      </c>
      <c r="D96" s="205" t="s">
        <v>150</v>
      </c>
      <c r="E96" s="206" t="s">
        <v>1901</v>
      </c>
      <c r="F96" s="207" t="s">
        <v>1902</v>
      </c>
      <c r="G96" s="208" t="s">
        <v>377</v>
      </c>
      <c r="H96" s="209">
        <v>18</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155</v>
      </c>
      <c r="AT96" s="216" t="s">
        <v>150</v>
      </c>
      <c r="AU96" s="216" t="s">
        <v>72</v>
      </c>
      <c r="AY96" s="18" t="s">
        <v>148</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155</v>
      </c>
      <c r="BM96" s="216" t="s">
        <v>277</v>
      </c>
    </row>
    <row r="97" spans="1:47" s="2" customFormat="1" ht="12">
      <c r="A97" s="39"/>
      <c r="B97" s="40"/>
      <c r="C97" s="41"/>
      <c r="D97" s="218" t="s">
        <v>157</v>
      </c>
      <c r="E97" s="41"/>
      <c r="F97" s="219" t="s">
        <v>1902</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157</v>
      </c>
      <c r="AU97" s="18" t="s">
        <v>72</v>
      </c>
    </row>
    <row r="98" spans="1:65" s="2" customFormat="1" ht="21.75" customHeight="1">
      <c r="A98" s="39"/>
      <c r="B98" s="40"/>
      <c r="C98" s="205" t="s">
        <v>217</v>
      </c>
      <c r="D98" s="205" t="s">
        <v>150</v>
      </c>
      <c r="E98" s="206" t="s">
        <v>1903</v>
      </c>
      <c r="F98" s="207" t="s">
        <v>1904</v>
      </c>
      <c r="G98" s="208" t="s">
        <v>377</v>
      </c>
      <c r="H98" s="209">
        <v>38</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155</v>
      </c>
      <c r="AT98" s="216" t="s">
        <v>150</v>
      </c>
      <c r="AU98" s="216" t="s">
        <v>72</v>
      </c>
      <c r="AY98" s="18" t="s">
        <v>148</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155</v>
      </c>
      <c r="BM98" s="216" t="s">
        <v>289</v>
      </c>
    </row>
    <row r="99" spans="1:47" s="2" customFormat="1" ht="12">
      <c r="A99" s="39"/>
      <c r="B99" s="40"/>
      <c r="C99" s="41"/>
      <c r="D99" s="218" t="s">
        <v>157</v>
      </c>
      <c r="E99" s="41"/>
      <c r="F99" s="219" t="s">
        <v>1904</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157</v>
      </c>
      <c r="AU99" s="18" t="s">
        <v>72</v>
      </c>
    </row>
    <row r="100" spans="1:65" s="2" customFormat="1" ht="21.75" customHeight="1">
      <c r="A100" s="39"/>
      <c r="B100" s="40"/>
      <c r="C100" s="205" t="s">
        <v>224</v>
      </c>
      <c r="D100" s="205" t="s">
        <v>150</v>
      </c>
      <c r="E100" s="206" t="s">
        <v>1905</v>
      </c>
      <c r="F100" s="207" t="s">
        <v>1906</v>
      </c>
      <c r="G100" s="208" t="s">
        <v>167</v>
      </c>
      <c r="H100" s="209">
        <v>0.163</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155</v>
      </c>
      <c r="AT100" s="216" t="s">
        <v>150</v>
      </c>
      <c r="AU100" s="216" t="s">
        <v>72</v>
      </c>
      <c r="AY100" s="18" t="s">
        <v>148</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155</v>
      </c>
      <c r="BM100" s="216" t="s">
        <v>303</v>
      </c>
    </row>
    <row r="101" spans="1:47" s="2" customFormat="1" ht="12">
      <c r="A101" s="39"/>
      <c r="B101" s="40"/>
      <c r="C101" s="41"/>
      <c r="D101" s="218" t="s">
        <v>157</v>
      </c>
      <c r="E101" s="41"/>
      <c r="F101" s="219" t="s">
        <v>1906</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157</v>
      </c>
      <c r="AU101" s="18" t="s">
        <v>72</v>
      </c>
    </row>
    <row r="102" spans="1:65" s="2" customFormat="1" ht="24.15" customHeight="1">
      <c r="A102" s="39"/>
      <c r="B102" s="40"/>
      <c r="C102" s="205" t="s">
        <v>231</v>
      </c>
      <c r="D102" s="205" t="s">
        <v>150</v>
      </c>
      <c r="E102" s="206" t="s">
        <v>2574</v>
      </c>
      <c r="F102" s="207" t="s">
        <v>2575</v>
      </c>
      <c r="G102" s="208" t="s">
        <v>377</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155</v>
      </c>
      <c r="AT102" s="216" t="s">
        <v>150</v>
      </c>
      <c r="AU102" s="216" t="s">
        <v>72</v>
      </c>
      <c r="AY102" s="18" t="s">
        <v>148</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155</v>
      </c>
      <c r="BM102" s="216" t="s">
        <v>315</v>
      </c>
    </row>
    <row r="103" spans="1:47" s="2" customFormat="1" ht="12">
      <c r="A103" s="39"/>
      <c r="B103" s="40"/>
      <c r="C103" s="41"/>
      <c r="D103" s="218" t="s">
        <v>157</v>
      </c>
      <c r="E103" s="41"/>
      <c r="F103" s="219" t="s">
        <v>2575</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157</v>
      </c>
      <c r="AU103" s="18" t="s">
        <v>72</v>
      </c>
    </row>
    <row r="104" spans="1:65" s="2" customFormat="1" ht="16.5" customHeight="1">
      <c r="A104" s="39"/>
      <c r="B104" s="40"/>
      <c r="C104" s="205" t="s">
        <v>237</v>
      </c>
      <c r="D104" s="205" t="s">
        <v>150</v>
      </c>
      <c r="E104" s="206" t="s">
        <v>2576</v>
      </c>
      <c r="F104" s="207" t="s">
        <v>2577</v>
      </c>
      <c r="G104" s="208" t="s">
        <v>377</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155</v>
      </c>
      <c r="AT104" s="216" t="s">
        <v>150</v>
      </c>
      <c r="AU104" s="216" t="s">
        <v>72</v>
      </c>
      <c r="AY104" s="18" t="s">
        <v>148</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155</v>
      </c>
      <c r="BM104" s="216" t="s">
        <v>331</v>
      </c>
    </row>
    <row r="105" spans="1:47" s="2" customFormat="1" ht="12">
      <c r="A105" s="39"/>
      <c r="B105" s="40"/>
      <c r="C105" s="41"/>
      <c r="D105" s="218" t="s">
        <v>157</v>
      </c>
      <c r="E105" s="41"/>
      <c r="F105" s="219" t="s">
        <v>2577</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157</v>
      </c>
      <c r="AU105" s="18" t="s">
        <v>72</v>
      </c>
    </row>
    <row r="106" spans="1:65" s="2" customFormat="1" ht="21.75" customHeight="1">
      <c r="A106" s="39"/>
      <c r="B106" s="40"/>
      <c r="C106" s="205" t="s">
        <v>243</v>
      </c>
      <c r="D106" s="205" t="s">
        <v>150</v>
      </c>
      <c r="E106" s="206" t="s">
        <v>2578</v>
      </c>
      <c r="F106" s="207" t="s">
        <v>2579</v>
      </c>
      <c r="G106" s="208" t="s">
        <v>377</v>
      </c>
      <c r="H106" s="209">
        <v>1</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155</v>
      </c>
      <c r="AT106" s="216" t="s">
        <v>150</v>
      </c>
      <c r="AU106" s="216" t="s">
        <v>72</v>
      </c>
      <c r="AY106" s="18" t="s">
        <v>148</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155</v>
      </c>
      <c r="BM106" s="216" t="s">
        <v>350</v>
      </c>
    </row>
    <row r="107" spans="1:47" s="2" customFormat="1" ht="12">
      <c r="A107" s="39"/>
      <c r="B107" s="40"/>
      <c r="C107" s="41"/>
      <c r="D107" s="218" t="s">
        <v>157</v>
      </c>
      <c r="E107" s="41"/>
      <c r="F107" s="219" t="s">
        <v>2579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157</v>
      </c>
      <c r="AU107" s="18" t="s">
        <v>72</v>
      </c>
    </row>
    <row r="108" spans="1:65" s="2" customFormat="1" ht="24.15" customHeight="1">
      <c r="A108" s="39"/>
      <c r="B108" s="40"/>
      <c r="C108" s="205" t="s">
        <v>8</v>
      </c>
      <c r="D108" s="205" t="s">
        <v>150</v>
      </c>
      <c r="E108" s="206" t="s">
        <v>2580</v>
      </c>
      <c r="F108" s="207" t="s">
        <v>2581</v>
      </c>
      <c r="G108" s="208" t="s">
        <v>377</v>
      </c>
      <c r="H108" s="209">
        <v>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155</v>
      </c>
      <c r="AT108" s="216" t="s">
        <v>150</v>
      </c>
      <c r="AU108" s="216" t="s">
        <v>72</v>
      </c>
      <c r="AY108" s="18" t="s">
        <v>148</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155</v>
      </c>
      <c r="BM108" s="216" t="s">
        <v>365</v>
      </c>
    </row>
    <row r="109" spans="1:47" s="2" customFormat="1" ht="12">
      <c r="A109" s="39"/>
      <c r="B109" s="40"/>
      <c r="C109" s="41"/>
      <c r="D109" s="218" t="s">
        <v>157</v>
      </c>
      <c r="E109" s="41"/>
      <c r="F109" s="219" t="s">
        <v>2581</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157</v>
      </c>
      <c r="AU109" s="18" t="s">
        <v>72</v>
      </c>
    </row>
    <row r="110" spans="1:65" s="2" customFormat="1" ht="21.75" customHeight="1">
      <c r="A110" s="39"/>
      <c r="B110" s="40"/>
      <c r="C110" s="205" t="s">
        <v>261</v>
      </c>
      <c r="D110" s="205" t="s">
        <v>150</v>
      </c>
      <c r="E110" s="206" t="s">
        <v>2582</v>
      </c>
      <c r="F110" s="207" t="s">
        <v>2583</v>
      </c>
      <c r="G110" s="208" t="s">
        <v>167</v>
      </c>
      <c r="H110" s="209">
        <v>0.003</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155</v>
      </c>
      <c r="AT110" s="216" t="s">
        <v>150</v>
      </c>
      <c r="AU110" s="216" t="s">
        <v>72</v>
      </c>
      <c r="AY110" s="18" t="s">
        <v>148</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155</v>
      </c>
      <c r="BM110" s="216" t="s">
        <v>383</v>
      </c>
    </row>
    <row r="111" spans="1:47" s="2" customFormat="1" ht="12">
      <c r="A111" s="39"/>
      <c r="B111" s="40"/>
      <c r="C111" s="41"/>
      <c r="D111" s="218" t="s">
        <v>157</v>
      </c>
      <c r="E111" s="41"/>
      <c r="F111" s="219" t="s">
        <v>2583</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157</v>
      </c>
      <c r="AU111" s="18" t="s">
        <v>72</v>
      </c>
    </row>
    <row r="112" spans="1:65" s="2" customFormat="1" ht="16.5" customHeight="1">
      <c r="A112" s="39"/>
      <c r="B112" s="40"/>
      <c r="C112" s="205" t="s">
        <v>268</v>
      </c>
      <c r="D112" s="205" t="s">
        <v>150</v>
      </c>
      <c r="E112" s="206" t="s">
        <v>2584</v>
      </c>
      <c r="F112" s="207" t="s">
        <v>2585</v>
      </c>
      <c r="G112" s="208" t="s">
        <v>377</v>
      </c>
      <c r="H112" s="209">
        <v>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155</v>
      </c>
      <c r="AT112" s="216" t="s">
        <v>150</v>
      </c>
      <c r="AU112" s="216" t="s">
        <v>72</v>
      </c>
      <c r="AY112" s="18" t="s">
        <v>148</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155</v>
      </c>
      <c r="BM112" s="216" t="s">
        <v>395</v>
      </c>
    </row>
    <row r="113" spans="1:47" s="2" customFormat="1" ht="12">
      <c r="A113" s="39"/>
      <c r="B113" s="40"/>
      <c r="C113" s="41"/>
      <c r="D113" s="218" t="s">
        <v>157</v>
      </c>
      <c r="E113" s="41"/>
      <c r="F113" s="219" t="s">
        <v>2585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157</v>
      </c>
      <c r="AU113" s="18" t="s">
        <v>72</v>
      </c>
    </row>
    <row r="114" spans="1:65" s="2" customFormat="1" ht="24.15" customHeight="1">
      <c r="A114" s="39"/>
      <c r="B114" s="40"/>
      <c r="C114" s="205" t="s">
        <v>277</v>
      </c>
      <c r="D114" s="205" t="s">
        <v>150</v>
      </c>
      <c r="E114" s="206" t="s">
        <v>2586</v>
      </c>
      <c r="F114" s="207" t="s">
        <v>2587</v>
      </c>
      <c r="G114" s="208" t="s">
        <v>377</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155</v>
      </c>
      <c r="AT114" s="216" t="s">
        <v>150</v>
      </c>
      <c r="AU114" s="216" t="s">
        <v>72</v>
      </c>
      <c r="AY114" s="18" t="s">
        <v>148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155</v>
      </c>
      <c r="BM114" s="216" t="s">
        <v>406</v>
      </c>
    </row>
    <row r="115" spans="1:47" s="2" customFormat="1" ht="12">
      <c r="A115" s="39"/>
      <c r="B115" s="40"/>
      <c r="C115" s="41"/>
      <c r="D115" s="218" t="s">
        <v>157</v>
      </c>
      <c r="E115" s="41"/>
      <c r="F115" s="219" t="s">
        <v>2587</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157</v>
      </c>
      <c r="AU115" s="18" t="s">
        <v>72</v>
      </c>
    </row>
    <row r="116" spans="1:65" s="2" customFormat="1" ht="16.5" customHeight="1">
      <c r="A116" s="39"/>
      <c r="B116" s="40"/>
      <c r="C116" s="205" t="s">
        <v>283</v>
      </c>
      <c r="D116" s="205" t="s">
        <v>150</v>
      </c>
      <c r="E116" s="206" t="s">
        <v>2588</v>
      </c>
      <c r="F116" s="207" t="s">
        <v>2589</v>
      </c>
      <c r="G116" s="208" t="s">
        <v>377</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150</v>
      </c>
      <c r="AU116" s="216" t="s">
        <v>72</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424</v>
      </c>
    </row>
    <row r="117" spans="1:47" s="2" customFormat="1" ht="12">
      <c r="A117" s="39"/>
      <c r="B117" s="40"/>
      <c r="C117" s="41"/>
      <c r="D117" s="218" t="s">
        <v>157</v>
      </c>
      <c r="E117" s="41"/>
      <c r="F117" s="219" t="s">
        <v>2589</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72</v>
      </c>
    </row>
    <row r="118" spans="1:65" s="2" customFormat="1" ht="21.75" customHeight="1">
      <c r="A118" s="39"/>
      <c r="B118" s="40"/>
      <c r="C118" s="205" t="s">
        <v>289</v>
      </c>
      <c r="D118" s="205" t="s">
        <v>150</v>
      </c>
      <c r="E118" s="206" t="s">
        <v>2590</v>
      </c>
      <c r="F118" s="207" t="s">
        <v>2591</v>
      </c>
      <c r="G118" s="208" t="s">
        <v>167</v>
      </c>
      <c r="H118" s="209">
        <v>0.003</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155</v>
      </c>
      <c r="AT118" s="216" t="s">
        <v>150</v>
      </c>
      <c r="AU118" s="216" t="s">
        <v>72</v>
      </c>
      <c r="AY118" s="18" t="s">
        <v>148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155</v>
      </c>
      <c r="BM118" s="216" t="s">
        <v>436</v>
      </c>
    </row>
    <row r="119" spans="1:47" s="2" customFormat="1" ht="12">
      <c r="A119" s="39"/>
      <c r="B119" s="40"/>
      <c r="C119" s="41"/>
      <c r="D119" s="218" t="s">
        <v>157</v>
      </c>
      <c r="E119" s="41"/>
      <c r="F119" s="219" t="s">
        <v>2591</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157</v>
      </c>
      <c r="AU119" s="18" t="s">
        <v>72</v>
      </c>
    </row>
    <row r="120" spans="1:65" s="2" customFormat="1" ht="16.5" customHeight="1">
      <c r="A120" s="39"/>
      <c r="B120" s="40"/>
      <c r="C120" s="205" t="s">
        <v>7</v>
      </c>
      <c r="D120" s="205" t="s">
        <v>150</v>
      </c>
      <c r="E120" s="206" t="s">
        <v>2592</v>
      </c>
      <c r="F120" s="207" t="s">
        <v>2593</v>
      </c>
      <c r="G120" s="208" t="s">
        <v>402</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150</v>
      </c>
      <c r="AU120" s="216" t="s">
        <v>72</v>
      </c>
      <c r="AY120" s="18" t="s">
        <v>148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155</v>
      </c>
      <c r="BM120" s="216" t="s">
        <v>453</v>
      </c>
    </row>
    <row r="121" spans="1:47" s="2" customFormat="1" ht="12">
      <c r="A121" s="39"/>
      <c r="B121" s="40"/>
      <c r="C121" s="41"/>
      <c r="D121" s="218" t="s">
        <v>157</v>
      </c>
      <c r="E121" s="41"/>
      <c r="F121" s="219" t="s">
        <v>2593</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157</v>
      </c>
      <c r="AU121" s="18" t="s">
        <v>72</v>
      </c>
    </row>
    <row r="122" spans="1:65" s="2" customFormat="1" ht="24.15" customHeight="1">
      <c r="A122" s="39"/>
      <c r="B122" s="40"/>
      <c r="C122" s="205" t="s">
        <v>303</v>
      </c>
      <c r="D122" s="205" t="s">
        <v>150</v>
      </c>
      <c r="E122" s="206" t="s">
        <v>2594</v>
      </c>
      <c r="F122" s="207" t="s">
        <v>2595</v>
      </c>
      <c r="G122" s="208" t="s">
        <v>377</v>
      </c>
      <c r="H122" s="209">
        <v>2</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72</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475</v>
      </c>
    </row>
    <row r="123" spans="1:47" s="2" customFormat="1" ht="12">
      <c r="A123" s="39"/>
      <c r="B123" s="40"/>
      <c r="C123" s="41"/>
      <c r="D123" s="218" t="s">
        <v>157</v>
      </c>
      <c r="E123" s="41"/>
      <c r="F123" s="219" t="s">
        <v>2595</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72</v>
      </c>
    </row>
    <row r="124" spans="1:65" s="2" customFormat="1" ht="21.75" customHeight="1">
      <c r="A124" s="39"/>
      <c r="B124" s="40"/>
      <c r="C124" s="205" t="s">
        <v>309</v>
      </c>
      <c r="D124" s="205" t="s">
        <v>150</v>
      </c>
      <c r="E124" s="206" t="s">
        <v>2596</v>
      </c>
      <c r="F124" s="207" t="s">
        <v>2597</v>
      </c>
      <c r="G124" s="208" t="s">
        <v>2598</v>
      </c>
      <c r="H124" s="209">
        <v>2</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150</v>
      </c>
      <c r="AU124" s="216" t="s">
        <v>72</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155</v>
      </c>
      <c r="BM124" s="216" t="s">
        <v>492</v>
      </c>
    </row>
    <row r="125" spans="1:47" s="2" customFormat="1" ht="12">
      <c r="A125" s="39"/>
      <c r="B125" s="40"/>
      <c r="C125" s="41"/>
      <c r="D125" s="218" t="s">
        <v>157</v>
      </c>
      <c r="E125" s="41"/>
      <c r="F125" s="219" t="s">
        <v>2597</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72</v>
      </c>
    </row>
    <row r="126" spans="1:65" s="2" customFormat="1" ht="16.5" customHeight="1">
      <c r="A126" s="39"/>
      <c r="B126" s="40"/>
      <c r="C126" s="205" t="s">
        <v>315</v>
      </c>
      <c r="D126" s="205" t="s">
        <v>150</v>
      </c>
      <c r="E126" s="206" t="s">
        <v>2599</v>
      </c>
      <c r="F126" s="207" t="s">
        <v>2600</v>
      </c>
      <c r="G126" s="208" t="s">
        <v>377</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155</v>
      </c>
      <c r="AT126" s="216" t="s">
        <v>150</v>
      </c>
      <c r="AU126" s="216" t="s">
        <v>72</v>
      </c>
      <c r="AY126" s="18" t="s">
        <v>148</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155</v>
      </c>
      <c r="BM126" s="216" t="s">
        <v>506</v>
      </c>
    </row>
    <row r="127" spans="1:47" s="2" customFormat="1" ht="12">
      <c r="A127" s="39"/>
      <c r="B127" s="40"/>
      <c r="C127" s="41"/>
      <c r="D127" s="218" t="s">
        <v>157</v>
      </c>
      <c r="E127" s="41"/>
      <c r="F127" s="219" t="s">
        <v>2600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157</v>
      </c>
      <c r="AU127" s="18" t="s">
        <v>72</v>
      </c>
    </row>
    <row r="128" spans="1:65" s="2" customFormat="1" ht="21.75" customHeight="1">
      <c r="A128" s="39"/>
      <c r="B128" s="40"/>
      <c r="C128" s="205" t="s">
        <v>322</v>
      </c>
      <c r="D128" s="205" t="s">
        <v>150</v>
      </c>
      <c r="E128" s="206" t="s">
        <v>2601</v>
      </c>
      <c r="F128" s="207" t="s">
        <v>2602</v>
      </c>
      <c r="G128" s="208" t="s">
        <v>377</v>
      </c>
      <c r="H128" s="209">
        <v>2</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155</v>
      </c>
      <c r="AT128" s="216" t="s">
        <v>150</v>
      </c>
      <c r="AU128" s="216" t="s">
        <v>72</v>
      </c>
      <c r="AY128" s="18" t="s">
        <v>148</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155</v>
      </c>
      <c r="BM128" s="216" t="s">
        <v>522</v>
      </c>
    </row>
    <row r="129" spans="1:47" s="2" customFormat="1" ht="12">
      <c r="A129" s="39"/>
      <c r="B129" s="40"/>
      <c r="C129" s="41"/>
      <c r="D129" s="218" t="s">
        <v>157</v>
      </c>
      <c r="E129" s="41"/>
      <c r="F129" s="219" t="s">
        <v>2602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157</v>
      </c>
      <c r="AU129" s="18" t="s">
        <v>72</v>
      </c>
    </row>
    <row r="130" spans="1:65" s="2" customFormat="1" ht="21.75" customHeight="1">
      <c r="A130" s="39"/>
      <c r="B130" s="40"/>
      <c r="C130" s="205" t="s">
        <v>331</v>
      </c>
      <c r="D130" s="205" t="s">
        <v>150</v>
      </c>
      <c r="E130" s="206" t="s">
        <v>2603</v>
      </c>
      <c r="F130" s="207" t="s">
        <v>2604</v>
      </c>
      <c r="G130" s="208" t="s">
        <v>377</v>
      </c>
      <c r="H130" s="209">
        <v>2</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155</v>
      </c>
      <c r="AT130" s="216" t="s">
        <v>150</v>
      </c>
      <c r="AU130" s="216" t="s">
        <v>72</v>
      </c>
      <c r="AY130" s="18" t="s">
        <v>148</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155</v>
      </c>
      <c r="BM130" s="216" t="s">
        <v>536</v>
      </c>
    </row>
    <row r="131" spans="1:47" s="2" customFormat="1" ht="12">
      <c r="A131" s="39"/>
      <c r="B131" s="40"/>
      <c r="C131" s="41"/>
      <c r="D131" s="218" t="s">
        <v>157</v>
      </c>
      <c r="E131" s="41"/>
      <c r="F131" s="219" t="s">
        <v>2604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157</v>
      </c>
      <c r="AU131" s="18" t="s">
        <v>72</v>
      </c>
    </row>
    <row r="132" spans="1:65" s="2" customFormat="1" ht="16.5" customHeight="1">
      <c r="A132" s="39"/>
      <c r="B132" s="40"/>
      <c r="C132" s="205" t="s">
        <v>340</v>
      </c>
      <c r="D132" s="205" t="s">
        <v>150</v>
      </c>
      <c r="E132" s="206" t="s">
        <v>2605</v>
      </c>
      <c r="F132" s="207" t="s">
        <v>2606</v>
      </c>
      <c r="G132" s="208" t="s">
        <v>377</v>
      </c>
      <c r="H132" s="209">
        <v>2</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150</v>
      </c>
      <c r="AU132" s="216" t="s">
        <v>72</v>
      </c>
      <c r="AY132" s="18" t="s">
        <v>148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155</v>
      </c>
      <c r="BM132" s="216" t="s">
        <v>554</v>
      </c>
    </row>
    <row r="133" spans="1:47" s="2" customFormat="1" ht="12">
      <c r="A133" s="39"/>
      <c r="B133" s="40"/>
      <c r="C133" s="41"/>
      <c r="D133" s="218" t="s">
        <v>157</v>
      </c>
      <c r="E133" s="41"/>
      <c r="F133" s="219" t="s">
        <v>2606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157</v>
      </c>
      <c r="AU133" s="18" t="s">
        <v>72</v>
      </c>
    </row>
    <row r="134" spans="1:65" s="2" customFormat="1" ht="16.5" customHeight="1">
      <c r="A134" s="39"/>
      <c r="B134" s="40"/>
      <c r="C134" s="205" t="s">
        <v>350</v>
      </c>
      <c r="D134" s="205" t="s">
        <v>150</v>
      </c>
      <c r="E134" s="206" t="s">
        <v>2607</v>
      </c>
      <c r="F134" s="207" t="s">
        <v>2608</v>
      </c>
      <c r="G134" s="208" t="s">
        <v>377</v>
      </c>
      <c r="H134" s="209">
        <v>2</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155</v>
      </c>
      <c r="AT134" s="216" t="s">
        <v>150</v>
      </c>
      <c r="AU134" s="216" t="s">
        <v>72</v>
      </c>
      <c r="AY134" s="18" t="s">
        <v>148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155</v>
      </c>
      <c r="BM134" s="216" t="s">
        <v>570</v>
      </c>
    </row>
    <row r="135" spans="1:47" s="2" customFormat="1" ht="12">
      <c r="A135" s="39"/>
      <c r="B135" s="40"/>
      <c r="C135" s="41"/>
      <c r="D135" s="218" t="s">
        <v>157</v>
      </c>
      <c r="E135" s="41"/>
      <c r="F135" s="219" t="s">
        <v>2608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157</v>
      </c>
      <c r="AU135" s="18" t="s">
        <v>72</v>
      </c>
    </row>
    <row r="136" spans="1:65" s="2" customFormat="1" ht="21.75" customHeight="1">
      <c r="A136" s="39"/>
      <c r="B136" s="40"/>
      <c r="C136" s="205" t="s">
        <v>357</v>
      </c>
      <c r="D136" s="205" t="s">
        <v>150</v>
      </c>
      <c r="E136" s="206" t="s">
        <v>2609</v>
      </c>
      <c r="F136" s="207" t="s">
        <v>2610</v>
      </c>
      <c r="G136" s="208" t="s">
        <v>377</v>
      </c>
      <c r="H136" s="209">
        <v>2</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155</v>
      </c>
      <c r="AT136" s="216" t="s">
        <v>150</v>
      </c>
      <c r="AU136" s="216" t="s">
        <v>72</v>
      </c>
      <c r="AY136" s="18" t="s">
        <v>148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155</v>
      </c>
      <c r="BM136" s="216" t="s">
        <v>598</v>
      </c>
    </row>
    <row r="137" spans="1:47" s="2" customFormat="1" ht="12">
      <c r="A137" s="39"/>
      <c r="B137" s="40"/>
      <c r="C137" s="41"/>
      <c r="D137" s="218" t="s">
        <v>157</v>
      </c>
      <c r="E137" s="41"/>
      <c r="F137" s="219" t="s">
        <v>2610</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157</v>
      </c>
      <c r="AU137" s="18" t="s">
        <v>72</v>
      </c>
    </row>
    <row r="138" spans="1:65" s="2" customFormat="1" ht="16.5" customHeight="1">
      <c r="A138" s="39"/>
      <c r="B138" s="40"/>
      <c r="C138" s="205" t="s">
        <v>365</v>
      </c>
      <c r="D138" s="205" t="s">
        <v>150</v>
      </c>
      <c r="E138" s="206" t="s">
        <v>2611</v>
      </c>
      <c r="F138" s="207" t="s">
        <v>2612</v>
      </c>
      <c r="G138" s="208" t="s">
        <v>167</v>
      </c>
      <c r="H138" s="209">
        <v>0.167</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155</v>
      </c>
      <c r="AT138" s="216" t="s">
        <v>150</v>
      </c>
      <c r="AU138" s="216" t="s">
        <v>72</v>
      </c>
      <c r="AY138" s="18" t="s">
        <v>148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155</v>
      </c>
      <c r="BM138" s="216" t="s">
        <v>610</v>
      </c>
    </row>
    <row r="139" spans="1:47" s="2" customFormat="1" ht="12">
      <c r="A139" s="39"/>
      <c r="B139" s="40"/>
      <c r="C139" s="41"/>
      <c r="D139" s="218" t="s">
        <v>157</v>
      </c>
      <c r="E139" s="41"/>
      <c r="F139" s="219" t="s">
        <v>2612</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157</v>
      </c>
      <c r="AU139" s="18" t="s">
        <v>72</v>
      </c>
    </row>
    <row r="140" spans="1:65" s="2" customFormat="1" ht="21.75" customHeight="1">
      <c r="A140" s="39"/>
      <c r="B140" s="40"/>
      <c r="C140" s="205" t="s">
        <v>374</v>
      </c>
      <c r="D140" s="205" t="s">
        <v>150</v>
      </c>
      <c r="E140" s="206" t="s">
        <v>2613</v>
      </c>
      <c r="F140" s="207" t="s">
        <v>2614</v>
      </c>
      <c r="G140" s="208" t="s">
        <v>377</v>
      </c>
      <c r="H140" s="209">
        <v>4</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155</v>
      </c>
      <c r="AT140" s="216" t="s">
        <v>150</v>
      </c>
      <c r="AU140" s="216" t="s">
        <v>72</v>
      </c>
      <c r="AY140" s="18" t="s">
        <v>148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155</v>
      </c>
      <c r="BM140" s="216" t="s">
        <v>622</v>
      </c>
    </row>
    <row r="141" spans="1:47" s="2" customFormat="1" ht="12">
      <c r="A141" s="39"/>
      <c r="B141" s="40"/>
      <c r="C141" s="41"/>
      <c r="D141" s="218" t="s">
        <v>157</v>
      </c>
      <c r="E141" s="41"/>
      <c r="F141" s="219" t="s">
        <v>2614</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157</v>
      </c>
      <c r="AU141" s="18" t="s">
        <v>72</v>
      </c>
    </row>
    <row r="142" spans="1:65" s="2" customFormat="1" ht="21.75" customHeight="1">
      <c r="A142" s="39"/>
      <c r="B142" s="40"/>
      <c r="C142" s="205" t="s">
        <v>383</v>
      </c>
      <c r="D142" s="205" t="s">
        <v>150</v>
      </c>
      <c r="E142" s="206" t="s">
        <v>2615</v>
      </c>
      <c r="F142" s="207" t="s">
        <v>2616</v>
      </c>
      <c r="G142" s="208" t="s">
        <v>377</v>
      </c>
      <c r="H142" s="209">
        <v>8</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155</v>
      </c>
      <c r="AT142" s="216" t="s">
        <v>150</v>
      </c>
      <c r="AU142" s="216" t="s">
        <v>72</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643</v>
      </c>
    </row>
    <row r="143" spans="1:47" s="2" customFormat="1" ht="12">
      <c r="A143" s="39"/>
      <c r="B143" s="40"/>
      <c r="C143" s="41"/>
      <c r="D143" s="218" t="s">
        <v>157</v>
      </c>
      <c r="E143" s="41"/>
      <c r="F143" s="219" t="s">
        <v>2616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72</v>
      </c>
    </row>
    <row r="144" spans="1:65" s="2" customFormat="1" ht="16.5" customHeight="1">
      <c r="A144" s="39"/>
      <c r="B144" s="40"/>
      <c r="C144" s="205" t="s">
        <v>389</v>
      </c>
      <c r="D144" s="205" t="s">
        <v>150</v>
      </c>
      <c r="E144" s="206" t="s">
        <v>2617</v>
      </c>
      <c r="F144" s="207" t="s">
        <v>2618</v>
      </c>
      <c r="G144" s="208" t="s">
        <v>377</v>
      </c>
      <c r="H144" s="209">
        <v>1</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155</v>
      </c>
      <c r="AT144" s="216" t="s">
        <v>150</v>
      </c>
      <c r="AU144" s="216" t="s">
        <v>72</v>
      </c>
      <c r="AY144" s="18" t="s">
        <v>148</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155</v>
      </c>
      <c r="BM144" s="216" t="s">
        <v>1011</v>
      </c>
    </row>
    <row r="145" spans="1:47" s="2" customFormat="1" ht="12">
      <c r="A145" s="39"/>
      <c r="B145" s="40"/>
      <c r="C145" s="41"/>
      <c r="D145" s="218" t="s">
        <v>157</v>
      </c>
      <c r="E145" s="41"/>
      <c r="F145" s="219" t="s">
        <v>2618</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157</v>
      </c>
      <c r="AU145" s="18" t="s">
        <v>72</v>
      </c>
    </row>
    <row r="146" spans="1:65" s="2" customFormat="1" ht="16.5" customHeight="1">
      <c r="A146" s="39"/>
      <c r="B146" s="40"/>
      <c r="C146" s="205" t="s">
        <v>395</v>
      </c>
      <c r="D146" s="205" t="s">
        <v>150</v>
      </c>
      <c r="E146" s="206" t="s">
        <v>2619</v>
      </c>
      <c r="F146" s="207" t="s">
        <v>2620</v>
      </c>
      <c r="G146" s="208" t="s">
        <v>377</v>
      </c>
      <c r="H146" s="209">
        <v>1</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155</v>
      </c>
      <c r="AT146" s="216" t="s">
        <v>150</v>
      </c>
      <c r="AU146" s="216" t="s">
        <v>72</v>
      </c>
      <c r="AY146" s="18" t="s">
        <v>148</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155</v>
      </c>
      <c r="BM146" s="216" t="s">
        <v>1030</v>
      </c>
    </row>
    <row r="147" spans="1:47" s="2" customFormat="1" ht="12">
      <c r="A147" s="39"/>
      <c r="B147" s="40"/>
      <c r="C147" s="41"/>
      <c r="D147" s="218" t="s">
        <v>157</v>
      </c>
      <c r="E147" s="41"/>
      <c r="F147" s="219" t="s">
        <v>2620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157</v>
      </c>
      <c r="AU147" s="18" t="s">
        <v>72</v>
      </c>
    </row>
    <row r="148" spans="1:65" s="2" customFormat="1" ht="16.5" customHeight="1">
      <c r="A148" s="39"/>
      <c r="B148" s="40"/>
      <c r="C148" s="205" t="s">
        <v>399</v>
      </c>
      <c r="D148" s="205" t="s">
        <v>150</v>
      </c>
      <c r="E148" s="206" t="s">
        <v>2621</v>
      </c>
      <c r="F148" s="207" t="s">
        <v>2622</v>
      </c>
      <c r="G148" s="208" t="s">
        <v>377</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155</v>
      </c>
      <c r="AT148" s="216" t="s">
        <v>150</v>
      </c>
      <c r="AU148" s="216" t="s">
        <v>72</v>
      </c>
      <c r="AY148" s="18" t="s">
        <v>148</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155</v>
      </c>
      <c r="BM148" s="216" t="s">
        <v>1043</v>
      </c>
    </row>
    <row r="149" spans="1:47" s="2" customFormat="1" ht="12">
      <c r="A149" s="39"/>
      <c r="B149" s="40"/>
      <c r="C149" s="41"/>
      <c r="D149" s="218" t="s">
        <v>157</v>
      </c>
      <c r="E149" s="41"/>
      <c r="F149" s="219" t="s">
        <v>2622</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157</v>
      </c>
      <c r="AU149" s="18" t="s">
        <v>72</v>
      </c>
    </row>
    <row r="150" spans="1:65" s="2" customFormat="1" ht="24.15" customHeight="1">
      <c r="A150" s="39"/>
      <c r="B150" s="40"/>
      <c r="C150" s="205" t="s">
        <v>406</v>
      </c>
      <c r="D150" s="205" t="s">
        <v>150</v>
      </c>
      <c r="E150" s="206" t="s">
        <v>2623</v>
      </c>
      <c r="F150" s="207" t="s">
        <v>2624</v>
      </c>
      <c r="G150" s="208" t="s">
        <v>402</v>
      </c>
      <c r="H150" s="209">
        <v>1</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155</v>
      </c>
      <c r="AT150" s="216" t="s">
        <v>150</v>
      </c>
      <c r="AU150" s="216" t="s">
        <v>72</v>
      </c>
      <c r="AY150" s="18" t="s">
        <v>148</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155</v>
      </c>
      <c r="BM150" s="216" t="s">
        <v>1057</v>
      </c>
    </row>
    <row r="151" spans="1:47" s="2" customFormat="1" ht="12">
      <c r="A151" s="39"/>
      <c r="B151" s="40"/>
      <c r="C151" s="41"/>
      <c r="D151" s="218" t="s">
        <v>157</v>
      </c>
      <c r="E151" s="41"/>
      <c r="F151" s="219" t="s">
        <v>2624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157</v>
      </c>
      <c r="AU151" s="18" t="s">
        <v>72</v>
      </c>
    </row>
    <row r="152" spans="1:65" s="2" customFormat="1" ht="16.5" customHeight="1">
      <c r="A152" s="39"/>
      <c r="B152" s="40"/>
      <c r="C152" s="205" t="s">
        <v>415</v>
      </c>
      <c r="D152" s="205" t="s">
        <v>150</v>
      </c>
      <c r="E152" s="206" t="s">
        <v>2625</v>
      </c>
      <c r="F152" s="207" t="s">
        <v>2626</v>
      </c>
      <c r="G152" s="208" t="s">
        <v>402</v>
      </c>
      <c r="H152" s="209">
        <v>1</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155</v>
      </c>
      <c r="AT152" s="216" t="s">
        <v>150</v>
      </c>
      <c r="AU152" s="216" t="s">
        <v>72</v>
      </c>
      <c r="AY152" s="18" t="s">
        <v>148</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155</v>
      </c>
      <c r="BM152" s="216" t="s">
        <v>1070</v>
      </c>
    </row>
    <row r="153" spans="1:47" s="2" customFormat="1" ht="12">
      <c r="A153" s="39"/>
      <c r="B153" s="40"/>
      <c r="C153" s="41"/>
      <c r="D153" s="218" t="s">
        <v>157</v>
      </c>
      <c r="E153" s="41"/>
      <c r="F153" s="219" t="s">
        <v>2626</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157</v>
      </c>
      <c r="AU153" s="18" t="s">
        <v>72</v>
      </c>
    </row>
    <row r="154" spans="1:65" s="2" customFormat="1" ht="24.15" customHeight="1">
      <c r="A154" s="39"/>
      <c r="B154" s="40"/>
      <c r="C154" s="205" t="s">
        <v>424</v>
      </c>
      <c r="D154" s="205" t="s">
        <v>150</v>
      </c>
      <c r="E154" s="206" t="s">
        <v>2627</v>
      </c>
      <c r="F154" s="207" t="s">
        <v>2628</v>
      </c>
      <c r="G154" s="208" t="s">
        <v>2166</v>
      </c>
      <c r="H154" s="209">
        <v>1</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155</v>
      </c>
      <c r="AT154" s="216" t="s">
        <v>150</v>
      </c>
      <c r="AU154" s="216" t="s">
        <v>72</v>
      </c>
      <c r="AY154" s="18" t="s">
        <v>148</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155</v>
      </c>
      <c r="BM154" s="216" t="s">
        <v>1079</v>
      </c>
    </row>
    <row r="155" spans="1:47" s="2" customFormat="1" ht="12">
      <c r="A155" s="39"/>
      <c r="B155" s="40"/>
      <c r="C155" s="41"/>
      <c r="D155" s="218" t="s">
        <v>157</v>
      </c>
      <c r="E155" s="41"/>
      <c r="F155" s="219" t="s">
        <v>2628</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157</v>
      </c>
      <c r="AU155" s="18" t="s">
        <v>72</v>
      </c>
    </row>
    <row r="156" spans="1:65" s="2" customFormat="1" ht="16.5" customHeight="1">
      <c r="A156" s="39"/>
      <c r="B156" s="40"/>
      <c r="C156" s="205" t="s">
        <v>430</v>
      </c>
      <c r="D156" s="205" t="s">
        <v>150</v>
      </c>
      <c r="E156" s="206" t="s">
        <v>2629</v>
      </c>
      <c r="F156" s="207" t="s">
        <v>2630</v>
      </c>
      <c r="G156" s="208" t="s">
        <v>377</v>
      </c>
      <c r="H156" s="209">
        <v>5</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155</v>
      </c>
      <c r="AT156" s="216" t="s">
        <v>150</v>
      </c>
      <c r="AU156" s="216" t="s">
        <v>72</v>
      </c>
      <c r="AY156" s="18" t="s">
        <v>148</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155</v>
      </c>
      <c r="BM156" s="216" t="s">
        <v>1092</v>
      </c>
    </row>
    <row r="157" spans="1:47" s="2" customFormat="1" ht="12">
      <c r="A157" s="39"/>
      <c r="B157" s="40"/>
      <c r="C157" s="41"/>
      <c r="D157" s="218" t="s">
        <v>157</v>
      </c>
      <c r="E157" s="41"/>
      <c r="F157" s="219" t="s">
        <v>2630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157</v>
      </c>
      <c r="AU157" s="18" t="s">
        <v>72</v>
      </c>
    </row>
    <row r="158" spans="1:65" s="2" customFormat="1" ht="24.15" customHeight="1">
      <c r="A158" s="39"/>
      <c r="B158" s="40"/>
      <c r="C158" s="205" t="s">
        <v>436</v>
      </c>
      <c r="D158" s="205" t="s">
        <v>150</v>
      </c>
      <c r="E158" s="206" t="s">
        <v>2631</v>
      </c>
      <c r="F158" s="207" t="s">
        <v>2632</v>
      </c>
      <c r="G158" s="208" t="s">
        <v>2166</v>
      </c>
      <c r="H158" s="209">
        <v>1</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155</v>
      </c>
      <c r="AT158" s="216" t="s">
        <v>150</v>
      </c>
      <c r="AU158" s="216" t="s">
        <v>72</v>
      </c>
      <c r="AY158" s="18" t="s">
        <v>148</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155</v>
      </c>
      <c r="BM158" s="216" t="s">
        <v>1005</v>
      </c>
    </row>
    <row r="159" spans="1:47" s="2" customFormat="1" ht="12">
      <c r="A159" s="39"/>
      <c r="B159" s="40"/>
      <c r="C159" s="41"/>
      <c r="D159" s="218" t="s">
        <v>157</v>
      </c>
      <c r="E159" s="41"/>
      <c r="F159" s="219" t="s">
        <v>2632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157</v>
      </c>
      <c r="AU159" s="18" t="s">
        <v>72</v>
      </c>
    </row>
    <row r="160" spans="1:65" s="2" customFormat="1" ht="24.15" customHeight="1">
      <c r="A160" s="39"/>
      <c r="B160" s="40"/>
      <c r="C160" s="205" t="s">
        <v>446</v>
      </c>
      <c r="D160" s="205" t="s">
        <v>150</v>
      </c>
      <c r="E160" s="206" t="s">
        <v>2633</v>
      </c>
      <c r="F160" s="207" t="s">
        <v>2634</v>
      </c>
      <c r="G160" s="208" t="s">
        <v>2166</v>
      </c>
      <c r="H160" s="209">
        <v>2</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155</v>
      </c>
      <c r="AT160" s="216" t="s">
        <v>150</v>
      </c>
      <c r="AU160" s="216" t="s">
        <v>72</v>
      </c>
      <c r="AY160" s="18" t="s">
        <v>148</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155</v>
      </c>
      <c r="BM160" s="216" t="s">
        <v>1117</v>
      </c>
    </row>
    <row r="161" spans="1:47" s="2" customFormat="1" ht="12">
      <c r="A161" s="39"/>
      <c r="B161" s="40"/>
      <c r="C161" s="41"/>
      <c r="D161" s="218" t="s">
        <v>157</v>
      </c>
      <c r="E161" s="41"/>
      <c r="F161" s="219" t="s">
        <v>2634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157</v>
      </c>
      <c r="AU161" s="18" t="s">
        <v>72</v>
      </c>
    </row>
    <row r="162" spans="1:65" s="2" customFormat="1" ht="24.15" customHeight="1">
      <c r="A162" s="39"/>
      <c r="B162" s="40"/>
      <c r="C162" s="205" t="s">
        <v>453</v>
      </c>
      <c r="D162" s="205" t="s">
        <v>150</v>
      </c>
      <c r="E162" s="206" t="s">
        <v>2635</v>
      </c>
      <c r="F162" s="207" t="s">
        <v>2636</v>
      </c>
      <c r="G162" s="208" t="s">
        <v>2166</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155</v>
      </c>
      <c r="AT162" s="216" t="s">
        <v>150</v>
      </c>
      <c r="AU162" s="216" t="s">
        <v>72</v>
      </c>
      <c r="AY162" s="18" t="s">
        <v>148</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155</v>
      </c>
      <c r="BM162" s="216" t="s">
        <v>1128</v>
      </c>
    </row>
    <row r="163" spans="1:47" s="2" customFormat="1" ht="12">
      <c r="A163" s="39"/>
      <c r="B163" s="40"/>
      <c r="C163" s="41"/>
      <c r="D163" s="218" t="s">
        <v>157</v>
      </c>
      <c r="E163" s="41"/>
      <c r="F163" s="219" t="s">
        <v>2636</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157</v>
      </c>
      <c r="AU163" s="18" t="s">
        <v>72</v>
      </c>
    </row>
    <row r="164" spans="1:65" s="2" customFormat="1" ht="24.15" customHeight="1">
      <c r="A164" s="39"/>
      <c r="B164" s="40"/>
      <c r="C164" s="205" t="s">
        <v>465</v>
      </c>
      <c r="D164" s="205" t="s">
        <v>150</v>
      </c>
      <c r="E164" s="206" t="s">
        <v>2637</v>
      </c>
      <c r="F164" s="207" t="s">
        <v>2638</v>
      </c>
      <c r="G164" s="208" t="s">
        <v>2166</v>
      </c>
      <c r="H164" s="209">
        <v>1</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155</v>
      </c>
      <c r="AT164" s="216" t="s">
        <v>150</v>
      </c>
      <c r="AU164" s="216" t="s">
        <v>72</v>
      </c>
      <c r="AY164" s="18" t="s">
        <v>148</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155</v>
      </c>
      <c r="BM164" s="216" t="s">
        <v>1145</v>
      </c>
    </row>
    <row r="165" spans="1:47" s="2" customFormat="1" ht="12">
      <c r="A165" s="39"/>
      <c r="B165" s="40"/>
      <c r="C165" s="41"/>
      <c r="D165" s="218" t="s">
        <v>157</v>
      </c>
      <c r="E165" s="41"/>
      <c r="F165" s="219" t="s">
        <v>2638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157</v>
      </c>
      <c r="AU165" s="18" t="s">
        <v>72</v>
      </c>
    </row>
    <row r="166" spans="1:65" s="2" customFormat="1" ht="16.5" customHeight="1">
      <c r="A166" s="39"/>
      <c r="B166" s="40"/>
      <c r="C166" s="205" t="s">
        <v>475</v>
      </c>
      <c r="D166" s="205" t="s">
        <v>150</v>
      </c>
      <c r="E166" s="206" t="s">
        <v>2639</v>
      </c>
      <c r="F166" s="207" t="s">
        <v>2640</v>
      </c>
      <c r="G166" s="208" t="s">
        <v>377</v>
      </c>
      <c r="H166" s="209">
        <v>2</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155</v>
      </c>
      <c r="AT166" s="216" t="s">
        <v>150</v>
      </c>
      <c r="AU166" s="216" t="s">
        <v>72</v>
      </c>
      <c r="AY166" s="18" t="s">
        <v>148</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155</v>
      </c>
      <c r="BM166" s="216" t="s">
        <v>1158</v>
      </c>
    </row>
    <row r="167" spans="1:47" s="2" customFormat="1" ht="12">
      <c r="A167" s="39"/>
      <c r="B167" s="40"/>
      <c r="C167" s="41"/>
      <c r="D167" s="218" t="s">
        <v>157</v>
      </c>
      <c r="E167" s="41"/>
      <c r="F167" s="219" t="s">
        <v>2640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157</v>
      </c>
      <c r="AU167" s="18" t="s">
        <v>72</v>
      </c>
    </row>
    <row r="168" spans="1:65" s="2" customFormat="1" ht="24.15" customHeight="1">
      <c r="A168" s="39"/>
      <c r="B168" s="40"/>
      <c r="C168" s="205" t="s">
        <v>485</v>
      </c>
      <c r="D168" s="205" t="s">
        <v>150</v>
      </c>
      <c r="E168" s="206" t="s">
        <v>2641</v>
      </c>
      <c r="F168" s="207" t="s">
        <v>2642</v>
      </c>
      <c r="G168" s="208" t="s">
        <v>2166</v>
      </c>
      <c r="H168" s="209">
        <v>1</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155</v>
      </c>
      <c r="AT168" s="216" t="s">
        <v>150</v>
      </c>
      <c r="AU168" s="216" t="s">
        <v>72</v>
      </c>
      <c r="AY168" s="18" t="s">
        <v>148</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155</v>
      </c>
      <c r="BM168" s="216" t="s">
        <v>1170</v>
      </c>
    </row>
    <row r="169" spans="1:47" s="2" customFormat="1" ht="12">
      <c r="A169" s="39"/>
      <c r="B169" s="40"/>
      <c r="C169" s="41"/>
      <c r="D169" s="218" t="s">
        <v>157</v>
      </c>
      <c r="E169" s="41"/>
      <c r="F169" s="219" t="s">
        <v>2642</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157</v>
      </c>
      <c r="AU169" s="18" t="s">
        <v>72</v>
      </c>
    </row>
    <row r="170" spans="1:65" s="2" customFormat="1" ht="16.5" customHeight="1">
      <c r="A170" s="39"/>
      <c r="B170" s="40"/>
      <c r="C170" s="205" t="s">
        <v>492</v>
      </c>
      <c r="D170" s="205" t="s">
        <v>150</v>
      </c>
      <c r="E170" s="206" t="s">
        <v>2643</v>
      </c>
      <c r="F170" s="207" t="s">
        <v>2644</v>
      </c>
      <c r="G170" s="208" t="s">
        <v>167</v>
      </c>
      <c r="H170" s="209">
        <v>0.523</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155</v>
      </c>
      <c r="AT170" s="216" t="s">
        <v>150</v>
      </c>
      <c r="AU170" s="216" t="s">
        <v>72</v>
      </c>
      <c r="AY170" s="18" t="s">
        <v>148</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155</v>
      </c>
      <c r="BM170" s="216" t="s">
        <v>1186</v>
      </c>
    </row>
    <row r="171" spans="1:47" s="2" customFormat="1" ht="12">
      <c r="A171" s="39"/>
      <c r="B171" s="40"/>
      <c r="C171" s="41"/>
      <c r="D171" s="218" t="s">
        <v>157</v>
      </c>
      <c r="E171" s="41"/>
      <c r="F171" s="219" t="s">
        <v>2644</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157</v>
      </c>
      <c r="AU171" s="18" t="s">
        <v>72</v>
      </c>
    </row>
    <row r="172" spans="1:65" s="2" customFormat="1" ht="21.75" customHeight="1">
      <c r="A172" s="39"/>
      <c r="B172" s="40"/>
      <c r="C172" s="205" t="s">
        <v>499</v>
      </c>
      <c r="D172" s="205" t="s">
        <v>150</v>
      </c>
      <c r="E172" s="206" t="s">
        <v>2645</v>
      </c>
      <c r="F172" s="207" t="s">
        <v>2646</v>
      </c>
      <c r="G172" s="208" t="s">
        <v>220</v>
      </c>
      <c r="H172" s="209">
        <v>7.4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155</v>
      </c>
      <c r="AT172" s="216" t="s">
        <v>150</v>
      </c>
      <c r="AU172" s="216" t="s">
        <v>72</v>
      </c>
      <c r="AY172" s="18" t="s">
        <v>148</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155</v>
      </c>
      <c r="BM172" s="216" t="s">
        <v>1199</v>
      </c>
    </row>
    <row r="173" spans="1:47" s="2" customFormat="1" ht="12">
      <c r="A173" s="39"/>
      <c r="B173" s="40"/>
      <c r="C173" s="41"/>
      <c r="D173" s="218" t="s">
        <v>157</v>
      </c>
      <c r="E173" s="41"/>
      <c r="F173" s="219" t="s">
        <v>2646</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157</v>
      </c>
      <c r="AU173" s="18" t="s">
        <v>72</v>
      </c>
    </row>
    <row r="174" spans="1:51" s="13" customFormat="1" ht="12">
      <c r="A174" s="13"/>
      <c r="B174" s="225"/>
      <c r="C174" s="226"/>
      <c r="D174" s="218" t="s">
        <v>161</v>
      </c>
      <c r="E174" s="227" t="s">
        <v>19</v>
      </c>
      <c r="F174" s="228" t="s">
        <v>2647</v>
      </c>
      <c r="G174" s="226"/>
      <c r="H174" s="229">
        <v>7.4</v>
      </c>
      <c r="I174" s="230"/>
      <c r="J174" s="226"/>
      <c r="K174" s="226"/>
      <c r="L174" s="231"/>
      <c r="M174" s="232"/>
      <c r="N174" s="233"/>
      <c r="O174" s="233"/>
      <c r="P174" s="233"/>
      <c r="Q174" s="233"/>
      <c r="R174" s="233"/>
      <c r="S174" s="233"/>
      <c r="T174" s="234"/>
      <c r="U174" s="13"/>
      <c r="V174" s="13"/>
      <c r="W174" s="13"/>
      <c r="X174" s="13"/>
      <c r="Y174" s="13"/>
      <c r="Z174" s="13"/>
      <c r="AA174" s="13"/>
      <c r="AB174" s="13"/>
      <c r="AC174" s="13"/>
      <c r="AD174" s="13"/>
      <c r="AE174" s="13"/>
      <c r="AT174" s="235" t="s">
        <v>161</v>
      </c>
      <c r="AU174" s="235" t="s">
        <v>72</v>
      </c>
      <c r="AV174" s="13" t="s">
        <v>82</v>
      </c>
      <c r="AW174" s="13" t="s">
        <v>33</v>
      </c>
      <c r="AX174" s="13" t="s">
        <v>72</v>
      </c>
      <c r="AY174" s="235" t="s">
        <v>148</v>
      </c>
    </row>
    <row r="175" spans="1:51" s="14" customFormat="1" ht="12">
      <c r="A175" s="14"/>
      <c r="B175" s="236"/>
      <c r="C175" s="237"/>
      <c r="D175" s="218" t="s">
        <v>161</v>
      </c>
      <c r="E175" s="238" t="s">
        <v>19</v>
      </c>
      <c r="F175" s="239" t="s">
        <v>254</v>
      </c>
      <c r="G175" s="237"/>
      <c r="H175" s="240">
        <v>7.4</v>
      </c>
      <c r="I175" s="241"/>
      <c r="J175" s="237"/>
      <c r="K175" s="237"/>
      <c r="L175" s="242"/>
      <c r="M175" s="243"/>
      <c r="N175" s="244"/>
      <c r="O175" s="244"/>
      <c r="P175" s="244"/>
      <c r="Q175" s="244"/>
      <c r="R175" s="244"/>
      <c r="S175" s="244"/>
      <c r="T175" s="245"/>
      <c r="U175" s="14"/>
      <c r="V175" s="14"/>
      <c r="W175" s="14"/>
      <c r="X175" s="14"/>
      <c r="Y175" s="14"/>
      <c r="Z175" s="14"/>
      <c r="AA175" s="14"/>
      <c r="AB175" s="14"/>
      <c r="AC175" s="14"/>
      <c r="AD175" s="14"/>
      <c r="AE175" s="14"/>
      <c r="AT175" s="246" t="s">
        <v>161</v>
      </c>
      <c r="AU175" s="246" t="s">
        <v>72</v>
      </c>
      <c r="AV175" s="14" t="s">
        <v>155</v>
      </c>
      <c r="AW175" s="14" t="s">
        <v>33</v>
      </c>
      <c r="AX175" s="14" t="s">
        <v>80</v>
      </c>
      <c r="AY175" s="246" t="s">
        <v>148</v>
      </c>
    </row>
    <row r="176" spans="1:65" s="2" customFormat="1" ht="16.5" customHeight="1">
      <c r="A176" s="39"/>
      <c r="B176" s="40"/>
      <c r="C176" s="205" t="s">
        <v>506</v>
      </c>
      <c r="D176" s="205" t="s">
        <v>150</v>
      </c>
      <c r="E176" s="206" t="s">
        <v>2648</v>
      </c>
      <c r="F176" s="207" t="s">
        <v>2649</v>
      </c>
      <c r="G176" s="208" t="s">
        <v>377</v>
      </c>
      <c r="H176" s="209">
        <v>74</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155</v>
      </c>
      <c r="AT176" s="216" t="s">
        <v>150</v>
      </c>
      <c r="AU176" s="216" t="s">
        <v>72</v>
      </c>
      <c r="AY176" s="18" t="s">
        <v>148</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155</v>
      </c>
      <c r="BM176" s="216" t="s">
        <v>1211</v>
      </c>
    </row>
    <row r="177" spans="1:47" s="2" customFormat="1" ht="12">
      <c r="A177" s="39"/>
      <c r="B177" s="40"/>
      <c r="C177" s="41"/>
      <c r="D177" s="218" t="s">
        <v>157</v>
      </c>
      <c r="E177" s="41"/>
      <c r="F177" s="219" t="s">
        <v>2649</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157</v>
      </c>
      <c r="AU177" s="18" t="s">
        <v>72</v>
      </c>
    </row>
    <row r="178" spans="1:65" s="2" customFormat="1" ht="16.5" customHeight="1">
      <c r="A178" s="39"/>
      <c r="B178" s="40"/>
      <c r="C178" s="205" t="s">
        <v>513</v>
      </c>
      <c r="D178" s="205" t="s">
        <v>150</v>
      </c>
      <c r="E178" s="206" t="s">
        <v>2650</v>
      </c>
      <c r="F178" s="207" t="s">
        <v>2651</v>
      </c>
      <c r="G178" s="208" t="s">
        <v>377</v>
      </c>
      <c r="H178" s="209">
        <v>4</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155</v>
      </c>
      <c r="AT178" s="216" t="s">
        <v>150</v>
      </c>
      <c r="AU178" s="216" t="s">
        <v>72</v>
      </c>
      <c r="AY178" s="18" t="s">
        <v>148</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155</v>
      </c>
      <c r="BM178" s="216" t="s">
        <v>1222</v>
      </c>
    </row>
    <row r="179" spans="1:47" s="2" customFormat="1" ht="12">
      <c r="A179" s="39"/>
      <c r="B179" s="40"/>
      <c r="C179" s="41"/>
      <c r="D179" s="218" t="s">
        <v>157</v>
      </c>
      <c r="E179" s="41"/>
      <c r="F179" s="219" t="s">
        <v>2651</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157</v>
      </c>
      <c r="AU179" s="18" t="s">
        <v>72</v>
      </c>
    </row>
    <row r="180" spans="1:65" s="2" customFormat="1" ht="16.5" customHeight="1">
      <c r="A180" s="39"/>
      <c r="B180" s="40"/>
      <c r="C180" s="205" t="s">
        <v>522</v>
      </c>
      <c r="D180" s="205" t="s">
        <v>150</v>
      </c>
      <c r="E180" s="206" t="s">
        <v>2652</v>
      </c>
      <c r="F180" s="207" t="s">
        <v>2653</v>
      </c>
      <c r="G180" s="208" t="s">
        <v>377</v>
      </c>
      <c r="H180" s="209">
        <v>4</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155</v>
      </c>
      <c r="AT180" s="216" t="s">
        <v>150</v>
      </c>
      <c r="AU180" s="216" t="s">
        <v>72</v>
      </c>
      <c r="AY180" s="18" t="s">
        <v>148</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155</v>
      </c>
      <c r="BM180" s="216" t="s">
        <v>1236</v>
      </c>
    </row>
    <row r="181" spans="1:47" s="2" customFormat="1" ht="12">
      <c r="A181" s="39"/>
      <c r="B181" s="40"/>
      <c r="C181" s="41"/>
      <c r="D181" s="218" t="s">
        <v>157</v>
      </c>
      <c r="E181" s="41"/>
      <c r="F181" s="219" t="s">
        <v>2653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157</v>
      </c>
      <c r="AU181" s="18" t="s">
        <v>72</v>
      </c>
    </row>
    <row r="182" spans="1:65" s="2" customFormat="1" ht="16.5" customHeight="1">
      <c r="A182" s="39"/>
      <c r="B182" s="40"/>
      <c r="C182" s="205" t="s">
        <v>528</v>
      </c>
      <c r="D182" s="205" t="s">
        <v>150</v>
      </c>
      <c r="E182" s="206" t="s">
        <v>2654</v>
      </c>
      <c r="F182" s="207" t="s">
        <v>2655</v>
      </c>
      <c r="G182" s="208" t="s">
        <v>377</v>
      </c>
      <c r="H182" s="209">
        <v>2</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155</v>
      </c>
      <c r="AT182" s="216" t="s">
        <v>150</v>
      </c>
      <c r="AU182" s="216" t="s">
        <v>72</v>
      </c>
      <c r="AY182" s="18" t="s">
        <v>148</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155</v>
      </c>
      <c r="BM182" s="216" t="s">
        <v>1248</v>
      </c>
    </row>
    <row r="183" spans="1:47" s="2" customFormat="1" ht="12">
      <c r="A183" s="39"/>
      <c r="B183" s="40"/>
      <c r="C183" s="41"/>
      <c r="D183" s="218" t="s">
        <v>157</v>
      </c>
      <c r="E183" s="41"/>
      <c r="F183" s="219" t="s">
        <v>2655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157</v>
      </c>
      <c r="AU183" s="18" t="s">
        <v>72</v>
      </c>
    </row>
    <row r="184" spans="1:65" s="2" customFormat="1" ht="16.5" customHeight="1">
      <c r="A184" s="39"/>
      <c r="B184" s="40"/>
      <c r="C184" s="205" t="s">
        <v>536</v>
      </c>
      <c r="D184" s="205" t="s">
        <v>150</v>
      </c>
      <c r="E184" s="206" t="s">
        <v>2656</v>
      </c>
      <c r="F184" s="207" t="s">
        <v>2657</v>
      </c>
      <c r="G184" s="208" t="s">
        <v>220</v>
      </c>
      <c r="H184" s="209">
        <v>155</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155</v>
      </c>
      <c r="AT184" s="216" t="s">
        <v>150</v>
      </c>
      <c r="AU184" s="216" t="s">
        <v>72</v>
      </c>
      <c r="AY184" s="18" t="s">
        <v>148</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155</v>
      </c>
      <c r="BM184" s="216" t="s">
        <v>1274</v>
      </c>
    </row>
    <row r="185" spans="1:47" s="2" customFormat="1" ht="12">
      <c r="A185" s="39"/>
      <c r="B185" s="40"/>
      <c r="C185" s="41"/>
      <c r="D185" s="218" t="s">
        <v>157</v>
      </c>
      <c r="E185" s="41"/>
      <c r="F185" s="219" t="s">
        <v>2657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157</v>
      </c>
      <c r="AU185" s="18" t="s">
        <v>72</v>
      </c>
    </row>
    <row r="186" spans="1:65" s="2" customFormat="1" ht="16.5" customHeight="1">
      <c r="A186" s="39"/>
      <c r="B186" s="40"/>
      <c r="C186" s="205" t="s">
        <v>547</v>
      </c>
      <c r="D186" s="205" t="s">
        <v>150</v>
      </c>
      <c r="E186" s="206" t="s">
        <v>2658</v>
      </c>
      <c r="F186" s="207" t="s">
        <v>2659</v>
      </c>
      <c r="G186" s="208" t="s">
        <v>220</v>
      </c>
      <c r="H186" s="209">
        <v>47</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155</v>
      </c>
      <c r="AT186" s="216" t="s">
        <v>150</v>
      </c>
      <c r="AU186" s="216" t="s">
        <v>72</v>
      </c>
      <c r="AY186" s="18" t="s">
        <v>148</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155</v>
      </c>
      <c r="BM186" s="216" t="s">
        <v>1288</v>
      </c>
    </row>
    <row r="187" spans="1:47" s="2" customFormat="1" ht="12">
      <c r="A187" s="39"/>
      <c r="B187" s="40"/>
      <c r="C187" s="41"/>
      <c r="D187" s="218" t="s">
        <v>157</v>
      </c>
      <c r="E187" s="41"/>
      <c r="F187" s="219" t="s">
        <v>2659</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157</v>
      </c>
      <c r="AU187" s="18" t="s">
        <v>72</v>
      </c>
    </row>
    <row r="188" spans="1:65" s="2" customFormat="1" ht="16.5" customHeight="1">
      <c r="A188" s="39"/>
      <c r="B188" s="40"/>
      <c r="C188" s="205" t="s">
        <v>554</v>
      </c>
      <c r="D188" s="205" t="s">
        <v>150</v>
      </c>
      <c r="E188" s="206" t="s">
        <v>2660</v>
      </c>
      <c r="F188" s="207" t="s">
        <v>2661</v>
      </c>
      <c r="G188" s="208" t="s">
        <v>220</v>
      </c>
      <c r="H188" s="209">
        <v>26</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155</v>
      </c>
      <c r="AT188" s="216" t="s">
        <v>150</v>
      </c>
      <c r="AU188" s="216" t="s">
        <v>72</v>
      </c>
      <c r="AY188" s="18" t="s">
        <v>148</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155</v>
      </c>
      <c r="BM188" s="216" t="s">
        <v>1301</v>
      </c>
    </row>
    <row r="189" spans="1:47" s="2" customFormat="1" ht="12">
      <c r="A189" s="39"/>
      <c r="B189" s="40"/>
      <c r="C189" s="41"/>
      <c r="D189" s="218" t="s">
        <v>157</v>
      </c>
      <c r="E189" s="41"/>
      <c r="F189" s="219" t="s">
        <v>2661</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157</v>
      </c>
      <c r="AU189" s="18" t="s">
        <v>72</v>
      </c>
    </row>
    <row r="190" spans="1:65" s="2" customFormat="1" ht="16.5" customHeight="1">
      <c r="A190" s="39"/>
      <c r="B190" s="40"/>
      <c r="C190" s="205" t="s">
        <v>562</v>
      </c>
      <c r="D190" s="205" t="s">
        <v>150</v>
      </c>
      <c r="E190" s="206" t="s">
        <v>2662</v>
      </c>
      <c r="F190" s="207" t="s">
        <v>2663</v>
      </c>
      <c r="G190" s="208" t="s">
        <v>220</v>
      </c>
      <c r="H190" s="209">
        <v>110</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155</v>
      </c>
      <c r="AT190" s="216" t="s">
        <v>150</v>
      </c>
      <c r="AU190" s="216" t="s">
        <v>72</v>
      </c>
      <c r="AY190" s="18" t="s">
        <v>148</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155</v>
      </c>
      <c r="BM190" s="216" t="s">
        <v>1314</v>
      </c>
    </row>
    <row r="191" spans="1:47" s="2" customFormat="1" ht="12">
      <c r="A191" s="39"/>
      <c r="B191" s="40"/>
      <c r="C191" s="41"/>
      <c r="D191" s="218" t="s">
        <v>157</v>
      </c>
      <c r="E191" s="41"/>
      <c r="F191" s="219" t="s">
        <v>2663</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157</v>
      </c>
      <c r="AU191" s="18" t="s">
        <v>72</v>
      </c>
    </row>
    <row r="192" spans="1:65" s="2" customFormat="1" ht="16.5" customHeight="1">
      <c r="A192" s="39"/>
      <c r="B192" s="40"/>
      <c r="C192" s="205" t="s">
        <v>570</v>
      </c>
      <c r="D192" s="205" t="s">
        <v>150</v>
      </c>
      <c r="E192" s="206" t="s">
        <v>2664</v>
      </c>
      <c r="F192" s="207" t="s">
        <v>2665</v>
      </c>
      <c r="G192" s="208" t="s">
        <v>220</v>
      </c>
      <c r="H192" s="209">
        <v>59</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155</v>
      </c>
      <c r="AT192" s="216" t="s">
        <v>150</v>
      </c>
      <c r="AU192" s="216" t="s">
        <v>72</v>
      </c>
      <c r="AY192" s="18" t="s">
        <v>148</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155</v>
      </c>
      <c r="BM192" s="216" t="s">
        <v>1326</v>
      </c>
    </row>
    <row r="193" spans="1:47" s="2" customFormat="1" ht="12">
      <c r="A193" s="39"/>
      <c r="B193" s="40"/>
      <c r="C193" s="41"/>
      <c r="D193" s="218" t="s">
        <v>157</v>
      </c>
      <c r="E193" s="41"/>
      <c r="F193" s="219" t="s">
        <v>2665</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157</v>
      </c>
      <c r="AU193" s="18" t="s">
        <v>72</v>
      </c>
    </row>
    <row r="194" spans="1:65" s="2" customFormat="1" ht="16.5" customHeight="1">
      <c r="A194" s="39"/>
      <c r="B194" s="40"/>
      <c r="C194" s="205" t="s">
        <v>575</v>
      </c>
      <c r="D194" s="205" t="s">
        <v>150</v>
      </c>
      <c r="E194" s="206" t="s">
        <v>2666</v>
      </c>
      <c r="F194" s="207" t="s">
        <v>2667</v>
      </c>
      <c r="G194" s="208" t="s">
        <v>220</v>
      </c>
      <c r="H194" s="209">
        <v>14</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155</v>
      </c>
      <c r="AT194" s="216" t="s">
        <v>150</v>
      </c>
      <c r="AU194" s="216" t="s">
        <v>72</v>
      </c>
      <c r="AY194" s="18" t="s">
        <v>148</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155</v>
      </c>
      <c r="BM194" s="216" t="s">
        <v>1339</v>
      </c>
    </row>
    <row r="195" spans="1:47" s="2" customFormat="1" ht="12">
      <c r="A195" s="39"/>
      <c r="B195" s="40"/>
      <c r="C195" s="41"/>
      <c r="D195" s="218" t="s">
        <v>157</v>
      </c>
      <c r="E195" s="41"/>
      <c r="F195" s="219" t="s">
        <v>2667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157</v>
      </c>
      <c r="AU195" s="18" t="s">
        <v>72</v>
      </c>
    </row>
    <row r="196" spans="1:65" s="2" customFormat="1" ht="16.5" customHeight="1">
      <c r="A196" s="39"/>
      <c r="B196" s="40"/>
      <c r="C196" s="205" t="s">
        <v>598</v>
      </c>
      <c r="D196" s="205" t="s">
        <v>150</v>
      </c>
      <c r="E196" s="206" t="s">
        <v>2668</v>
      </c>
      <c r="F196" s="207" t="s">
        <v>2669</v>
      </c>
      <c r="G196" s="208" t="s">
        <v>220</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155</v>
      </c>
      <c r="AT196" s="216" t="s">
        <v>150</v>
      </c>
      <c r="AU196" s="216" t="s">
        <v>72</v>
      </c>
      <c r="AY196" s="18" t="s">
        <v>148</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155</v>
      </c>
      <c r="BM196" s="216" t="s">
        <v>1360</v>
      </c>
    </row>
    <row r="197" spans="1:47" s="2" customFormat="1" ht="12">
      <c r="A197" s="39"/>
      <c r="B197" s="40"/>
      <c r="C197" s="41"/>
      <c r="D197" s="218" t="s">
        <v>157</v>
      </c>
      <c r="E197" s="41"/>
      <c r="F197" s="219" t="s">
        <v>2669</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157</v>
      </c>
      <c r="AU197" s="18" t="s">
        <v>72</v>
      </c>
    </row>
    <row r="198" spans="1:65" s="2" customFormat="1" ht="16.5" customHeight="1">
      <c r="A198" s="39"/>
      <c r="B198" s="40"/>
      <c r="C198" s="205" t="s">
        <v>604</v>
      </c>
      <c r="D198" s="205" t="s">
        <v>150</v>
      </c>
      <c r="E198" s="206" t="s">
        <v>2670</v>
      </c>
      <c r="F198" s="207" t="s">
        <v>2671</v>
      </c>
      <c r="G198" s="208" t="s">
        <v>220</v>
      </c>
      <c r="H198" s="209">
        <v>398</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155</v>
      </c>
      <c r="AT198" s="216" t="s">
        <v>150</v>
      </c>
      <c r="AU198" s="216" t="s">
        <v>72</v>
      </c>
      <c r="AY198" s="18" t="s">
        <v>148</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155</v>
      </c>
      <c r="BM198" s="216" t="s">
        <v>1374</v>
      </c>
    </row>
    <row r="199" spans="1:47" s="2" customFormat="1" ht="12">
      <c r="A199" s="39"/>
      <c r="B199" s="40"/>
      <c r="C199" s="41"/>
      <c r="D199" s="218" t="s">
        <v>157</v>
      </c>
      <c r="E199" s="41"/>
      <c r="F199" s="219" t="s">
        <v>2672</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157</v>
      </c>
      <c r="AU199" s="18" t="s">
        <v>72</v>
      </c>
    </row>
    <row r="200" spans="1:51" s="13" customFormat="1" ht="12">
      <c r="A200" s="13"/>
      <c r="B200" s="225"/>
      <c r="C200" s="226"/>
      <c r="D200" s="218" t="s">
        <v>161</v>
      </c>
      <c r="E200" s="227" t="s">
        <v>19</v>
      </c>
      <c r="F200" s="228" t="s">
        <v>2673</v>
      </c>
      <c r="G200" s="226"/>
      <c r="H200" s="229">
        <v>398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161</v>
      </c>
      <c r="AU200" s="235" t="s">
        <v>72</v>
      </c>
      <c r="AV200" s="13" t="s">
        <v>82</v>
      </c>
      <c r="AW200" s="13" t="s">
        <v>33</v>
      </c>
      <c r="AX200" s="13" t="s">
        <v>72</v>
      </c>
      <c r="AY200" s="235" t="s">
        <v>148</v>
      </c>
    </row>
    <row r="201" spans="1:51" s="14" customFormat="1" ht="12">
      <c r="A201" s="14"/>
      <c r="B201" s="236"/>
      <c r="C201" s="237"/>
      <c r="D201" s="218" t="s">
        <v>161</v>
      </c>
      <c r="E201" s="238" t="s">
        <v>19</v>
      </c>
      <c r="F201" s="239" t="s">
        <v>254</v>
      </c>
      <c r="G201" s="237"/>
      <c r="H201" s="240">
        <v>398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161</v>
      </c>
      <c r="AU201" s="246" t="s">
        <v>72</v>
      </c>
      <c r="AV201" s="14" t="s">
        <v>155</v>
      </c>
      <c r="AW201" s="14" t="s">
        <v>33</v>
      </c>
      <c r="AX201" s="14" t="s">
        <v>80</v>
      </c>
      <c r="AY201" s="246" t="s">
        <v>148</v>
      </c>
    </row>
    <row r="202" spans="1:65" s="2" customFormat="1" ht="16.5" customHeight="1">
      <c r="A202" s="39"/>
      <c r="B202" s="40"/>
      <c r="C202" s="205" t="s">
        <v>610</v>
      </c>
      <c r="D202" s="205" t="s">
        <v>150</v>
      </c>
      <c r="E202" s="206" t="s">
        <v>2674</v>
      </c>
      <c r="F202" s="207" t="s">
        <v>2675</v>
      </c>
      <c r="G202" s="208" t="s">
        <v>220</v>
      </c>
      <c r="H202" s="209">
        <v>16</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155</v>
      </c>
      <c r="AT202" s="216" t="s">
        <v>150</v>
      </c>
      <c r="AU202" s="216" t="s">
        <v>72</v>
      </c>
      <c r="AY202" s="18" t="s">
        <v>148</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155</v>
      </c>
      <c r="BM202" s="216" t="s">
        <v>1386</v>
      </c>
    </row>
    <row r="203" spans="1:47" s="2" customFormat="1" ht="12">
      <c r="A203" s="39"/>
      <c r="B203" s="40"/>
      <c r="C203" s="41"/>
      <c r="D203" s="218" t="s">
        <v>157</v>
      </c>
      <c r="E203" s="41"/>
      <c r="F203" s="219" t="s">
        <v>2676</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157</v>
      </c>
      <c r="AU203" s="18" t="s">
        <v>72</v>
      </c>
    </row>
    <row r="204" spans="1:65" s="2" customFormat="1" ht="21.75" customHeight="1">
      <c r="A204" s="39"/>
      <c r="B204" s="40"/>
      <c r="C204" s="205" t="s">
        <v>616</v>
      </c>
      <c r="D204" s="205" t="s">
        <v>150</v>
      </c>
      <c r="E204" s="206" t="s">
        <v>2677</v>
      </c>
      <c r="F204" s="207" t="s">
        <v>2678</v>
      </c>
      <c r="G204" s="208" t="s">
        <v>167</v>
      </c>
      <c r="H204" s="209">
        <v>0.007</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155</v>
      </c>
      <c r="AT204" s="216" t="s">
        <v>150</v>
      </c>
      <c r="AU204" s="216" t="s">
        <v>72</v>
      </c>
      <c r="AY204" s="18" t="s">
        <v>148</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155</v>
      </c>
      <c r="BM204" s="216" t="s">
        <v>1400</v>
      </c>
    </row>
    <row r="205" spans="1:47" s="2" customFormat="1" ht="12">
      <c r="A205" s="39"/>
      <c r="B205" s="40"/>
      <c r="C205" s="41"/>
      <c r="D205" s="218" t="s">
        <v>157</v>
      </c>
      <c r="E205" s="41"/>
      <c r="F205" s="219" t="s">
        <v>2678</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157</v>
      </c>
      <c r="AU205" s="18" t="s">
        <v>72</v>
      </c>
    </row>
    <row r="206" spans="1:65" s="2" customFormat="1" ht="21.75" customHeight="1">
      <c r="A206" s="39"/>
      <c r="B206" s="40"/>
      <c r="C206" s="205" t="s">
        <v>622</v>
      </c>
      <c r="D206" s="205" t="s">
        <v>150</v>
      </c>
      <c r="E206" s="206" t="s">
        <v>2679</v>
      </c>
      <c r="F206" s="207" t="s">
        <v>2680</v>
      </c>
      <c r="G206" s="208" t="s">
        <v>167</v>
      </c>
      <c r="H206" s="209">
        <v>0.474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155</v>
      </c>
      <c r="AT206" s="216" t="s">
        <v>150</v>
      </c>
      <c r="AU206" s="216" t="s">
        <v>72</v>
      </c>
      <c r="AY206" s="18" t="s">
        <v>148</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155</v>
      </c>
      <c r="BM206" s="216" t="s">
        <v>1414</v>
      </c>
    </row>
    <row r="207" spans="1:47" s="2" customFormat="1" ht="12">
      <c r="A207" s="39"/>
      <c r="B207" s="40"/>
      <c r="C207" s="41"/>
      <c r="D207" s="218" t="s">
        <v>157</v>
      </c>
      <c r="E207" s="41"/>
      <c r="F207" s="219" t="s">
        <v>2680</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157</v>
      </c>
      <c r="AU207" s="18" t="s">
        <v>72</v>
      </c>
    </row>
    <row r="208" spans="1:65" s="2" customFormat="1" ht="16.5" customHeight="1">
      <c r="A208" s="39"/>
      <c r="B208" s="40"/>
      <c r="C208" s="205" t="s">
        <v>634</v>
      </c>
      <c r="D208" s="205" t="s">
        <v>150</v>
      </c>
      <c r="E208" s="206" t="s">
        <v>2681</v>
      </c>
      <c r="F208" s="207" t="s">
        <v>2682</v>
      </c>
      <c r="G208" s="208" t="s">
        <v>377</v>
      </c>
      <c r="H208" s="209">
        <v>37</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155</v>
      </c>
      <c r="AT208" s="216" t="s">
        <v>150</v>
      </c>
      <c r="AU208" s="216" t="s">
        <v>72</v>
      </c>
      <c r="AY208" s="18" t="s">
        <v>148</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155</v>
      </c>
      <c r="BM208" s="216" t="s">
        <v>1428</v>
      </c>
    </row>
    <row r="209" spans="1:47" s="2" customFormat="1" ht="12">
      <c r="A209" s="39"/>
      <c r="B209" s="40"/>
      <c r="C209" s="41"/>
      <c r="D209" s="218" t="s">
        <v>157</v>
      </c>
      <c r="E209" s="41"/>
      <c r="F209" s="219" t="s">
        <v>2682</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157</v>
      </c>
      <c r="AU209" s="18" t="s">
        <v>72</v>
      </c>
    </row>
    <row r="210" spans="1:65" s="2" customFormat="1" ht="16.5" customHeight="1">
      <c r="A210" s="39"/>
      <c r="B210" s="40"/>
      <c r="C210" s="205" t="s">
        <v>643</v>
      </c>
      <c r="D210" s="205" t="s">
        <v>150</v>
      </c>
      <c r="E210" s="206" t="s">
        <v>2683</v>
      </c>
      <c r="F210" s="207" t="s">
        <v>2684</v>
      </c>
      <c r="G210" s="208" t="s">
        <v>377</v>
      </c>
      <c r="H210" s="209">
        <v>74</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155</v>
      </c>
      <c r="AT210" s="216" t="s">
        <v>150</v>
      </c>
      <c r="AU210" s="216" t="s">
        <v>72</v>
      </c>
      <c r="AY210" s="18" t="s">
        <v>148</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155</v>
      </c>
      <c r="BM210" s="216" t="s">
        <v>1442</v>
      </c>
    </row>
    <row r="211" spans="1:47" s="2" customFormat="1" ht="12">
      <c r="A211" s="39"/>
      <c r="B211" s="40"/>
      <c r="C211" s="41"/>
      <c r="D211" s="218" t="s">
        <v>157</v>
      </c>
      <c r="E211" s="41"/>
      <c r="F211" s="219" t="s">
        <v>2684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157</v>
      </c>
      <c r="AU211" s="18" t="s">
        <v>72</v>
      </c>
    </row>
    <row r="212" spans="1:65" s="2" customFormat="1" ht="24.15" customHeight="1">
      <c r="A212" s="39"/>
      <c r="B212" s="40"/>
      <c r="C212" s="205" t="s">
        <v>1006</v>
      </c>
      <c r="D212" s="205" t="s">
        <v>150</v>
      </c>
      <c r="E212" s="206" t="s">
        <v>2685</v>
      </c>
      <c r="F212" s="207" t="s">
        <v>2686</v>
      </c>
      <c r="G212" s="208" t="s">
        <v>377</v>
      </c>
      <c r="H212" s="209">
        <v>37</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155</v>
      </c>
      <c r="AT212" s="216" t="s">
        <v>150</v>
      </c>
      <c r="AU212" s="216" t="s">
        <v>72</v>
      </c>
      <c r="AY212" s="18" t="s">
        <v>148</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155</v>
      </c>
      <c r="BM212" s="216" t="s">
        <v>1456</v>
      </c>
    </row>
    <row r="213" spans="1:47" s="2" customFormat="1" ht="12">
      <c r="A213" s="39"/>
      <c r="B213" s="40"/>
      <c r="C213" s="41"/>
      <c r="D213" s="218" t="s">
        <v>157</v>
      </c>
      <c r="E213" s="41"/>
      <c r="F213" s="219" t="s">
        <v>2686</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157</v>
      </c>
      <c r="AU213" s="18" t="s">
        <v>72</v>
      </c>
    </row>
    <row r="214" spans="1:65" s="2" customFormat="1" ht="16.5" customHeight="1">
      <c r="A214" s="39"/>
      <c r="B214" s="40"/>
      <c r="C214" s="205" t="s">
        <v>1011</v>
      </c>
      <c r="D214" s="205" t="s">
        <v>150</v>
      </c>
      <c r="E214" s="206" t="s">
        <v>2687</v>
      </c>
      <c r="F214" s="207" t="s">
        <v>2688</v>
      </c>
      <c r="G214" s="208" t="s">
        <v>377</v>
      </c>
      <c r="H214" s="209">
        <v>37</v>
      </c>
      <c r="I214" s="210"/>
      <c r="J214" s="211">
        <f>ROUND(I214*H214,2)</f>
        <v>0</v>
      </c>
      <c r="K214" s="207" t="s">
        <v>19</v>
      </c>
      <c r="L214" s="45"/>
      <c r="M214" s="212" t="s">
        <v>19</v>
      </c>
      <c r="N214" s="213" t="s">
        <v>43</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155</v>
      </c>
      <c r="AT214" s="216" t="s">
        <v>150</v>
      </c>
      <c r="AU214" s="216" t="s">
        <v>72</v>
      </c>
      <c r="AY214" s="18" t="s">
        <v>148</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155</v>
      </c>
      <c r="BM214" s="216" t="s">
        <v>1469</v>
      </c>
    </row>
    <row r="215" spans="1:47" s="2" customFormat="1" ht="12">
      <c r="A215" s="39"/>
      <c r="B215" s="40"/>
      <c r="C215" s="41"/>
      <c r="D215" s="218" t="s">
        <v>157</v>
      </c>
      <c r="E215" s="41"/>
      <c r="F215" s="219" t="s">
        <v>2688</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157</v>
      </c>
      <c r="AU215" s="18" t="s">
        <v>72</v>
      </c>
    </row>
    <row r="216" spans="1:65" s="2" customFormat="1" ht="16.5" customHeight="1">
      <c r="A216" s="39"/>
      <c r="B216" s="40"/>
      <c r="C216" s="205" t="s">
        <v>1020</v>
      </c>
      <c r="D216" s="205" t="s">
        <v>150</v>
      </c>
      <c r="E216" s="206" t="s">
        <v>2689</v>
      </c>
      <c r="F216" s="207" t="s">
        <v>2690</v>
      </c>
      <c r="G216" s="208" t="s">
        <v>377</v>
      </c>
      <c r="H216" s="209">
        <v>2</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155</v>
      </c>
      <c r="AT216" s="216" t="s">
        <v>150</v>
      </c>
      <c r="AU216" s="216" t="s">
        <v>72</v>
      </c>
      <c r="AY216" s="18" t="s">
        <v>148</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155</v>
      </c>
      <c r="BM216" s="216" t="s">
        <v>1484</v>
      </c>
    </row>
    <row r="217" spans="1:47" s="2" customFormat="1" ht="12">
      <c r="A217" s="39"/>
      <c r="B217" s="40"/>
      <c r="C217" s="41"/>
      <c r="D217" s="218" t="s">
        <v>157</v>
      </c>
      <c r="E217" s="41"/>
      <c r="F217" s="219" t="s">
        <v>2690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157</v>
      </c>
      <c r="AU217" s="18" t="s">
        <v>72</v>
      </c>
    </row>
    <row r="218" spans="1:65" s="2" customFormat="1" ht="16.5" customHeight="1">
      <c r="A218" s="39"/>
      <c r="B218" s="40"/>
      <c r="C218" s="205" t="s">
        <v>1030</v>
      </c>
      <c r="D218" s="205" t="s">
        <v>150</v>
      </c>
      <c r="E218" s="206" t="s">
        <v>2691</v>
      </c>
      <c r="F218" s="207" t="s">
        <v>2692</v>
      </c>
      <c r="G218" s="208" t="s">
        <v>377</v>
      </c>
      <c r="H218" s="209">
        <v>1</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155</v>
      </c>
      <c r="AT218" s="216" t="s">
        <v>150</v>
      </c>
      <c r="AU218" s="216" t="s">
        <v>72</v>
      </c>
      <c r="AY218" s="18" t="s">
        <v>148</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155</v>
      </c>
      <c r="BM218" s="216" t="s">
        <v>1498</v>
      </c>
    </row>
    <row r="219" spans="1:47" s="2" customFormat="1" ht="12">
      <c r="A219" s="39"/>
      <c r="B219" s="40"/>
      <c r="C219" s="41"/>
      <c r="D219" s="218" t="s">
        <v>157</v>
      </c>
      <c r="E219" s="41"/>
      <c r="F219" s="219" t="s">
        <v>2692</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157</v>
      </c>
      <c r="AU219" s="18" t="s">
        <v>72</v>
      </c>
    </row>
    <row r="220" spans="1:65" s="2" customFormat="1" ht="16.5" customHeight="1">
      <c r="A220" s="39"/>
      <c r="B220" s="40"/>
      <c r="C220" s="205" t="s">
        <v>1036</v>
      </c>
      <c r="D220" s="205" t="s">
        <v>150</v>
      </c>
      <c r="E220" s="206" t="s">
        <v>2693</v>
      </c>
      <c r="F220" s="207" t="s">
        <v>2694</v>
      </c>
      <c r="G220" s="208" t="s">
        <v>377</v>
      </c>
      <c r="H220" s="209">
        <v>1</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155</v>
      </c>
      <c r="AT220" s="216" t="s">
        <v>150</v>
      </c>
      <c r="AU220" s="216" t="s">
        <v>72</v>
      </c>
      <c r="AY220" s="18" t="s">
        <v>148</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155</v>
      </c>
      <c r="BM220" s="216" t="s">
        <v>1506</v>
      </c>
    </row>
    <row r="221" spans="1:47" s="2" customFormat="1" ht="12">
      <c r="A221" s="39"/>
      <c r="B221" s="40"/>
      <c r="C221" s="41"/>
      <c r="D221" s="218" t="s">
        <v>157</v>
      </c>
      <c r="E221" s="41"/>
      <c r="F221" s="219" t="s">
        <v>2694</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157</v>
      </c>
      <c r="AU221" s="18" t="s">
        <v>72</v>
      </c>
    </row>
    <row r="222" spans="1:65" s="2" customFormat="1" ht="16.5" customHeight="1">
      <c r="A222" s="39"/>
      <c r="B222" s="40"/>
      <c r="C222" s="205" t="s">
        <v>1043</v>
      </c>
      <c r="D222" s="205" t="s">
        <v>150</v>
      </c>
      <c r="E222" s="206" t="s">
        <v>2695</v>
      </c>
      <c r="F222" s="207" t="s">
        <v>2696</v>
      </c>
      <c r="G222" s="208" t="s">
        <v>377</v>
      </c>
      <c r="H222" s="209">
        <v>12</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155</v>
      </c>
      <c r="AT222" s="216" t="s">
        <v>150</v>
      </c>
      <c r="AU222" s="216" t="s">
        <v>72</v>
      </c>
      <c r="AY222" s="18" t="s">
        <v>148</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155</v>
      </c>
      <c r="BM222" s="216" t="s">
        <v>1516</v>
      </c>
    </row>
    <row r="223" spans="1:47" s="2" customFormat="1" ht="12">
      <c r="A223" s="39"/>
      <c r="B223" s="40"/>
      <c r="C223" s="41"/>
      <c r="D223" s="218" t="s">
        <v>157</v>
      </c>
      <c r="E223" s="41"/>
      <c r="F223" s="219" t="s">
        <v>2696</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157</v>
      </c>
      <c r="AU223" s="18" t="s">
        <v>72</v>
      </c>
    </row>
    <row r="224" spans="1:65" s="2" customFormat="1" ht="16.5" customHeight="1">
      <c r="A224" s="39"/>
      <c r="B224" s="40"/>
      <c r="C224" s="205" t="s">
        <v>1051</v>
      </c>
      <c r="D224" s="205" t="s">
        <v>150</v>
      </c>
      <c r="E224" s="206" t="s">
        <v>2697</v>
      </c>
      <c r="F224" s="207" t="s">
        <v>2698</v>
      </c>
      <c r="G224" s="208" t="s">
        <v>377</v>
      </c>
      <c r="H224" s="209">
        <v>2</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155</v>
      </c>
      <c r="AT224" s="216" t="s">
        <v>150</v>
      </c>
      <c r="AU224" s="216" t="s">
        <v>72</v>
      </c>
      <c r="AY224" s="18" t="s">
        <v>148</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155</v>
      </c>
      <c r="BM224" s="216" t="s">
        <v>1526</v>
      </c>
    </row>
    <row r="225" spans="1:47" s="2" customFormat="1" ht="12">
      <c r="A225" s="39"/>
      <c r="B225" s="40"/>
      <c r="C225" s="41"/>
      <c r="D225" s="218" t="s">
        <v>157</v>
      </c>
      <c r="E225" s="41"/>
      <c r="F225" s="219" t="s">
        <v>2698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157</v>
      </c>
      <c r="AU225" s="18" t="s">
        <v>72</v>
      </c>
    </row>
    <row r="226" spans="1:65" s="2" customFormat="1" ht="16.5" customHeight="1">
      <c r="A226" s="39"/>
      <c r="B226" s="40"/>
      <c r="C226" s="205" t="s">
        <v>1057</v>
      </c>
      <c r="D226" s="205" t="s">
        <v>150</v>
      </c>
      <c r="E226" s="206" t="s">
        <v>2699</v>
      </c>
      <c r="F226" s="207" t="s">
        <v>2700</v>
      </c>
      <c r="G226" s="208" t="s">
        <v>377</v>
      </c>
      <c r="H226" s="209">
        <v>37</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155</v>
      </c>
      <c r="AT226" s="216" t="s">
        <v>150</v>
      </c>
      <c r="AU226" s="216" t="s">
        <v>72</v>
      </c>
      <c r="AY226" s="18" t="s">
        <v>148</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155</v>
      </c>
      <c r="BM226" s="216" t="s">
        <v>1540</v>
      </c>
    </row>
    <row r="227" spans="1:47" s="2" customFormat="1" ht="12">
      <c r="A227" s="39"/>
      <c r="B227" s="40"/>
      <c r="C227" s="41"/>
      <c r="D227" s="218" t="s">
        <v>157</v>
      </c>
      <c r="E227" s="41"/>
      <c r="F227" s="219" t="s">
        <v>2700</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157</v>
      </c>
      <c r="AU227" s="18" t="s">
        <v>72</v>
      </c>
    </row>
    <row r="228" spans="1:65" s="2" customFormat="1" ht="16.5" customHeight="1">
      <c r="A228" s="39"/>
      <c r="B228" s="40"/>
      <c r="C228" s="205" t="s">
        <v>1067</v>
      </c>
      <c r="D228" s="205" t="s">
        <v>150</v>
      </c>
      <c r="E228" s="206" t="s">
        <v>2701</v>
      </c>
      <c r="F228" s="207" t="s">
        <v>2702</v>
      </c>
      <c r="G228" s="208" t="s">
        <v>377</v>
      </c>
      <c r="H228" s="209">
        <v>33</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155</v>
      </c>
      <c r="AT228" s="216" t="s">
        <v>150</v>
      </c>
      <c r="AU228" s="216" t="s">
        <v>72</v>
      </c>
      <c r="AY228" s="18" t="s">
        <v>148</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155</v>
      </c>
      <c r="BM228" s="216" t="s">
        <v>1548</v>
      </c>
    </row>
    <row r="229" spans="1:47" s="2" customFormat="1" ht="12">
      <c r="A229" s="39"/>
      <c r="B229" s="40"/>
      <c r="C229" s="41"/>
      <c r="D229" s="218" t="s">
        <v>157</v>
      </c>
      <c r="E229" s="41"/>
      <c r="F229" s="219" t="s">
        <v>2702</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157</v>
      </c>
      <c r="AU229" s="18" t="s">
        <v>72</v>
      </c>
    </row>
    <row r="230" spans="1:65" s="2" customFormat="1" ht="16.5" customHeight="1">
      <c r="A230" s="39"/>
      <c r="B230" s="40"/>
      <c r="C230" s="205" t="s">
        <v>1070</v>
      </c>
      <c r="D230" s="205" t="s">
        <v>150</v>
      </c>
      <c r="E230" s="206" t="s">
        <v>2687</v>
      </c>
      <c r="F230" s="207" t="s">
        <v>2688</v>
      </c>
      <c r="G230" s="208" t="s">
        <v>377</v>
      </c>
      <c r="H230" s="209">
        <v>33</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155</v>
      </c>
      <c r="AT230" s="216" t="s">
        <v>150</v>
      </c>
      <c r="AU230" s="216" t="s">
        <v>72</v>
      </c>
      <c r="AY230" s="18" t="s">
        <v>148</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155</v>
      </c>
      <c r="BM230" s="216" t="s">
        <v>1556</v>
      </c>
    </row>
    <row r="231" spans="1:47" s="2" customFormat="1" ht="12">
      <c r="A231" s="39"/>
      <c r="B231" s="40"/>
      <c r="C231" s="41"/>
      <c r="D231" s="218" t="s">
        <v>157</v>
      </c>
      <c r="E231" s="41"/>
      <c r="F231" s="219" t="s">
        <v>2688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157</v>
      </c>
      <c r="AU231" s="18" t="s">
        <v>72</v>
      </c>
    </row>
    <row r="232" spans="1:65" s="2" customFormat="1" ht="16.5" customHeight="1">
      <c r="A232" s="39"/>
      <c r="B232" s="40"/>
      <c r="C232" s="205" t="s">
        <v>1076</v>
      </c>
      <c r="D232" s="205" t="s">
        <v>150</v>
      </c>
      <c r="E232" s="206" t="s">
        <v>2703</v>
      </c>
      <c r="F232" s="207" t="s">
        <v>2704</v>
      </c>
      <c r="G232" s="208" t="s">
        <v>377</v>
      </c>
      <c r="H232" s="209">
        <v>10</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155</v>
      </c>
      <c r="AT232" s="216" t="s">
        <v>150</v>
      </c>
      <c r="AU232" s="216" t="s">
        <v>72</v>
      </c>
      <c r="AY232" s="18" t="s">
        <v>148</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155</v>
      </c>
      <c r="BM232" s="216" t="s">
        <v>1568</v>
      </c>
    </row>
    <row r="233" spans="1:47" s="2" customFormat="1" ht="12">
      <c r="A233" s="39"/>
      <c r="B233" s="40"/>
      <c r="C233" s="41"/>
      <c r="D233" s="218" t="s">
        <v>157</v>
      </c>
      <c r="E233" s="41"/>
      <c r="F233" s="219" t="s">
        <v>2704</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157</v>
      </c>
      <c r="AU233" s="18" t="s">
        <v>72</v>
      </c>
    </row>
    <row r="234" spans="1:65" s="2" customFormat="1" ht="16.5" customHeight="1">
      <c r="A234" s="39"/>
      <c r="B234" s="40"/>
      <c r="C234" s="205" t="s">
        <v>1079</v>
      </c>
      <c r="D234" s="205" t="s">
        <v>150</v>
      </c>
      <c r="E234" s="206" t="s">
        <v>2705</v>
      </c>
      <c r="F234" s="207" t="s">
        <v>2706</v>
      </c>
      <c r="G234" s="208" t="s">
        <v>377</v>
      </c>
      <c r="H234" s="209">
        <v>4</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155</v>
      </c>
      <c r="AT234" s="216" t="s">
        <v>150</v>
      </c>
      <c r="AU234" s="216" t="s">
        <v>72</v>
      </c>
      <c r="AY234" s="18" t="s">
        <v>148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155</v>
      </c>
      <c r="BM234" s="216" t="s">
        <v>1582</v>
      </c>
    </row>
    <row r="235" spans="1:47" s="2" customFormat="1" ht="12">
      <c r="A235" s="39"/>
      <c r="B235" s="40"/>
      <c r="C235" s="41"/>
      <c r="D235" s="218" t="s">
        <v>157</v>
      </c>
      <c r="E235" s="41"/>
      <c r="F235" s="219" t="s">
        <v>2706</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157</v>
      </c>
      <c r="AU235" s="18" t="s">
        <v>72</v>
      </c>
    </row>
    <row r="236" spans="1:65" s="2" customFormat="1" ht="21.75" customHeight="1">
      <c r="A236" s="39"/>
      <c r="B236" s="40"/>
      <c r="C236" s="205" t="s">
        <v>1085</v>
      </c>
      <c r="D236" s="205" t="s">
        <v>150</v>
      </c>
      <c r="E236" s="206" t="s">
        <v>2707</v>
      </c>
      <c r="F236" s="207" t="s">
        <v>2708</v>
      </c>
      <c r="G236" s="208" t="s">
        <v>377</v>
      </c>
      <c r="H236" s="209">
        <v>1</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155</v>
      </c>
      <c r="AT236" s="216" t="s">
        <v>150</v>
      </c>
      <c r="AU236" s="216" t="s">
        <v>72</v>
      </c>
      <c r="AY236" s="18" t="s">
        <v>148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155</v>
      </c>
      <c r="BM236" s="216" t="s">
        <v>1590</v>
      </c>
    </row>
    <row r="237" spans="1:47" s="2" customFormat="1" ht="12">
      <c r="A237" s="39"/>
      <c r="B237" s="40"/>
      <c r="C237" s="41"/>
      <c r="D237" s="218" t="s">
        <v>157</v>
      </c>
      <c r="E237" s="41"/>
      <c r="F237" s="219" t="s">
        <v>2708</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157</v>
      </c>
      <c r="AU237" s="18" t="s">
        <v>72</v>
      </c>
    </row>
    <row r="238" spans="1:65" s="2" customFormat="1" ht="21.75" customHeight="1">
      <c r="A238" s="39"/>
      <c r="B238" s="40"/>
      <c r="C238" s="205" t="s">
        <v>1092</v>
      </c>
      <c r="D238" s="205" t="s">
        <v>150</v>
      </c>
      <c r="E238" s="206" t="s">
        <v>2709</v>
      </c>
      <c r="F238" s="207" t="s">
        <v>2710</v>
      </c>
      <c r="G238" s="208" t="s">
        <v>167</v>
      </c>
      <c r="H238" s="209">
        <v>0.017</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155</v>
      </c>
      <c r="AT238" s="216" t="s">
        <v>150</v>
      </c>
      <c r="AU238" s="216" t="s">
        <v>72</v>
      </c>
      <c r="AY238" s="18" t="s">
        <v>148</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155</v>
      </c>
      <c r="BM238" s="216" t="s">
        <v>1617</v>
      </c>
    </row>
    <row r="239" spans="1:47" s="2" customFormat="1" ht="12">
      <c r="A239" s="39"/>
      <c r="B239" s="40"/>
      <c r="C239" s="41"/>
      <c r="D239" s="218" t="s">
        <v>157</v>
      </c>
      <c r="E239" s="41"/>
      <c r="F239" s="219" t="s">
        <v>2710</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157</v>
      </c>
      <c r="AU239" s="18" t="s">
        <v>72</v>
      </c>
    </row>
    <row r="240" spans="1:65" s="2" customFormat="1" ht="16.5" customHeight="1">
      <c r="A240" s="39"/>
      <c r="B240" s="40"/>
      <c r="C240" s="205" t="s">
        <v>1098</v>
      </c>
      <c r="D240" s="205" t="s">
        <v>150</v>
      </c>
      <c r="E240" s="206" t="s">
        <v>2711</v>
      </c>
      <c r="F240" s="207" t="s">
        <v>2712</v>
      </c>
      <c r="G240" s="208" t="s">
        <v>167</v>
      </c>
      <c r="H240" s="209">
        <v>0.06</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155</v>
      </c>
      <c r="AT240" s="216" t="s">
        <v>150</v>
      </c>
      <c r="AU240" s="216" t="s">
        <v>72</v>
      </c>
      <c r="AY240" s="18" t="s">
        <v>148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155</v>
      </c>
      <c r="BM240" s="216" t="s">
        <v>1625</v>
      </c>
    </row>
    <row r="241" spans="1:47" s="2" customFormat="1" ht="12">
      <c r="A241" s="39"/>
      <c r="B241" s="40"/>
      <c r="C241" s="41"/>
      <c r="D241" s="218" t="s">
        <v>157</v>
      </c>
      <c r="E241" s="41"/>
      <c r="F241" s="219" t="s">
        <v>2712</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157</v>
      </c>
      <c r="AU241" s="18" t="s">
        <v>72</v>
      </c>
    </row>
    <row r="242" spans="1:65" s="2" customFormat="1" ht="21.75" customHeight="1">
      <c r="A242" s="39"/>
      <c r="B242" s="40"/>
      <c r="C242" s="205" t="s">
        <v>1005</v>
      </c>
      <c r="D242" s="205" t="s">
        <v>150</v>
      </c>
      <c r="E242" s="206" t="s">
        <v>2713</v>
      </c>
      <c r="F242" s="207" t="s">
        <v>2714</v>
      </c>
      <c r="G242" s="208" t="s">
        <v>377</v>
      </c>
      <c r="H242" s="209">
        <v>2</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155</v>
      </c>
      <c r="AT242" s="216" t="s">
        <v>150</v>
      </c>
      <c r="AU242" s="216" t="s">
        <v>72</v>
      </c>
      <c r="AY242" s="18" t="s">
        <v>148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155</v>
      </c>
      <c r="BM242" s="216" t="s">
        <v>1633</v>
      </c>
    </row>
    <row r="243" spans="1:47" s="2" customFormat="1" ht="12">
      <c r="A243" s="39"/>
      <c r="B243" s="40"/>
      <c r="C243" s="41"/>
      <c r="D243" s="218" t="s">
        <v>157</v>
      </c>
      <c r="E243" s="41"/>
      <c r="F243" s="219" t="s">
        <v>2714</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157</v>
      </c>
      <c r="AU243" s="18" t="s">
        <v>72</v>
      </c>
    </row>
    <row r="244" spans="1:65" s="2" customFormat="1" ht="21.75" customHeight="1">
      <c r="A244" s="39"/>
      <c r="B244" s="40"/>
      <c r="C244" s="205" t="s">
        <v>1109</v>
      </c>
      <c r="D244" s="205" t="s">
        <v>150</v>
      </c>
      <c r="E244" s="206" t="s">
        <v>2715</v>
      </c>
      <c r="F244" s="207" t="s">
        <v>2716</v>
      </c>
      <c r="G244" s="208" t="s">
        <v>377</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155</v>
      </c>
      <c r="AT244" s="216" t="s">
        <v>150</v>
      </c>
      <c r="AU244" s="216" t="s">
        <v>72</v>
      </c>
      <c r="AY244" s="18" t="s">
        <v>148</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155</v>
      </c>
      <c r="BM244" s="216" t="s">
        <v>1641</v>
      </c>
    </row>
    <row r="245" spans="1:47" s="2" customFormat="1" ht="12">
      <c r="A245" s="39"/>
      <c r="B245" s="40"/>
      <c r="C245" s="41"/>
      <c r="D245" s="218" t="s">
        <v>157</v>
      </c>
      <c r="E245" s="41"/>
      <c r="F245" s="219" t="s">
        <v>2716</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157</v>
      </c>
      <c r="AU245" s="18" t="s">
        <v>72</v>
      </c>
    </row>
    <row r="246" spans="1:65" s="2" customFormat="1" ht="21.75" customHeight="1">
      <c r="A246" s="39"/>
      <c r="B246" s="40"/>
      <c r="C246" s="205" t="s">
        <v>1117</v>
      </c>
      <c r="D246" s="205" t="s">
        <v>150</v>
      </c>
      <c r="E246" s="206" t="s">
        <v>2717</v>
      </c>
      <c r="F246" s="207" t="s">
        <v>2718</v>
      </c>
      <c r="G246" s="208" t="s">
        <v>377</v>
      </c>
      <c r="H246" s="209">
        <v>1</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155</v>
      </c>
      <c r="AT246" s="216" t="s">
        <v>150</v>
      </c>
      <c r="AU246" s="216" t="s">
        <v>72</v>
      </c>
      <c r="AY246" s="18" t="s">
        <v>148</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155</v>
      </c>
      <c r="BM246" s="216" t="s">
        <v>1649</v>
      </c>
    </row>
    <row r="247" spans="1:47" s="2" customFormat="1" ht="12">
      <c r="A247" s="39"/>
      <c r="B247" s="40"/>
      <c r="C247" s="41"/>
      <c r="D247" s="218" t="s">
        <v>157</v>
      </c>
      <c r="E247" s="41"/>
      <c r="F247" s="219" t="s">
        <v>2718</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157</v>
      </c>
      <c r="AU247" s="18" t="s">
        <v>72</v>
      </c>
    </row>
    <row r="248" spans="1:65" s="2" customFormat="1" ht="24.15" customHeight="1">
      <c r="A248" s="39"/>
      <c r="B248" s="40"/>
      <c r="C248" s="205" t="s">
        <v>1123</v>
      </c>
      <c r="D248" s="205" t="s">
        <v>150</v>
      </c>
      <c r="E248" s="206" t="s">
        <v>2719</v>
      </c>
      <c r="F248" s="207" t="s">
        <v>2720</v>
      </c>
      <c r="G248" s="208" t="s">
        <v>377</v>
      </c>
      <c r="H248" s="209">
        <v>2</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155</v>
      </c>
      <c r="AT248" s="216" t="s">
        <v>150</v>
      </c>
      <c r="AU248" s="216" t="s">
        <v>72</v>
      </c>
      <c r="AY248" s="18" t="s">
        <v>148</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155</v>
      </c>
      <c r="BM248" s="216" t="s">
        <v>1657</v>
      </c>
    </row>
    <row r="249" spans="1:47" s="2" customFormat="1" ht="12">
      <c r="A249" s="39"/>
      <c r="B249" s="40"/>
      <c r="C249" s="41"/>
      <c r="D249" s="218" t="s">
        <v>157</v>
      </c>
      <c r="E249" s="41"/>
      <c r="F249" s="219" t="s">
        <v>2720</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157</v>
      </c>
      <c r="AU249" s="18" t="s">
        <v>72</v>
      </c>
    </row>
    <row r="250" spans="1:65" s="2" customFormat="1" ht="24.15" customHeight="1">
      <c r="A250" s="39"/>
      <c r="B250" s="40"/>
      <c r="C250" s="205" t="s">
        <v>1128</v>
      </c>
      <c r="D250" s="205" t="s">
        <v>150</v>
      </c>
      <c r="E250" s="206" t="s">
        <v>2721</v>
      </c>
      <c r="F250" s="207" t="s">
        <v>2722</v>
      </c>
      <c r="G250" s="208" t="s">
        <v>377</v>
      </c>
      <c r="H250" s="209">
        <v>1</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155</v>
      </c>
      <c r="AT250" s="216" t="s">
        <v>150</v>
      </c>
      <c r="AU250" s="216" t="s">
        <v>72</v>
      </c>
      <c r="AY250" s="18" t="s">
        <v>148</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155</v>
      </c>
      <c r="BM250" s="216" t="s">
        <v>1665</v>
      </c>
    </row>
    <row r="251" spans="1:47" s="2" customFormat="1" ht="12">
      <c r="A251" s="39"/>
      <c r="B251" s="40"/>
      <c r="C251" s="41"/>
      <c r="D251" s="218" t="s">
        <v>157</v>
      </c>
      <c r="E251" s="41"/>
      <c r="F251" s="219" t="s">
        <v>2722</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157</v>
      </c>
      <c r="AU251" s="18" t="s">
        <v>72</v>
      </c>
    </row>
    <row r="252" spans="1:65" s="2" customFormat="1" ht="24.15" customHeight="1">
      <c r="A252" s="39"/>
      <c r="B252" s="40"/>
      <c r="C252" s="205" t="s">
        <v>1136</v>
      </c>
      <c r="D252" s="205" t="s">
        <v>150</v>
      </c>
      <c r="E252" s="206" t="s">
        <v>2723</v>
      </c>
      <c r="F252" s="207" t="s">
        <v>2724</v>
      </c>
      <c r="G252" s="208" t="s">
        <v>377</v>
      </c>
      <c r="H252" s="209">
        <v>3</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155</v>
      </c>
      <c r="AT252" s="216" t="s">
        <v>150</v>
      </c>
      <c r="AU252" s="216" t="s">
        <v>72</v>
      </c>
      <c r="AY252" s="18" t="s">
        <v>148</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155</v>
      </c>
      <c r="BM252" s="216" t="s">
        <v>1673</v>
      </c>
    </row>
    <row r="253" spans="1:47" s="2" customFormat="1" ht="12">
      <c r="A253" s="39"/>
      <c r="B253" s="40"/>
      <c r="C253" s="41"/>
      <c r="D253" s="218" t="s">
        <v>157</v>
      </c>
      <c r="E253" s="41"/>
      <c r="F253" s="219" t="s">
        <v>2724</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157</v>
      </c>
      <c r="AU253" s="18" t="s">
        <v>72</v>
      </c>
    </row>
    <row r="254" spans="1:65" s="2" customFormat="1" ht="24.15" customHeight="1">
      <c r="A254" s="39"/>
      <c r="B254" s="40"/>
      <c r="C254" s="205" t="s">
        <v>1145</v>
      </c>
      <c r="D254" s="205" t="s">
        <v>150</v>
      </c>
      <c r="E254" s="206" t="s">
        <v>2725</v>
      </c>
      <c r="F254" s="207" t="s">
        <v>2726</v>
      </c>
      <c r="G254" s="208" t="s">
        <v>377</v>
      </c>
      <c r="H254" s="209">
        <v>2</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155</v>
      </c>
      <c r="AT254" s="216" t="s">
        <v>150</v>
      </c>
      <c r="AU254" s="216" t="s">
        <v>72</v>
      </c>
      <c r="AY254" s="18" t="s">
        <v>148</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155</v>
      </c>
      <c r="BM254" s="216" t="s">
        <v>1681</v>
      </c>
    </row>
    <row r="255" spans="1:47" s="2" customFormat="1" ht="12">
      <c r="A255" s="39"/>
      <c r="B255" s="40"/>
      <c r="C255" s="41"/>
      <c r="D255" s="218" t="s">
        <v>157</v>
      </c>
      <c r="E255" s="41"/>
      <c r="F255" s="219" t="s">
        <v>2726</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157</v>
      </c>
      <c r="AU255" s="18" t="s">
        <v>72</v>
      </c>
    </row>
    <row r="256" spans="1:65" s="2" customFormat="1" ht="24.15" customHeight="1">
      <c r="A256" s="39"/>
      <c r="B256" s="40"/>
      <c r="C256" s="205" t="s">
        <v>1152</v>
      </c>
      <c r="D256" s="205" t="s">
        <v>150</v>
      </c>
      <c r="E256" s="206" t="s">
        <v>2727</v>
      </c>
      <c r="F256" s="207" t="s">
        <v>2728</v>
      </c>
      <c r="G256" s="208" t="s">
        <v>377</v>
      </c>
      <c r="H256" s="209">
        <v>2</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155</v>
      </c>
      <c r="AT256" s="216" t="s">
        <v>150</v>
      </c>
      <c r="AU256" s="216" t="s">
        <v>72</v>
      </c>
      <c r="AY256" s="18" t="s">
        <v>148</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155</v>
      </c>
      <c r="BM256" s="216" t="s">
        <v>1689</v>
      </c>
    </row>
    <row r="257" spans="1:47" s="2" customFormat="1" ht="12">
      <c r="A257" s="39"/>
      <c r="B257" s="40"/>
      <c r="C257" s="41"/>
      <c r="D257" s="218" t="s">
        <v>157</v>
      </c>
      <c r="E257" s="41"/>
      <c r="F257" s="219" t="s">
        <v>2728</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157</v>
      </c>
      <c r="AU257" s="18" t="s">
        <v>72</v>
      </c>
    </row>
    <row r="258" spans="1:65" s="2" customFormat="1" ht="24.15" customHeight="1">
      <c r="A258" s="39"/>
      <c r="B258" s="40"/>
      <c r="C258" s="205" t="s">
        <v>1158</v>
      </c>
      <c r="D258" s="205" t="s">
        <v>150</v>
      </c>
      <c r="E258" s="206" t="s">
        <v>2729</v>
      </c>
      <c r="F258" s="207" t="s">
        <v>2730</v>
      </c>
      <c r="G258" s="208" t="s">
        <v>377</v>
      </c>
      <c r="H258" s="209">
        <v>5</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155</v>
      </c>
      <c r="AT258" s="216" t="s">
        <v>150</v>
      </c>
      <c r="AU258" s="216" t="s">
        <v>72</v>
      </c>
      <c r="AY258" s="18" t="s">
        <v>148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155</v>
      </c>
      <c r="BM258" s="216" t="s">
        <v>1697</v>
      </c>
    </row>
    <row r="259" spans="1:47" s="2" customFormat="1" ht="12">
      <c r="A259" s="39"/>
      <c r="B259" s="40"/>
      <c r="C259" s="41"/>
      <c r="D259" s="218" t="s">
        <v>157</v>
      </c>
      <c r="E259" s="41"/>
      <c r="F259" s="219" t="s">
        <v>2730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157</v>
      </c>
      <c r="AU259" s="18" t="s">
        <v>72</v>
      </c>
    </row>
    <row r="260" spans="1:65" s="2" customFormat="1" ht="24.15" customHeight="1">
      <c r="A260" s="39"/>
      <c r="B260" s="40"/>
      <c r="C260" s="205" t="s">
        <v>1164</v>
      </c>
      <c r="D260" s="205" t="s">
        <v>150</v>
      </c>
      <c r="E260" s="206" t="s">
        <v>2731</v>
      </c>
      <c r="F260" s="207" t="s">
        <v>2732</v>
      </c>
      <c r="G260" s="208" t="s">
        <v>377</v>
      </c>
      <c r="H260" s="209">
        <v>7</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155</v>
      </c>
      <c r="AT260" s="216" t="s">
        <v>150</v>
      </c>
      <c r="AU260" s="216" t="s">
        <v>72</v>
      </c>
      <c r="AY260" s="18" t="s">
        <v>148</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155</v>
      </c>
      <c r="BM260" s="216" t="s">
        <v>1707</v>
      </c>
    </row>
    <row r="261" spans="1:47" s="2" customFormat="1" ht="12">
      <c r="A261" s="39"/>
      <c r="B261" s="40"/>
      <c r="C261" s="41"/>
      <c r="D261" s="218" t="s">
        <v>157</v>
      </c>
      <c r="E261" s="41"/>
      <c r="F261" s="219" t="s">
        <v>2732</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157</v>
      </c>
      <c r="AU261" s="18" t="s">
        <v>72</v>
      </c>
    </row>
    <row r="262" spans="1:65" s="2" customFormat="1" ht="24.15" customHeight="1">
      <c r="A262" s="39"/>
      <c r="B262" s="40"/>
      <c r="C262" s="205" t="s">
        <v>1170</v>
      </c>
      <c r="D262" s="205" t="s">
        <v>150</v>
      </c>
      <c r="E262" s="206" t="s">
        <v>2733</v>
      </c>
      <c r="F262" s="207" t="s">
        <v>2734</v>
      </c>
      <c r="G262" s="208" t="s">
        <v>377</v>
      </c>
      <c r="H262" s="209">
        <v>2</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155</v>
      </c>
      <c r="AT262" s="216" t="s">
        <v>150</v>
      </c>
      <c r="AU262" s="216" t="s">
        <v>72</v>
      </c>
      <c r="AY262" s="18" t="s">
        <v>148</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155</v>
      </c>
      <c r="BM262" s="216" t="s">
        <v>1717</v>
      </c>
    </row>
    <row r="263" spans="1:47" s="2" customFormat="1" ht="12">
      <c r="A263" s="39"/>
      <c r="B263" s="40"/>
      <c r="C263" s="41"/>
      <c r="D263" s="218" t="s">
        <v>157</v>
      </c>
      <c r="E263" s="41"/>
      <c r="F263" s="219" t="s">
        <v>2734</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157</v>
      </c>
      <c r="AU263" s="18" t="s">
        <v>72</v>
      </c>
    </row>
    <row r="264" spans="1:65" s="2" customFormat="1" ht="24.15" customHeight="1">
      <c r="A264" s="39"/>
      <c r="B264" s="40"/>
      <c r="C264" s="205" t="s">
        <v>1180</v>
      </c>
      <c r="D264" s="205" t="s">
        <v>150</v>
      </c>
      <c r="E264" s="206" t="s">
        <v>2735</v>
      </c>
      <c r="F264" s="207" t="s">
        <v>2736</v>
      </c>
      <c r="G264" s="208" t="s">
        <v>377</v>
      </c>
      <c r="H264" s="209">
        <v>2</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155</v>
      </c>
      <c r="AT264" s="216" t="s">
        <v>150</v>
      </c>
      <c r="AU264" s="216" t="s">
        <v>72</v>
      </c>
      <c r="AY264" s="18" t="s">
        <v>148</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155</v>
      </c>
      <c r="BM264" s="216" t="s">
        <v>1729</v>
      </c>
    </row>
    <row r="265" spans="1:47" s="2" customFormat="1" ht="12">
      <c r="A265" s="39"/>
      <c r="B265" s="40"/>
      <c r="C265" s="41"/>
      <c r="D265" s="218" t="s">
        <v>157</v>
      </c>
      <c r="E265" s="41"/>
      <c r="F265" s="219" t="s">
        <v>2736</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157</v>
      </c>
      <c r="AU265" s="18" t="s">
        <v>72</v>
      </c>
    </row>
    <row r="266" spans="1:65" s="2" customFormat="1" ht="24.15" customHeight="1">
      <c r="A266" s="39"/>
      <c r="B266" s="40"/>
      <c r="C266" s="205" t="s">
        <v>1186</v>
      </c>
      <c r="D266" s="205" t="s">
        <v>150</v>
      </c>
      <c r="E266" s="206" t="s">
        <v>2737</v>
      </c>
      <c r="F266" s="207" t="s">
        <v>2738</v>
      </c>
      <c r="G266" s="208" t="s">
        <v>377</v>
      </c>
      <c r="H266" s="209">
        <v>2</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155</v>
      </c>
      <c r="AT266" s="216" t="s">
        <v>150</v>
      </c>
      <c r="AU266" s="216" t="s">
        <v>72</v>
      </c>
      <c r="AY266" s="18" t="s">
        <v>148</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155</v>
      </c>
      <c r="BM266" s="216" t="s">
        <v>1740</v>
      </c>
    </row>
    <row r="267" spans="1:47" s="2" customFormat="1" ht="12">
      <c r="A267" s="39"/>
      <c r="B267" s="40"/>
      <c r="C267" s="41"/>
      <c r="D267" s="218" t="s">
        <v>157</v>
      </c>
      <c r="E267" s="41"/>
      <c r="F267" s="219" t="s">
        <v>2738</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157</v>
      </c>
      <c r="AU267" s="18" t="s">
        <v>72</v>
      </c>
    </row>
    <row r="268" spans="1:65" s="2" customFormat="1" ht="24.15" customHeight="1">
      <c r="A268" s="39"/>
      <c r="B268" s="40"/>
      <c r="C268" s="205" t="s">
        <v>1191</v>
      </c>
      <c r="D268" s="205" t="s">
        <v>150</v>
      </c>
      <c r="E268" s="206" t="s">
        <v>2739</v>
      </c>
      <c r="F268" s="207" t="s">
        <v>2740</v>
      </c>
      <c r="G268" s="208" t="s">
        <v>377</v>
      </c>
      <c r="H268" s="209">
        <v>5</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155</v>
      </c>
      <c r="AT268" s="216" t="s">
        <v>150</v>
      </c>
      <c r="AU268" s="216" t="s">
        <v>72</v>
      </c>
      <c r="AY268" s="18" t="s">
        <v>148</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155</v>
      </c>
      <c r="BM268" s="216" t="s">
        <v>1750</v>
      </c>
    </row>
    <row r="269" spans="1:47" s="2" customFormat="1" ht="12">
      <c r="A269" s="39"/>
      <c r="B269" s="40"/>
      <c r="C269" s="41"/>
      <c r="D269" s="218" t="s">
        <v>157</v>
      </c>
      <c r="E269" s="41"/>
      <c r="F269" s="219" t="s">
        <v>2740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157</v>
      </c>
      <c r="AU269" s="18" t="s">
        <v>72</v>
      </c>
    </row>
    <row r="270" spans="1:65" s="2" customFormat="1" ht="24.15" customHeight="1">
      <c r="A270" s="39"/>
      <c r="B270" s="40"/>
      <c r="C270" s="205" t="s">
        <v>1199</v>
      </c>
      <c r="D270" s="205" t="s">
        <v>150</v>
      </c>
      <c r="E270" s="206" t="s">
        <v>2741</v>
      </c>
      <c r="F270" s="207" t="s">
        <v>2742</v>
      </c>
      <c r="G270" s="208" t="s">
        <v>377</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155</v>
      </c>
      <c r="AT270" s="216" t="s">
        <v>150</v>
      </c>
      <c r="AU270" s="216" t="s">
        <v>72</v>
      </c>
      <c r="AY270" s="18" t="s">
        <v>148</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155</v>
      </c>
      <c r="BM270" s="216" t="s">
        <v>1765</v>
      </c>
    </row>
    <row r="271" spans="1:47" s="2" customFormat="1" ht="12">
      <c r="A271" s="39"/>
      <c r="B271" s="40"/>
      <c r="C271" s="41"/>
      <c r="D271" s="218" t="s">
        <v>157</v>
      </c>
      <c r="E271" s="41"/>
      <c r="F271" s="219" t="s">
        <v>2742</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157</v>
      </c>
      <c r="AU271" s="18" t="s">
        <v>72</v>
      </c>
    </row>
    <row r="272" spans="1:65" s="2" customFormat="1" ht="24.15" customHeight="1">
      <c r="A272" s="39"/>
      <c r="B272" s="40"/>
      <c r="C272" s="205" t="s">
        <v>1205</v>
      </c>
      <c r="D272" s="205" t="s">
        <v>150</v>
      </c>
      <c r="E272" s="206" t="s">
        <v>2743</v>
      </c>
      <c r="F272" s="207" t="s">
        <v>2744</v>
      </c>
      <c r="G272" s="208" t="s">
        <v>377</v>
      </c>
      <c r="H272" s="209">
        <v>2</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155</v>
      </c>
      <c r="AT272" s="216" t="s">
        <v>150</v>
      </c>
      <c r="AU272" s="216" t="s">
        <v>72</v>
      </c>
      <c r="AY272" s="18" t="s">
        <v>148</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155</v>
      </c>
      <c r="BM272" s="216" t="s">
        <v>1777</v>
      </c>
    </row>
    <row r="273" spans="1:47" s="2" customFormat="1" ht="12">
      <c r="A273" s="39"/>
      <c r="B273" s="40"/>
      <c r="C273" s="41"/>
      <c r="D273" s="218" t="s">
        <v>157</v>
      </c>
      <c r="E273" s="41"/>
      <c r="F273" s="219" t="s">
        <v>2744</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157</v>
      </c>
      <c r="AU273" s="18" t="s">
        <v>72</v>
      </c>
    </row>
    <row r="274" spans="1:65" s="2" customFormat="1" ht="24.15" customHeight="1">
      <c r="A274" s="39"/>
      <c r="B274" s="40"/>
      <c r="C274" s="205" t="s">
        <v>1211</v>
      </c>
      <c r="D274" s="205" t="s">
        <v>150</v>
      </c>
      <c r="E274" s="206" t="s">
        <v>2745</v>
      </c>
      <c r="F274" s="207" t="s">
        <v>2746</v>
      </c>
      <c r="G274" s="208" t="s">
        <v>377</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155</v>
      </c>
      <c r="AT274" s="216" t="s">
        <v>150</v>
      </c>
      <c r="AU274" s="216" t="s">
        <v>72</v>
      </c>
      <c r="AY274" s="18" t="s">
        <v>148</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155</v>
      </c>
      <c r="BM274" s="216" t="s">
        <v>1792</v>
      </c>
    </row>
    <row r="275" spans="1:47" s="2" customFormat="1" ht="12">
      <c r="A275" s="39"/>
      <c r="B275" s="40"/>
      <c r="C275" s="41"/>
      <c r="D275" s="218" t="s">
        <v>157</v>
      </c>
      <c r="E275" s="41"/>
      <c r="F275" s="219" t="s">
        <v>2746</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157</v>
      </c>
      <c r="AU275" s="18" t="s">
        <v>72</v>
      </c>
    </row>
    <row r="276" spans="1:65" s="2" customFormat="1" ht="24.15" customHeight="1">
      <c r="A276" s="39"/>
      <c r="B276" s="40"/>
      <c r="C276" s="205" t="s">
        <v>1217</v>
      </c>
      <c r="D276" s="205" t="s">
        <v>150</v>
      </c>
      <c r="E276" s="206" t="s">
        <v>2747</v>
      </c>
      <c r="F276" s="207" t="s">
        <v>2748</v>
      </c>
      <c r="G276" s="208" t="s">
        <v>377</v>
      </c>
      <c r="H276" s="209">
        <v>2</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155</v>
      </c>
      <c r="AT276" s="216" t="s">
        <v>150</v>
      </c>
      <c r="AU276" s="216" t="s">
        <v>72</v>
      </c>
      <c r="AY276" s="18" t="s">
        <v>148</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155</v>
      </c>
      <c r="BM276" s="216" t="s">
        <v>2143</v>
      </c>
    </row>
    <row r="277" spans="1:47" s="2" customFormat="1" ht="12">
      <c r="A277" s="39"/>
      <c r="B277" s="40"/>
      <c r="C277" s="41"/>
      <c r="D277" s="218" t="s">
        <v>157</v>
      </c>
      <c r="E277" s="41"/>
      <c r="F277" s="219" t="s">
        <v>2748</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157</v>
      </c>
      <c r="AU277" s="18" t="s">
        <v>72</v>
      </c>
    </row>
    <row r="278" spans="1:65" s="2" customFormat="1" ht="24.15" customHeight="1">
      <c r="A278" s="39"/>
      <c r="B278" s="40"/>
      <c r="C278" s="205" t="s">
        <v>1222</v>
      </c>
      <c r="D278" s="205" t="s">
        <v>150</v>
      </c>
      <c r="E278" s="206" t="s">
        <v>2749</v>
      </c>
      <c r="F278" s="207" t="s">
        <v>2750</v>
      </c>
      <c r="G278" s="208" t="s">
        <v>377</v>
      </c>
      <c r="H278" s="209">
        <v>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155</v>
      </c>
      <c r="AT278" s="216" t="s">
        <v>150</v>
      </c>
      <c r="AU278" s="216" t="s">
        <v>72</v>
      </c>
      <c r="AY278" s="18" t="s">
        <v>148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155</v>
      </c>
      <c r="BM278" s="216" t="s">
        <v>2146</v>
      </c>
    </row>
    <row r="279" spans="1:47" s="2" customFormat="1" ht="12">
      <c r="A279" s="39"/>
      <c r="B279" s="40"/>
      <c r="C279" s="41"/>
      <c r="D279" s="218" t="s">
        <v>157</v>
      </c>
      <c r="E279" s="41"/>
      <c r="F279" s="219" t="s">
        <v>2750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157</v>
      </c>
      <c r="AU279" s="18" t="s">
        <v>72</v>
      </c>
    </row>
    <row r="280" spans="1:65" s="2" customFormat="1" ht="24.15" customHeight="1">
      <c r="A280" s="39"/>
      <c r="B280" s="40"/>
      <c r="C280" s="205" t="s">
        <v>1230</v>
      </c>
      <c r="D280" s="205" t="s">
        <v>150</v>
      </c>
      <c r="E280" s="206" t="s">
        <v>2751</v>
      </c>
      <c r="F280" s="207" t="s">
        <v>2752</v>
      </c>
      <c r="G280" s="208" t="s">
        <v>377</v>
      </c>
      <c r="H280" s="209">
        <v>2</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155</v>
      </c>
      <c r="AT280" s="216" t="s">
        <v>150</v>
      </c>
      <c r="AU280" s="216" t="s">
        <v>72</v>
      </c>
      <c r="AY280" s="18" t="s">
        <v>148</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155</v>
      </c>
      <c r="BM280" s="216" t="s">
        <v>2149</v>
      </c>
    </row>
    <row r="281" spans="1:47" s="2" customFormat="1" ht="12">
      <c r="A281" s="39"/>
      <c r="B281" s="40"/>
      <c r="C281" s="41"/>
      <c r="D281" s="218" t="s">
        <v>157</v>
      </c>
      <c r="E281" s="41"/>
      <c r="F281" s="219" t="s">
        <v>2752</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157</v>
      </c>
      <c r="AU281" s="18" t="s">
        <v>72</v>
      </c>
    </row>
    <row r="282" spans="1:65" s="2" customFormat="1" ht="24.15" customHeight="1">
      <c r="A282" s="39"/>
      <c r="B282" s="40"/>
      <c r="C282" s="205" t="s">
        <v>1236</v>
      </c>
      <c r="D282" s="205" t="s">
        <v>150</v>
      </c>
      <c r="E282" s="206" t="s">
        <v>2753</v>
      </c>
      <c r="F282" s="207" t="s">
        <v>2754</v>
      </c>
      <c r="G282" s="208" t="s">
        <v>377</v>
      </c>
      <c r="H282" s="209">
        <v>4</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155</v>
      </c>
      <c r="AT282" s="216" t="s">
        <v>150</v>
      </c>
      <c r="AU282" s="216" t="s">
        <v>72</v>
      </c>
      <c r="AY282" s="18" t="s">
        <v>148</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155</v>
      </c>
      <c r="BM282" s="216" t="s">
        <v>2152</v>
      </c>
    </row>
    <row r="283" spans="1:47" s="2" customFormat="1" ht="12">
      <c r="A283" s="39"/>
      <c r="B283" s="40"/>
      <c r="C283" s="41"/>
      <c r="D283" s="218" t="s">
        <v>157</v>
      </c>
      <c r="E283" s="41"/>
      <c r="F283" s="219" t="s">
        <v>2754</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157</v>
      </c>
      <c r="AU283" s="18" t="s">
        <v>72</v>
      </c>
    </row>
    <row r="284" spans="1:65" s="2" customFormat="1" ht="24.15" customHeight="1">
      <c r="A284" s="39"/>
      <c r="B284" s="40"/>
      <c r="C284" s="205" t="s">
        <v>1242</v>
      </c>
      <c r="D284" s="205" t="s">
        <v>150</v>
      </c>
      <c r="E284" s="206" t="s">
        <v>2755</v>
      </c>
      <c r="F284" s="207" t="s">
        <v>2756</v>
      </c>
      <c r="G284" s="208" t="s">
        <v>377</v>
      </c>
      <c r="H284" s="209">
        <v>3</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155</v>
      </c>
      <c r="AT284" s="216" t="s">
        <v>150</v>
      </c>
      <c r="AU284" s="216" t="s">
        <v>72</v>
      </c>
      <c r="AY284" s="18" t="s">
        <v>148</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155</v>
      </c>
      <c r="BM284" s="216" t="s">
        <v>2155</v>
      </c>
    </row>
    <row r="285" spans="1:47" s="2" customFormat="1" ht="12">
      <c r="A285" s="39"/>
      <c r="B285" s="40"/>
      <c r="C285" s="41"/>
      <c r="D285" s="218" t="s">
        <v>157</v>
      </c>
      <c r="E285" s="41"/>
      <c r="F285" s="219" t="s">
        <v>2756</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157</v>
      </c>
      <c r="AU285" s="18" t="s">
        <v>72</v>
      </c>
    </row>
    <row r="286" spans="1:65" s="2" customFormat="1" ht="24.15" customHeight="1">
      <c r="A286" s="39"/>
      <c r="B286" s="40"/>
      <c r="C286" s="205" t="s">
        <v>1248</v>
      </c>
      <c r="D286" s="205" t="s">
        <v>150</v>
      </c>
      <c r="E286" s="206" t="s">
        <v>2757</v>
      </c>
      <c r="F286" s="207" t="s">
        <v>2758</v>
      </c>
      <c r="G286" s="208" t="s">
        <v>377</v>
      </c>
      <c r="H286" s="209">
        <v>1</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155</v>
      </c>
      <c r="AT286" s="216" t="s">
        <v>150</v>
      </c>
      <c r="AU286" s="216" t="s">
        <v>72</v>
      </c>
      <c r="AY286" s="18" t="s">
        <v>148</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155</v>
      </c>
      <c r="BM286" s="216" t="s">
        <v>2158</v>
      </c>
    </row>
    <row r="287" spans="1:47" s="2" customFormat="1" ht="12">
      <c r="A287" s="39"/>
      <c r="B287" s="40"/>
      <c r="C287" s="41"/>
      <c r="D287" s="218" t="s">
        <v>157</v>
      </c>
      <c r="E287" s="41"/>
      <c r="F287" s="219" t="s">
        <v>2758</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157</v>
      </c>
      <c r="AU287" s="18" t="s">
        <v>72</v>
      </c>
    </row>
    <row r="288" spans="1:65" s="2" customFormat="1" ht="24.15" customHeight="1">
      <c r="A288" s="39"/>
      <c r="B288" s="40"/>
      <c r="C288" s="205" t="s">
        <v>1261</v>
      </c>
      <c r="D288" s="205" t="s">
        <v>150</v>
      </c>
      <c r="E288" s="206" t="s">
        <v>2759</v>
      </c>
      <c r="F288" s="207" t="s">
        <v>2760</v>
      </c>
      <c r="G288" s="208" t="s">
        <v>377</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155</v>
      </c>
      <c r="AT288" s="216" t="s">
        <v>150</v>
      </c>
      <c r="AU288" s="216" t="s">
        <v>72</v>
      </c>
      <c r="AY288" s="18" t="s">
        <v>148</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155</v>
      </c>
      <c r="BM288" s="216" t="s">
        <v>2161</v>
      </c>
    </row>
    <row r="289" spans="1:47" s="2" customFormat="1" ht="12">
      <c r="A289" s="39"/>
      <c r="B289" s="40"/>
      <c r="C289" s="41"/>
      <c r="D289" s="218" t="s">
        <v>157</v>
      </c>
      <c r="E289" s="41"/>
      <c r="F289" s="219" t="s">
        <v>2760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157</v>
      </c>
      <c r="AU289" s="18" t="s">
        <v>72</v>
      </c>
    </row>
    <row r="290" spans="1:65" s="2" customFormat="1" ht="24.15" customHeight="1">
      <c r="A290" s="39"/>
      <c r="B290" s="40"/>
      <c r="C290" s="205" t="s">
        <v>1274</v>
      </c>
      <c r="D290" s="205" t="s">
        <v>150</v>
      </c>
      <c r="E290" s="206" t="s">
        <v>2761</v>
      </c>
      <c r="F290" s="207" t="s">
        <v>2762</v>
      </c>
      <c r="G290" s="208" t="s">
        <v>377</v>
      </c>
      <c r="H290" s="209">
        <v>2</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155</v>
      </c>
      <c r="AT290" s="216" t="s">
        <v>150</v>
      </c>
      <c r="AU290" s="216" t="s">
        <v>72</v>
      </c>
      <c r="AY290" s="18" t="s">
        <v>148</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155</v>
      </c>
      <c r="BM290" s="216" t="s">
        <v>2164</v>
      </c>
    </row>
    <row r="291" spans="1:47" s="2" customFormat="1" ht="12">
      <c r="A291" s="39"/>
      <c r="B291" s="40"/>
      <c r="C291" s="41"/>
      <c r="D291" s="218" t="s">
        <v>157</v>
      </c>
      <c r="E291" s="41"/>
      <c r="F291" s="219" t="s">
        <v>2762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157</v>
      </c>
      <c r="AU291" s="18" t="s">
        <v>72</v>
      </c>
    </row>
    <row r="292" spans="1:65" s="2" customFormat="1" ht="24.15" customHeight="1">
      <c r="A292" s="39"/>
      <c r="B292" s="40"/>
      <c r="C292" s="205" t="s">
        <v>1282</v>
      </c>
      <c r="D292" s="205" t="s">
        <v>150</v>
      </c>
      <c r="E292" s="206" t="s">
        <v>2763</v>
      </c>
      <c r="F292" s="207" t="s">
        <v>2764</v>
      </c>
      <c r="G292" s="208" t="s">
        <v>377</v>
      </c>
      <c r="H292" s="209">
        <v>1</v>
      </c>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155</v>
      </c>
      <c r="AT292" s="216" t="s">
        <v>150</v>
      </c>
      <c r="AU292" s="216" t="s">
        <v>72</v>
      </c>
      <c r="AY292" s="18" t="s">
        <v>148</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155</v>
      </c>
      <c r="BM292" s="216" t="s">
        <v>2167</v>
      </c>
    </row>
    <row r="293" spans="1:47" s="2" customFormat="1" ht="12">
      <c r="A293" s="39"/>
      <c r="B293" s="40"/>
      <c r="C293" s="41"/>
      <c r="D293" s="218" t="s">
        <v>157</v>
      </c>
      <c r="E293" s="41"/>
      <c r="F293" s="219" t="s">
        <v>2764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157</v>
      </c>
      <c r="AU293" s="18" t="s">
        <v>72</v>
      </c>
    </row>
    <row r="294" spans="1:65" s="2" customFormat="1" ht="24.15" customHeight="1">
      <c r="A294" s="39"/>
      <c r="B294" s="40"/>
      <c r="C294" s="205" t="s">
        <v>1288</v>
      </c>
      <c r="D294" s="205" t="s">
        <v>150</v>
      </c>
      <c r="E294" s="206" t="s">
        <v>2765</v>
      </c>
      <c r="F294" s="207" t="s">
        <v>2766</v>
      </c>
      <c r="G294" s="208" t="s">
        <v>377</v>
      </c>
      <c r="H294" s="209">
        <v>1</v>
      </c>
      <c r="I294" s="210"/>
      <c r="J294" s="211">
        <f>ROUND(I294*H294,2)</f>
        <v>0</v>
      </c>
      <c r="K294" s="207" t="s">
        <v>19</v>
      </c>
      <c r="L294" s="45"/>
      <c r="M294" s="212" t="s">
        <v>19</v>
      </c>
      <c r="N294" s="213" t="s">
        <v>43</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155</v>
      </c>
      <c r="AT294" s="216" t="s">
        <v>150</v>
      </c>
      <c r="AU294" s="216" t="s">
        <v>72</v>
      </c>
      <c r="AY294" s="18" t="s">
        <v>148</v>
      </c>
      <c r="BE294" s="217">
        <f>IF(N294="základní",J294,0)</f>
        <v>0</v>
      </c>
      <c r="BF294" s="217">
        <f>IF(N294="snížená",J294,0)</f>
        <v>0</v>
      </c>
      <c r="BG294" s="217">
        <f>IF(N294="zákl. přenesená",J294,0)</f>
        <v>0</v>
      </c>
      <c r="BH294" s="217">
        <f>IF(N294="sníž. přenesená",J294,0)</f>
        <v>0</v>
      </c>
      <c r="BI294" s="217">
        <f>IF(N294="nulová",J294,0)</f>
        <v>0</v>
      </c>
      <c r="BJ294" s="18" t="s">
        <v>80</v>
      </c>
      <c r="BK294" s="217">
        <f>ROUND(I294*H294,2)</f>
        <v>0</v>
      </c>
      <c r="BL294" s="18" t="s">
        <v>155</v>
      </c>
      <c r="BM294" s="216" t="s">
        <v>2170</v>
      </c>
    </row>
    <row r="295" spans="1:47" s="2" customFormat="1" ht="12">
      <c r="A295" s="39"/>
      <c r="B295" s="40"/>
      <c r="C295" s="41"/>
      <c r="D295" s="218" t="s">
        <v>157</v>
      </c>
      <c r="E295" s="41"/>
      <c r="F295" s="219" t="s">
        <v>2766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157</v>
      </c>
      <c r="AU295" s="18" t="s">
        <v>72</v>
      </c>
    </row>
    <row r="296" spans="1:65" s="2" customFormat="1" ht="24.15" customHeight="1">
      <c r="A296" s="39"/>
      <c r="B296" s="40"/>
      <c r="C296" s="205" t="s">
        <v>1295</v>
      </c>
      <c r="D296" s="205" t="s">
        <v>150</v>
      </c>
      <c r="E296" s="206" t="s">
        <v>2767</v>
      </c>
      <c r="F296" s="207" t="s">
        <v>2768</v>
      </c>
      <c r="G296" s="208" t="s">
        <v>377</v>
      </c>
      <c r="H296" s="209">
        <v>2</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155</v>
      </c>
      <c r="AT296" s="216" t="s">
        <v>150</v>
      </c>
      <c r="AU296" s="216" t="s">
        <v>72</v>
      </c>
      <c r="AY296" s="18" t="s">
        <v>148</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155</v>
      </c>
      <c r="BM296" s="216" t="s">
        <v>2174</v>
      </c>
    </row>
    <row r="297" spans="1:47" s="2" customFormat="1" ht="12">
      <c r="A297" s="39"/>
      <c r="B297" s="40"/>
      <c r="C297" s="41"/>
      <c r="D297" s="218" t="s">
        <v>157</v>
      </c>
      <c r="E297" s="41"/>
      <c r="F297" s="219" t="s">
        <v>2768</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157</v>
      </c>
      <c r="AU297" s="18" t="s">
        <v>72</v>
      </c>
    </row>
    <row r="298" spans="1:65" s="2" customFormat="1" ht="24.15" customHeight="1">
      <c r="A298" s="39"/>
      <c r="B298" s="40"/>
      <c r="C298" s="205" t="s">
        <v>1301</v>
      </c>
      <c r="D298" s="205" t="s">
        <v>150</v>
      </c>
      <c r="E298" s="206" t="s">
        <v>2769</v>
      </c>
      <c r="F298" s="207" t="s">
        <v>2770</v>
      </c>
      <c r="G298" s="208" t="s">
        <v>377</v>
      </c>
      <c r="H298" s="209">
        <v>2</v>
      </c>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155</v>
      </c>
      <c r="AT298" s="216" t="s">
        <v>150</v>
      </c>
      <c r="AU298" s="216" t="s">
        <v>72</v>
      </c>
      <c r="AY298" s="18" t="s">
        <v>148</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155</v>
      </c>
      <c r="BM298" s="216" t="s">
        <v>2177</v>
      </c>
    </row>
    <row r="299" spans="1:47" s="2" customFormat="1" ht="12">
      <c r="A299" s="39"/>
      <c r="B299" s="40"/>
      <c r="C299" s="41"/>
      <c r="D299" s="218" t="s">
        <v>157</v>
      </c>
      <c r="E299" s="41"/>
      <c r="F299" s="219" t="s">
        <v>2770</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157</v>
      </c>
      <c r="AU299" s="18" t="s">
        <v>72</v>
      </c>
    </row>
    <row r="300" spans="1:65" s="2" customFormat="1" ht="16.5" customHeight="1">
      <c r="A300" s="39"/>
      <c r="B300" s="40"/>
      <c r="C300" s="205" t="s">
        <v>1307</v>
      </c>
      <c r="D300" s="205" t="s">
        <v>150</v>
      </c>
      <c r="E300" s="206" t="s">
        <v>2771</v>
      </c>
      <c r="F300" s="207" t="s">
        <v>2772</v>
      </c>
      <c r="G300" s="208" t="s">
        <v>377</v>
      </c>
      <c r="H300" s="209">
        <v>10</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155</v>
      </c>
      <c r="AT300" s="216" t="s">
        <v>150</v>
      </c>
      <c r="AU300" s="216" t="s">
        <v>72</v>
      </c>
      <c r="AY300" s="18" t="s">
        <v>148</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155</v>
      </c>
      <c r="BM300" s="216" t="s">
        <v>2178</v>
      </c>
    </row>
    <row r="301" spans="1:47" s="2" customFormat="1" ht="12">
      <c r="A301" s="39"/>
      <c r="B301" s="40"/>
      <c r="C301" s="41"/>
      <c r="D301" s="218" t="s">
        <v>157</v>
      </c>
      <c r="E301" s="41"/>
      <c r="F301" s="219" t="s">
        <v>2772</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157</v>
      </c>
      <c r="AU301" s="18" t="s">
        <v>72</v>
      </c>
    </row>
    <row r="302" spans="1:65" s="2" customFormat="1" ht="16.5" customHeight="1">
      <c r="A302" s="39"/>
      <c r="B302" s="40"/>
      <c r="C302" s="205" t="s">
        <v>1314</v>
      </c>
      <c r="D302" s="205" t="s">
        <v>150</v>
      </c>
      <c r="E302" s="206" t="s">
        <v>2773</v>
      </c>
      <c r="F302" s="207" t="s">
        <v>2774</v>
      </c>
      <c r="G302" s="208" t="s">
        <v>377</v>
      </c>
      <c r="H302" s="209">
        <v>28</v>
      </c>
      <c r="I302" s="210"/>
      <c r="J302" s="211">
        <f>ROUND(I302*H302,2)</f>
        <v>0</v>
      </c>
      <c r="K302" s="207" t="s">
        <v>19</v>
      </c>
      <c r="L302" s="45"/>
      <c r="M302" s="212" t="s">
        <v>19</v>
      </c>
      <c r="N302" s="213" t="s">
        <v>43</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155</v>
      </c>
      <c r="AT302" s="216" t="s">
        <v>150</v>
      </c>
      <c r="AU302" s="216" t="s">
        <v>72</v>
      </c>
      <c r="AY302" s="18" t="s">
        <v>148</v>
      </c>
      <c r="BE302" s="217">
        <f>IF(N302="základní",J302,0)</f>
        <v>0</v>
      </c>
      <c r="BF302" s="217">
        <f>IF(N302="snížená",J302,0)</f>
        <v>0</v>
      </c>
      <c r="BG302" s="217">
        <f>IF(N302="zákl. přenesená",J302,0)</f>
        <v>0</v>
      </c>
      <c r="BH302" s="217">
        <f>IF(N302="sníž. přenesená",J302,0)</f>
        <v>0</v>
      </c>
      <c r="BI302" s="217">
        <f>IF(N302="nulová",J302,0)</f>
        <v>0</v>
      </c>
      <c r="BJ302" s="18" t="s">
        <v>80</v>
      </c>
      <c r="BK302" s="217">
        <f>ROUND(I302*H302,2)</f>
        <v>0</v>
      </c>
      <c r="BL302" s="18" t="s">
        <v>155</v>
      </c>
      <c r="BM302" s="216" t="s">
        <v>2180</v>
      </c>
    </row>
    <row r="303" spans="1:47" s="2" customFormat="1" ht="12">
      <c r="A303" s="39"/>
      <c r="B303" s="40"/>
      <c r="C303" s="41"/>
      <c r="D303" s="218" t="s">
        <v>157</v>
      </c>
      <c r="E303" s="41"/>
      <c r="F303" s="219" t="s">
        <v>2774</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157</v>
      </c>
      <c r="AU303" s="18" t="s">
        <v>72</v>
      </c>
    </row>
    <row r="304" spans="1:65" s="2" customFormat="1" ht="16.5" customHeight="1">
      <c r="A304" s="39"/>
      <c r="B304" s="40"/>
      <c r="C304" s="205" t="s">
        <v>1320</v>
      </c>
      <c r="D304" s="205" t="s">
        <v>150</v>
      </c>
      <c r="E304" s="206" t="s">
        <v>2775</v>
      </c>
      <c r="F304" s="207" t="s">
        <v>2776</v>
      </c>
      <c r="G304" s="208" t="s">
        <v>377</v>
      </c>
      <c r="H304" s="209">
        <v>25</v>
      </c>
      <c r="I304" s="210"/>
      <c r="J304" s="211">
        <f>ROUND(I304*H304,2)</f>
        <v>0</v>
      </c>
      <c r="K304" s="207" t="s">
        <v>19</v>
      </c>
      <c r="L304" s="45"/>
      <c r="M304" s="212" t="s">
        <v>19</v>
      </c>
      <c r="N304" s="213" t="s">
        <v>43</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155</v>
      </c>
      <c r="AT304" s="216" t="s">
        <v>150</v>
      </c>
      <c r="AU304" s="216" t="s">
        <v>72</v>
      </c>
      <c r="AY304" s="18" t="s">
        <v>148</v>
      </c>
      <c r="BE304" s="217">
        <f>IF(N304="základní",J304,0)</f>
        <v>0</v>
      </c>
      <c r="BF304" s="217">
        <f>IF(N304="snížená",J304,0)</f>
        <v>0</v>
      </c>
      <c r="BG304" s="217">
        <f>IF(N304="zákl. přenesená",J304,0)</f>
        <v>0</v>
      </c>
      <c r="BH304" s="217">
        <f>IF(N304="sníž. přenesená",J304,0)</f>
        <v>0</v>
      </c>
      <c r="BI304" s="217">
        <f>IF(N304="nulová",J304,0)</f>
        <v>0</v>
      </c>
      <c r="BJ304" s="18" t="s">
        <v>80</v>
      </c>
      <c r="BK304" s="217">
        <f>ROUND(I304*H304,2)</f>
        <v>0</v>
      </c>
      <c r="BL304" s="18" t="s">
        <v>155</v>
      </c>
      <c r="BM304" s="216" t="s">
        <v>2181</v>
      </c>
    </row>
    <row r="305" spans="1:47" s="2" customFormat="1" ht="12">
      <c r="A305" s="39"/>
      <c r="B305" s="40"/>
      <c r="C305" s="41"/>
      <c r="D305" s="218" t="s">
        <v>157</v>
      </c>
      <c r="E305" s="41"/>
      <c r="F305" s="219" t="s">
        <v>2776</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157</v>
      </c>
      <c r="AU305" s="18" t="s">
        <v>72</v>
      </c>
    </row>
    <row r="306" spans="1:65" s="2" customFormat="1" ht="16.5" customHeight="1">
      <c r="A306" s="39"/>
      <c r="B306" s="40"/>
      <c r="C306" s="205" t="s">
        <v>1326</v>
      </c>
      <c r="D306" s="205" t="s">
        <v>150</v>
      </c>
      <c r="E306" s="206" t="s">
        <v>2777</v>
      </c>
      <c r="F306" s="207" t="s">
        <v>2778</v>
      </c>
      <c r="G306" s="208" t="s">
        <v>174</v>
      </c>
      <c r="H306" s="209">
        <v>95.1</v>
      </c>
      <c r="I306" s="210"/>
      <c r="J306" s="211">
        <f>ROUND(I306*H306,2)</f>
        <v>0</v>
      </c>
      <c r="K306" s="207" t="s">
        <v>19</v>
      </c>
      <c r="L306" s="45"/>
      <c r="M306" s="212" t="s">
        <v>19</v>
      </c>
      <c r="N306" s="213" t="s">
        <v>43</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155</v>
      </c>
      <c r="AT306" s="216" t="s">
        <v>150</v>
      </c>
      <c r="AU306" s="216" t="s">
        <v>72</v>
      </c>
      <c r="AY306" s="18" t="s">
        <v>148</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155</v>
      </c>
      <c r="BM306" s="216" t="s">
        <v>2182</v>
      </c>
    </row>
    <row r="307" spans="1:47" s="2" customFormat="1" ht="12">
      <c r="A307" s="39"/>
      <c r="B307" s="40"/>
      <c r="C307" s="41"/>
      <c r="D307" s="218" t="s">
        <v>157</v>
      </c>
      <c r="E307" s="41"/>
      <c r="F307" s="219" t="s">
        <v>2778</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157</v>
      </c>
      <c r="AU307" s="18" t="s">
        <v>72</v>
      </c>
    </row>
    <row r="308" spans="1:65" s="2" customFormat="1" ht="16.5" customHeight="1">
      <c r="A308" s="39"/>
      <c r="B308" s="40"/>
      <c r="C308" s="205" t="s">
        <v>1332</v>
      </c>
      <c r="D308" s="205" t="s">
        <v>150</v>
      </c>
      <c r="E308" s="206" t="s">
        <v>2779</v>
      </c>
      <c r="F308" s="207" t="s">
        <v>2780</v>
      </c>
      <c r="G308" s="208" t="s">
        <v>174</v>
      </c>
      <c r="H308" s="209">
        <v>95.1</v>
      </c>
      <c r="I308" s="210"/>
      <c r="J308" s="211">
        <f>ROUND(I308*H308,2)</f>
        <v>0</v>
      </c>
      <c r="K308" s="207" t="s">
        <v>19</v>
      </c>
      <c r="L308" s="45"/>
      <c r="M308" s="212" t="s">
        <v>19</v>
      </c>
      <c r="N308" s="213" t="s">
        <v>43</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155</v>
      </c>
      <c r="AT308" s="216" t="s">
        <v>150</v>
      </c>
      <c r="AU308" s="216" t="s">
        <v>72</v>
      </c>
      <c r="AY308" s="18" t="s">
        <v>148</v>
      </c>
      <c r="BE308" s="217">
        <f>IF(N308="základní",J308,0)</f>
        <v>0</v>
      </c>
      <c r="BF308" s="217">
        <f>IF(N308="snížená",J308,0)</f>
        <v>0</v>
      </c>
      <c r="BG308" s="217">
        <f>IF(N308="zákl. přenesená",J308,0)</f>
        <v>0</v>
      </c>
      <c r="BH308" s="217">
        <f>IF(N308="sníž. přenesená",J308,0)</f>
        <v>0</v>
      </c>
      <c r="BI308" s="217">
        <f>IF(N308="nulová",J308,0)</f>
        <v>0</v>
      </c>
      <c r="BJ308" s="18" t="s">
        <v>80</v>
      </c>
      <c r="BK308" s="217">
        <f>ROUND(I308*H308,2)</f>
        <v>0</v>
      </c>
      <c r="BL308" s="18" t="s">
        <v>155</v>
      </c>
      <c r="BM308" s="216" t="s">
        <v>2183</v>
      </c>
    </row>
    <row r="309" spans="1:47" s="2" customFormat="1" ht="12">
      <c r="A309" s="39"/>
      <c r="B309" s="40"/>
      <c r="C309" s="41"/>
      <c r="D309" s="218" t="s">
        <v>157</v>
      </c>
      <c r="E309" s="41"/>
      <c r="F309" s="219" t="s">
        <v>2780</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157</v>
      </c>
      <c r="AU309" s="18" t="s">
        <v>72</v>
      </c>
    </row>
    <row r="310" spans="1:65" s="2" customFormat="1" ht="21.75" customHeight="1">
      <c r="A310" s="39"/>
      <c r="B310" s="40"/>
      <c r="C310" s="205" t="s">
        <v>1339</v>
      </c>
      <c r="D310" s="205" t="s">
        <v>150</v>
      </c>
      <c r="E310" s="206" t="s">
        <v>2781</v>
      </c>
      <c r="F310" s="207" t="s">
        <v>2782</v>
      </c>
      <c r="G310" s="208" t="s">
        <v>167</v>
      </c>
      <c r="H310" s="209">
        <v>0.46</v>
      </c>
      <c r="I310" s="210"/>
      <c r="J310" s="211">
        <f>ROUND(I310*H310,2)</f>
        <v>0</v>
      </c>
      <c r="K310" s="207" t="s">
        <v>19</v>
      </c>
      <c r="L310" s="45"/>
      <c r="M310" s="212" t="s">
        <v>19</v>
      </c>
      <c r="N310" s="213" t="s">
        <v>43</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155</v>
      </c>
      <c r="AT310" s="216" t="s">
        <v>150</v>
      </c>
      <c r="AU310" s="216" t="s">
        <v>72</v>
      </c>
      <c r="AY310" s="18" t="s">
        <v>148</v>
      </c>
      <c r="BE310" s="217">
        <f>IF(N310="základní",J310,0)</f>
        <v>0</v>
      </c>
      <c r="BF310" s="217">
        <f>IF(N310="snížená",J310,0)</f>
        <v>0</v>
      </c>
      <c r="BG310" s="217">
        <f>IF(N310="zákl. přenesená",J310,0)</f>
        <v>0</v>
      </c>
      <c r="BH310" s="217">
        <f>IF(N310="sníž. přenesená",J310,0)</f>
        <v>0</v>
      </c>
      <c r="BI310" s="217">
        <f>IF(N310="nulová",J310,0)</f>
        <v>0</v>
      </c>
      <c r="BJ310" s="18" t="s">
        <v>80</v>
      </c>
      <c r="BK310" s="217">
        <f>ROUND(I310*H310,2)</f>
        <v>0</v>
      </c>
      <c r="BL310" s="18" t="s">
        <v>155</v>
      </c>
      <c r="BM310" s="216" t="s">
        <v>2186</v>
      </c>
    </row>
    <row r="311" spans="1:47" s="2" customFormat="1" ht="12">
      <c r="A311" s="39"/>
      <c r="B311" s="40"/>
      <c r="C311" s="41"/>
      <c r="D311" s="218" t="s">
        <v>157</v>
      </c>
      <c r="E311" s="41"/>
      <c r="F311" s="219" t="s">
        <v>2782</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157</v>
      </c>
      <c r="AU311" s="18" t="s">
        <v>72</v>
      </c>
    </row>
    <row r="312" spans="1:65" s="2" customFormat="1" ht="16.5" customHeight="1">
      <c r="A312" s="39"/>
      <c r="B312" s="40"/>
      <c r="C312" s="205" t="s">
        <v>1348</v>
      </c>
      <c r="D312" s="205" t="s">
        <v>150</v>
      </c>
      <c r="E312" s="206" t="s">
        <v>2783</v>
      </c>
      <c r="F312" s="207" t="s">
        <v>2784</v>
      </c>
      <c r="G312" s="208" t="s">
        <v>167</v>
      </c>
      <c r="H312" s="209">
        <v>1.796</v>
      </c>
      <c r="I312" s="210"/>
      <c r="J312" s="211">
        <f>ROUND(I312*H312,2)</f>
        <v>0</v>
      </c>
      <c r="K312" s="207" t="s">
        <v>19</v>
      </c>
      <c r="L312" s="45"/>
      <c r="M312" s="212" t="s">
        <v>19</v>
      </c>
      <c r="N312" s="213" t="s">
        <v>43</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155</v>
      </c>
      <c r="AT312" s="216" t="s">
        <v>150</v>
      </c>
      <c r="AU312" s="216" t="s">
        <v>72</v>
      </c>
      <c r="AY312" s="18" t="s">
        <v>148</v>
      </c>
      <c r="BE312" s="217">
        <f>IF(N312="základní",J312,0)</f>
        <v>0</v>
      </c>
      <c r="BF312" s="217">
        <f>IF(N312="snížená",J312,0)</f>
        <v>0</v>
      </c>
      <c r="BG312" s="217">
        <f>IF(N312="zákl. přenesená",J312,0)</f>
        <v>0</v>
      </c>
      <c r="BH312" s="217">
        <f>IF(N312="sníž. přenesená",J312,0)</f>
        <v>0</v>
      </c>
      <c r="BI312" s="217">
        <f>IF(N312="nulová",J312,0)</f>
        <v>0</v>
      </c>
      <c r="BJ312" s="18" t="s">
        <v>80</v>
      </c>
      <c r="BK312" s="217">
        <f>ROUND(I312*H312,2)</f>
        <v>0</v>
      </c>
      <c r="BL312" s="18" t="s">
        <v>155</v>
      </c>
      <c r="BM312" s="216" t="s">
        <v>2187</v>
      </c>
    </row>
    <row r="313" spans="1:47" s="2" customFormat="1" ht="12">
      <c r="A313" s="39"/>
      <c r="B313" s="40"/>
      <c r="C313" s="41"/>
      <c r="D313" s="218" t="s">
        <v>157</v>
      </c>
      <c r="E313" s="41"/>
      <c r="F313" s="219" t="s">
        <v>2784</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157</v>
      </c>
      <c r="AU313" s="18" t="s">
        <v>72</v>
      </c>
    </row>
    <row r="314" spans="1:65" s="2" customFormat="1" ht="16.5" customHeight="1">
      <c r="A314" s="39"/>
      <c r="B314" s="40"/>
      <c r="C314" s="205" t="s">
        <v>1360</v>
      </c>
      <c r="D314" s="205" t="s">
        <v>150</v>
      </c>
      <c r="E314" s="206" t="s">
        <v>2785</v>
      </c>
      <c r="F314" s="207" t="s">
        <v>2786</v>
      </c>
      <c r="G314" s="208" t="s">
        <v>174</v>
      </c>
      <c r="H314" s="209">
        <v>65.51</v>
      </c>
      <c r="I314" s="210"/>
      <c r="J314" s="211">
        <f>ROUND(I314*H314,2)</f>
        <v>0</v>
      </c>
      <c r="K314" s="207" t="s">
        <v>19</v>
      </c>
      <c r="L314" s="45"/>
      <c r="M314" s="212" t="s">
        <v>19</v>
      </c>
      <c r="N314" s="213" t="s">
        <v>43</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155</v>
      </c>
      <c r="AT314" s="216" t="s">
        <v>150</v>
      </c>
      <c r="AU314" s="216" t="s">
        <v>72</v>
      </c>
      <c r="AY314" s="18" t="s">
        <v>148</v>
      </c>
      <c r="BE314" s="217">
        <f>IF(N314="základní",J314,0)</f>
        <v>0</v>
      </c>
      <c r="BF314" s="217">
        <f>IF(N314="snížená",J314,0)</f>
        <v>0</v>
      </c>
      <c r="BG314" s="217">
        <f>IF(N314="zákl. přenesená",J314,0)</f>
        <v>0</v>
      </c>
      <c r="BH314" s="217">
        <f>IF(N314="sníž. přenesená",J314,0)</f>
        <v>0</v>
      </c>
      <c r="BI314" s="217">
        <f>IF(N314="nulová",J314,0)</f>
        <v>0</v>
      </c>
      <c r="BJ314" s="18" t="s">
        <v>80</v>
      </c>
      <c r="BK314" s="217">
        <f>ROUND(I314*H314,2)</f>
        <v>0</v>
      </c>
      <c r="BL314" s="18" t="s">
        <v>155</v>
      </c>
      <c r="BM314" s="216" t="s">
        <v>2188</v>
      </c>
    </row>
    <row r="315" spans="1:47" s="2" customFormat="1" ht="12">
      <c r="A315" s="39"/>
      <c r="B315" s="40"/>
      <c r="C315" s="41"/>
      <c r="D315" s="218" t="s">
        <v>157</v>
      </c>
      <c r="E315" s="41"/>
      <c r="F315" s="219" t="s">
        <v>2786</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157</v>
      </c>
      <c r="AU315" s="18" t="s">
        <v>72</v>
      </c>
    </row>
    <row r="316" spans="1:65" s="2" customFormat="1" ht="21.75" customHeight="1">
      <c r="A316" s="39"/>
      <c r="B316" s="40"/>
      <c r="C316" s="205" t="s">
        <v>1365</v>
      </c>
      <c r="D316" s="205" t="s">
        <v>150</v>
      </c>
      <c r="E316" s="206" t="s">
        <v>2787</v>
      </c>
      <c r="F316" s="207" t="s">
        <v>2788</v>
      </c>
      <c r="G316" s="208" t="s">
        <v>174</v>
      </c>
      <c r="H316" s="209">
        <v>1.72</v>
      </c>
      <c r="I316" s="210"/>
      <c r="J316" s="211">
        <f>ROUND(I316*H316,2)</f>
        <v>0</v>
      </c>
      <c r="K316" s="207" t="s">
        <v>19</v>
      </c>
      <c r="L316" s="45"/>
      <c r="M316" s="212" t="s">
        <v>19</v>
      </c>
      <c r="N316" s="213" t="s">
        <v>43</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155</v>
      </c>
      <c r="AT316" s="216" t="s">
        <v>150</v>
      </c>
      <c r="AU316" s="216" t="s">
        <v>72</v>
      </c>
      <c r="AY316" s="18" t="s">
        <v>148</v>
      </c>
      <c r="BE316" s="217">
        <f>IF(N316="základní",J316,0)</f>
        <v>0</v>
      </c>
      <c r="BF316" s="217">
        <f>IF(N316="snížená",J316,0)</f>
        <v>0</v>
      </c>
      <c r="BG316" s="217">
        <f>IF(N316="zákl. přenesená",J316,0)</f>
        <v>0</v>
      </c>
      <c r="BH316" s="217">
        <f>IF(N316="sníž. přenesená",J316,0)</f>
        <v>0</v>
      </c>
      <c r="BI316" s="217">
        <f>IF(N316="nulová",J316,0)</f>
        <v>0</v>
      </c>
      <c r="BJ316" s="18" t="s">
        <v>80</v>
      </c>
      <c r="BK316" s="217">
        <f>ROUND(I316*H316,2)</f>
        <v>0</v>
      </c>
      <c r="BL316" s="18" t="s">
        <v>155</v>
      </c>
      <c r="BM316" s="216" t="s">
        <v>2189</v>
      </c>
    </row>
    <row r="317" spans="1:47" s="2" customFormat="1" ht="12">
      <c r="A317" s="39"/>
      <c r="B317" s="40"/>
      <c r="C317" s="41"/>
      <c r="D317" s="218" t="s">
        <v>157</v>
      </c>
      <c r="E317" s="41"/>
      <c r="F317" s="219" t="s">
        <v>2788</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157</v>
      </c>
      <c r="AU317" s="18" t="s">
        <v>72</v>
      </c>
    </row>
    <row r="318" spans="1:65" s="2" customFormat="1" ht="21.75" customHeight="1">
      <c r="A318" s="39"/>
      <c r="B318" s="40"/>
      <c r="C318" s="205" t="s">
        <v>1374</v>
      </c>
      <c r="D318" s="205" t="s">
        <v>150</v>
      </c>
      <c r="E318" s="206" t="s">
        <v>2789</v>
      </c>
      <c r="F318" s="207" t="s">
        <v>2790</v>
      </c>
      <c r="G318" s="208" t="s">
        <v>174</v>
      </c>
      <c r="H318" s="209">
        <v>29.14</v>
      </c>
      <c r="I318" s="210"/>
      <c r="J318" s="211">
        <f>ROUND(I318*H318,2)</f>
        <v>0</v>
      </c>
      <c r="K318" s="207" t="s">
        <v>19</v>
      </c>
      <c r="L318" s="45"/>
      <c r="M318" s="212" t="s">
        <v>19</v>
      </c>
      <c r="N318" s="213" t="s">
        <v>43</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155</v>
      </c>
      <c r="AT318" s="216" t="s">
        <v>150</v>
      </c>
      <c r="AU318" s="216" t="s">
        <v>72</v>
      </c>
      <c r="AY318" s="18" t="s">
        <v>148</v>
      </c>
      <c r="BE318" s="217">
        <f>IF(N318="základní",J318,0)</f>
        <v>0</v>
      </c>
      <c r="BF318" s="217">
        <f>IF(N318="snížená",J318,0)</f>
        <v>0</v>
      </c>
      <c r="BG318" s="217">
        <f>IF(N318="zákl. přenesená",J318,0)</f>
        <v>0</v>
      </c>
      <c r="BH318" s="217">
        <f>IF(N318="sníž. přenesená",J318,0)</f>
        <v>0</v>
      </c>
      <c r="BI318" s="217">
        <f>IF(N318="nulová",J318,0)</f>
        <v>0</v>
      </c>
      <c r="BJ318" s="18" t="s">
        <v>80</v>
      </c>
      <c r="BK318" s="217">
        <f>ROUND(I318*H318,2)</f>
        <v>0</v>
      </c>
      <c r="BL318" s="18" t="s">
        <v>155</v>
      </c>
      <c r="BM318" s="216" t="s">
        <v>2192</v>
      </c>
    </row>
    <row r="319" spans="1:47" s="2" customFormat="1" ht="12">
      <c r="A319" s="39"/>
      <c r="B319" s="40"/>
      <c r="C319" s="41"/>
      <c r="D319" s="218" t="s">
        <v>157</v>
      </c>
      <c r="E319" s="41"/>
      <c r="F319" s="219" t="s">
        <v>2790</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157</v>
      </c>
      <c r="AU319" s="18" t="s">
        <v>72</v>
      </c>
    </row>
    <row r="320" spans="1:65" s="2" customFormat="1" ht="21.75" customHeight="1">
      <c r="A320" s="39"/>
      <c r="B320" s="40"/>
      <c r="C320" s="205" t="s">
        <v>1380</v>
      </c>
      <c r="D320" s="205" t="s">
        <v>150</v>
      </c>
      <c r="E320" s="206" t="s">
        <v>2791</v>
      </c>
      <c r="F320" s="207" t="s">
        <v>2792</v>
      </c>
      <c r="G320" s="208" t="s">
        <v>174</v>
      </c>
      <c r="H320" s="209">
        <v>18.53</v>
      </c>
      <c r="I320" s="210"/>
      <c r="J320" s="211">
        <f>ROUND(I320*H320,2)</f>
        <v>0</v>
      </c>
      <c r="K320" s="207" t="s">
        <v>19</v>
      </c>
      <c r="L320" s="45"/>
      <c r="M320" s="212" t="s">
        <v>19</v>
      </c>
      <c r="N320" s="213" t="s">
        <v>43</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155</v>
      </c>
      <c r="AT320" s="216" t="s">
        <v>150</v>
      </c>
      <c r="AU320" s="216" t="s">
        <v>72</v>
      </c>
      <c r="AY320" s="18" t="s">
        <v>148</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155</v>
      </c>
      <c r="BM320" s="216" t="s">
        <v>2193</v>
      </c>
    </row>
    <row r="321" spans="1:47" s="2" customFormat="1" ht="12">
      <c r="A321" s="39"/>
      <c r="B321" s="40"/>
      <c r="C321" s="41"/>
      <c r="D321" s="218" t="s">
        <v>157</v>
      </c>
      <c r="E321" s="41"/>
      <c r="F321" s="219" t="s">
        <v>2792</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157</v>
      </c>
      <c r="AU321" s="18" t="s">
        <v>72</v>
      </c>
    </row>
    <row r="322" spans="1:65" s="2" customFormat="1" ht="16.5" customHeight="1">
      <c r="A322" s="39"/>
      <c r="B322" s="40"/>
      <c r="C322" s="205" t="s">
        <v>1386</v>
      </c>
      <c r="D322" s="205" t="s">
        <v>150</v>
      </c>
      <c r="E322" s="206" t="s">
        <v>2793</v>
      </c>
      <c r="F322" s="207" t="s">
        <v>2794</v>
      </c>
      <c r="G322" s="208" t="s">
        <v>377</v>
      </c>
      <c r="H322" s="209">
        <v>1</v>
      </c>
      <c r="I322" s="210"/>
      <c r="J322" s="211">
        <f>ROUND(I322*H322,2)</f>
        <v>0</v>
      </c>
      <c r="K322" s="207" t="s">
        <v>19</v>
      </c>
      <c r="L322" s="45"/>
      <c r="M322" s="212" t="s">
        <v>19</v>
      </c>
      <c r="N322" s="213" t="s">
        <v>43</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155</v>
      </c>
      <c r="AT322" s="216" t="s">
        <v>150</v>
      </c>
      <c r="AU322" s="216" t="s">
        <v>72</v>
      </c>
      <c r="AY322" s="18" t="s">
        <v>148</v>
      </c>
      <c r="BE322" s="217">
        <f>IF(N322="základní",J322,0)</f>
        <v>0</v>
      </c>
      <c r="BF322" s="217">
        <f>IF(N322="snížená",J322,0)</f>
        <v>0</v>
      </c>
      <c r="BG322" s="217">
        <f>IF(N322="zákl. přenesená",J322,0)</f>
        <v>0</v>
      </c>
      <c r="BH322" s="217">
        <f>IF(N322="sníž. přenesená",J322,0)</f>
        <v>0</v>
      </c>
      <c r="BI322" s="217">
        <f>IF(N322="nulová",J322,0)</f>
        <v>0</v>
      </c>
      <c r="BJ322" s="18" t="s">
        <v>80</v>
      </c>
      <c r="BK322" s="217">
        <f>ROUND(I322*H322,2)</f>
        <v>0</v>
      </c>
      <c r="BL322" s="18" t="s">
        <v>155</v>
      </c>
      <c r="BM322" s="216" t="s">
        <v>2194</v>
      </c>
    </row>
    <row r="323" spans="1:47" s="2" customFormat="1" ht="12">
      <c r="A323" s="39"/>
      <c r="B323" s="40"/>
      <c r="C323" s="41"/>
      <c r="D323" s="218" t="s">
        <v>157</v>
      </c>
      <c r="E323" s="41"/>
      <c r="F323" s="219" t="s">
        <v>2794</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157</v>
      </c>
      <c r="AU323" s="18" t="s">
        <v>72</v>
      </c>
    </row>
    <row r="324" spans="1:65" s="2" customFormat="1" ht="24.15" customHeight="1">
      <c r="A324" s="39"/>
      <c r="B324" s="40"/>
      <c r="C324" s="205" t="s">
        <v>1393</v>
      </c>
      <c r="D324" s="205" t="s">
        <v>150</v>
      </c>
      <c r="E324" s="206" t="s">
        <v>2795</v>
      </c>
      <c r="F324" s="207" t="s">
        <v>2796</v>
      </c>
      <c r="G324" s="208" t="s">
        <v>377</v>
      </c>
      <c r="H324" s="209">
        <v>1</v>
      </c>
      <c r="I324" s="210"/>
      <c r="J324" s="211">
        <f>ROUND(I324*H324,2)</f>
        <v>0</v>
      </c>
      <c r="K324" s="207" t="s">
        <v>19</v>
      </c>
      <c r="L324" s="45"/>
      <c r="M324" s="212" t="s">
        <v>19</v>
      </c>
      <c r="N324" s="213" t="s">
        <v>43</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155</v>
      </c>
      <c r="AT324" s="216" t="s">
        <v>150</v>
      </c>
      <c r="AU324" s="216" t="s">
        <v>72</v>
      </c>
      <c r="AY324" s="18" t="s">
        <v>148</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155</v>
      </c>
      <c r="BM324" s="216" t="s">
        <v>2195</v>
      </c>
    </row>
    <row r="325" spans="1:47" s="2" customFormat="1" ht="12">
      <c r="A325" s="39"/>
      <c r="B325" s="40"/>
      <c r="C325" s="41"/>
      <c r="D325" s="218" t="s">
        <v>157</v>
      </c>
      <c r="E325" s="41"/>
      <c r="F325" s="219" t="s">
        <v>2796</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157</v>
      </c>
      <c r="AU325" s="18" t="s">
        <v>72</v>
      </c>
    </row>
    <row r="326" spans="1:65" s="2" customFormat="1" ht="16.5" customHeight="1">
      <c r="A326" s="39"/>
      <c r="B326" s="40"/>
      <c r="C326" s="205" t="s">
        <v>1400</v>
      </c>
      <c r="D326" s="205" t="s">
        <v>150</v>
      </c>
      <c r="E326" s="206" t="s">
        <v>2797</v>
      </c>
      <c r="F326" s="207" t="s">
        <v>2798</v>
      </c>
      <c r="G326" s="208" t="s">
        <v>377</v>
      </c>
      <c r="H326" s="209">
        <v>6</v>
      </c>
      <c r="I326" s="210"/>
      <c r="J326" s="211">
        <f>ROUND(I326*H326,2)</f>
        <v>0</v>
      </c>
      <c r="K326" s="207" t="s">
        <v>19</v>
      </c>
      <c r="L326" s="45"/>
      <c r="M326" s="212" t="s">
        <v>19</v>
      </c>
      <c r="N326" s="213" t="s">
        <v>43</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155</v>
      </c>
      <c r="AT326" s="216" t="s">
        <v>150</v>
      </c>
      <c r="AU326" s="216" t="s">
        <v>72</v>
      </c>
      <c r="AY326" s="18" t="s">
        <v>148</v>
      </c>
      <c r="BE326" s="217">
        <f>IF(N326="základní",J326,0)</f>
        <v>0</v>
      </c>
      <c r="BF326" s="217">
        <f>IF(N326="snížená",J326,0)</f>
        <v>0</v>
      </c>
      <c r="BG326" s="217">
        <f>IF(N326="zákl. přenesená",J326,0)</f>
        <v>0</v>
      </c>
      <c r="BH326" s="217">
        <f>IF(N326="sníž. přenesená",J326,0)</f>
        <v>0</v>
      </c>
      <c r="BI326" s="217">
        <f>IF(N326="nulová",J326,0)</f>
        <v>0</v>
      </c>
      <c r="BJ326" s="18" t="s">
        <v>80</v>
      </c>
      <c r="BK326" s="217">
        <f>ROUND(I326*H326,2)</f>
        <v>0</v>
      </c>
      <c r="BL326" s="18" t="s">
        <v>155</v>
      </c>
      <c r="BM326" s="216" t="s">
        <v>2198</v>
      </c>
    </row>
    <row r="327" spans="1:47" s="2" customFormat="1" ht="12">
      <c r="A327" s="39"/>
      <c r="B327" s="40"/>
      <c r="C327" s="41"/>
      <c r="D327" s="218" t="s">
        <v>157</v>
      </c>
      <c r="E327" s="41"/>
      <c r="F327" s="219" t="s">
        <v>2798</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157</v>
      </c>
      <c r="AU327" s="18" t="s">
        <v>72</v>
      </c>
    </row>
    <row r="328" spans="1:65" s="2" customFormat="1" ht="24.15" customHeight="1">
      <c r="A328" s="39"/>
      <c r="B328" s="40"/>
      <c r="C328" s="205" t="s">
        <v>1407</v>
      </c>
      <c r="D328" s="205" t="s">
        <v>150</v>
      </c>
      <c r="E328" s="206" t="s">
        <v>2799</v>
      </c>
      <c r="F328" s="207" t="s">
        <v>2800</v>
      </c>
      <c r="G328" s="208" t="s">
        <v>377</v>
      </c>
      <c r="H328" s="209">
        <v>3</v>
      </c>
      <c r="I328" s="210"/>
      <c r="J328" s="211">
        <f>ROUND(I328*H328,2)</f>
        <v>0</v>
      </c>
      <c r="K328" s="207" t="s">
        <v>19</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155</v>
      </c>
      <c r="AT328" s="216" t="s">
        <v>150</v>
      </c>
      <c r="AU328" s="216" t="s">
        <v>72</v>
      </c>
      <c r="AY328" s="18" t="s">
        <v>148</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155</v>
      </c>
      <c r="BM328" s="216" t="s">
        <v>2199</v>
      </c>
    </row>
    <row r="329" spans="1:47" s="2" customFormat="1" ht="12">
      <c r="A329" s="39"/>
      <c r="B329" s="40"/>
      <c r="C329" s="41"/>
      <c r="D329" s="218" t="s">
        <v>157</v>
      </c>
      <c r="E329" s="41"/>
      <c r="F329" s="219" t="s">
        <v>2800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157</v>
      </c>
      <c r="AU329" s="18" t="s">
        <v>72</v>
      </c>
    </row>
    <row r="330" spans="1:65" s="2" customFormat="1" ht="24.15" customHeight="1">
      <c r="A330" s="39"/>
      <c r="B330" s="40"/>
      <c r="C330" s="205" t="s">
        <v>1414</v>
      </c>
      <c r="D330" s="205" t="s">
        <v>150</v>
      </c>
      <c r="E330" s="206" t="s">
        <v>2801</v>
      </c>
      <c r="F330" s="207" t="s">
        <v>2802</v>
      </c>
      <c r="G330" s="208" t="s">
        <v>377</v>
      </c>
      <c r="H330" s="209">
        <v>3</v>
      </c>
      <c r="I330" s="210"/>
      <c r="J330" s="211">
        <f>ROUND(I330*H330,2)</f>
        <v>0</v>
      </c>
      <c r="K330" s="207" t="s">
        <v>19</v>
      </c>
      <c r="L330" s="45"/>
      <c r="M330" s="212" t="s">
        <v>19</v>
      </c>
      <c r="N330" s="213" t="s">
        <v>43</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155</v>
      </c>
      <c r="AT330" s="216" t="s">
        <v>150</v>
      </c>
      <c r="AU330" s="216" t="s">
        <v>72</v>
      </c>
      <c r="AY330" s="18" t="s">
        <v>148</v>
      </c>
      <c r="BE330" s="217">
        <f>IF(N330="základní",J330,0)</f>
        <v>0</v>
      </c>
      <c r="BF330" s="217">
        <f>IF(N330="snížená",J330,0)</f>
        <v>0</v>
      </c>
      <c r="BG330" s="217">
        <f>IF(N330="zákl. přenesená",J330,0)</f>
        <v>0</v>
      </c>
      <c r="BH330" s="217">
        <f>IF(N330="sníž. přenesená",J330,0)</f>
        <v>0</v>
      </c>
      <c r="BI330" s="217">
        <f>IF(N330="nulová",J330,0)</f>
        <v>0</v>
      </c>
      <c r="BJ330" s="18" t="s">
        <v>80</v>
      </c>
      <c r="BK330" s="217">
        <f>ROUND(I330*H330,2)</f>
        <v>0</v>
      </c>
      <c r="BL330" s="18" t="s">
        <v>155</v>
      </c>
      <c r="BM330" s="216" t="s">
        <v>2202</v>
      </c>
    </row>
    <row r="331" spans="1:47" s="2" customFormat="1" ht="12">
      <c r="A331" s="39"/>
      <c r="B331" s="40"/>
      <c r="C331" s="41"/>
      <c r="D331" s="218" t="s">
        <v>157</v>
      </c>
      <c r="E331" s="41"/>
      <c r="F331" s="219" t="s">
        <v>2802</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157</v>
      </c>
      <c r="AU331" s="18" t="s">
        <v>72</v>
      </c>
    </row>
    <row r="332" spans="1:65" s="2" customFormat="1" ht="24.15" customHeight="1">
      <c r="A332" s="39"/>
      <c r="B332" s="40"/>
      <c r="C332" s="205" t="s">
        <v>1421</v>
      </c>
      <c r="D332" s="205" t="s">
        <v>150</v>
      </c>
      <c r="E332" s="206" t="s">
        <v>2803</v>
      </c>
      <c r="F332" s="207" t="s">
        <v>2804</v>
      </c>
      <c r="G332" s="208" t="s">
        <v>377</v>
      </c>
      <c r="H332" s="209">
        <v>1</v>
      </c>
      <c r="I332" s="210"/>
      <c r="J332" s="211">
        <f>ROUND(I332*H332,2)</f>
        <v>0</v>
      </c>
      <c r="K332" s="207" t="s">
        <v>19</v>
      </c>
      <c r="L332" s="45"/>
      <c r="M332" s="212" t="s">
        <v>19</v>
      </c>
      <c r="N332" s="213" t="s">
        <v>43</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155</v>
      </c>
      <c r="AT332" s="216" t="s">
        <v>150</v>
      </c>
      <c r="AU332" s="216" t="s">
        <v>72</v>
      </c>
      <c r="AY332" s="18" t="s">
        <v>148</v>
      </c>
      <c r="BE332" s="217">
        <f>IF(N332="základní",J332,0)</f>
        <v>0</v>
      </c>
      <c r="BF332" s="217">
        <f>IF(N332="snížená",J332,0)</f>
        <v>0</v>
      </c>
      <c r="BG332" s="217">
        <f>IF(N332="zákl. přenesená",J332,0)</f>
        <v>0</v>
      </c>
      <c r="BH332" s="217">
        <f>IF(N332="sníž. přenesená",J332,0)</f>
        <v>0</v>
      </c>
      <c r="BI332" s="217">
        <f>IF(N332="nulová",J332,0)</f>
        <v>0</v>
      </c>
      <c r="BJ332" s="18" t="s">
        <v>80</v>
      </c>
      <c r="BK332" s="217">
        <f>ROUND(I332*H332,2)</f>
        <v>0</v>
      </c>
      <c r="BL332" s="18" t="s">
        <v>155</v>
      </c>
      <c r="BM332" s="216" t="s">
        <v>2204</v>
      </c>
    </row>
    <row r="333" spans="1:47" s="2" customFormat="1" ht="12">
      <c r="A333" s="39"/>
      <c r="B333" s="40"/>
      <c r="C333" s="41"/>
      <c r="D333" s="218" t="s">
        <v>157</v>
      </c>
      <c r="E333" s="41"/>
      <c r="F333" s="219" t="s">
        <v>2804</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157</v>
      </c>
      <c r="AU333" s="18" t="s">
        <v>72</v>
      </c>
    </row>
    <row r="334" spans="1:65" s="2" customFormat="1" ht="24.15" customHeight="1">
      <c r="A334" s="39"/>
      <c r="B334" s="40"/>
      <c r="C334" s="205" t="s">
        <v>1428</v>
      </c>
      <c r="D334" s="205" t="s">
        <v>150</v>
      </c>
      <c r="E334" s="206" t="s">
        <v>2805</v>
      </c>
      <c r="F334" s="207" t="s">
        <v>2806</v>
      </c>
      <c r="G334" s="208" t="s">
        <v>377</v>
      </c>
      <c r="H334" s="209">
        <v>1</v>
      </c>
      <c r="I334" s="210"/>
      <c r="J334" s="211">
        <f>ROUND(I334*H334,2)</f>
        <v>0</v>
      </c>
      <c r="K334" s="207" t="s">
        <v>19</v>
      </c>
      <c r="L334" s="45"/>
      <c r="M334" s="212" t="s">
        <v>19</v>
      </c>
      <c r="N334" s="213" t="s">
        <v>43</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155</v>
      </c>
      <c r="AT334" s="216" t="s">
        <v>150</v>
      </c>
      <c r="AU334" s="216" t="s">
        <v>72</v>
      </c>
      <c r="AY334" s="18" t="s">
        <v>148</v>
      </c>
      <c r="BE334" s="217">
        <f>IF(N334="základní",J334,0)</f>
        <v>0</v>
      </c>
      <c r="BF334" s="217">
        <f>IF(N334="snížená",J334,0)</f>
        <v>0</v>
      </c>
      <c r="BG334" s="217">
        <f>IF(N334="zákl. přenesená",J334,0)</f>
        <v>0</v>
      </c>
      <c r="BH334" s="217">
        <f>IF(N334="sníž. přenesená",J334,0)</f>
        <v>0</v>
      </c>
      <c r="BI334" s="217">
        <f>IF(N334="nulová",J334,0)</f>
        <v>0</v>
      </c>
      <c r="BJ334" s="18" t="s">
        <v>80</v>
      </c>
      <c r="BK334" s="217">
        <f>ROUND(I334*H334,2)</f>
        <v>0</v>
      </c>
      <c r="BL334" s="18" t="s">
        <v>155</v>
      </c>
      <c r="BM334" s="216" t="s">
        <v>2207</v>
      </c>
    </row>
    <row r="335" spans="1:47" s="2" customFormat="1" ht="12">
      <c r="A335" s="39"/>
      <c r="B335" s="40"/>
      <c r="C335" s="41"/>
      <c r="D335" s="218" t="s">
        <v>157</v>
      </c>
      <c r="E335" s="41"/>
      <c r="F335" s="219" t="s">
        <v>2806</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157</v>
      </c>
      <c r="AU335" s="18" t="s">
        <v>72</v>
      </c>
    </row>
    <row r="336" spans="1:65" s="2" customFormat="1" ht="24.15" customHeight="1">
      <c r="A336" s="39"/>
      <c r="B336" s="40"/>
      <c r="C336" s="205" t="s">
        <v>1435</v>
      </c>
      <c r="D336" s="205" t="s">
        <v>150</v>
      </c>
      <c r="E336" s="206" t="s">
        <v>2807</v>
      </c>
      <c r="F336" s="207" t="s">
        <v>2808</v>
      </c>
      <c r="G336" s="208" t="s">
        <v>377</v>
      </c>
      <c r="H336" s="209">
        <v>3</v>
      </c>
      <c r="I336" s="210"/>
      <c r="J336" s="211">
        <f>ROUND(I336*H336,2)</f>
        <v>0</v>
      </c>
      <c r="K336" s="207" t="s">
        <v>19</v>
      </c>
      <c r="L336" s="45"/>
      <c r="M336" s="212" t="s">
        <v>19</v>
      </c>
      <c r="N336" s="213" t="s">
        <v>43</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155</v>
      </c>
      <c r="AT336" s="216" t="s">
        <v>150</v>
      </c>
      <c r="AU336" s="216" t="s">
        <v>72</v>
      </c>
      <c r="AY336" s="18" t="s">
        <v>148</v>
      </c>
      <c r="BE336" s="217">
        <f>IF(N336="základní",J336,0)</f>
        <v>0</v>
      </c>
      <c r="BF336" s="217">
        <f>IF(N336="snížená",J336,0)</f>
        <v>0</v>
      </c>
      <c r="BG336" s="217">
        <f>IF(N336="zákl. přenesená",J336,0)</f>
        <v>0</v>
      </c>
      <c r="BH336" s="217">
        <f>IF(N336="sníž. přenesená",J336,0)</f>
        <v>0</v>
      </c>
      <c r="BI336" s="217">
        <f>IF(N336="nulová",J336,0)</f>
        <v>0</v>
      </c>
      <c r="BJ336" s="18" t="s">
        <v>80</v>
      </c>
      <c r="BK336" s="217">
        <f>ROUND(I336*H336,2)</f>
        <v>0</v>
      </c>
      <c r="BL336" s="18" t="s">
        <v>155</v>
      </c>
      <c r="BM336" s="216" t="s">
        <v>2209</v>
      </c>
    </row>
    <row r="337" spans="1:47" s="2" customFormat="1" ht="12">
      <c r="A337" s="39"/>
      <c r="B337" s="40"/>
      <c r="C337" s="41"/>
      <c r="D337" s="218" t="s">
        <v>157</v>
      </c>
      <c r="E337" s="41"/>
      <c r="F337" s="219" t="s">
        <v>2808</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157</v>
      </c>
      <c r="AU337" s="18" t="s">
        <v>72</v>
      </c>
    </row>
    <row r="338" spans="1:65" s="2" customFormat="1" ht="24.15" customHeight="1">
      <c r="A338" s="39"/>
      <c r="B338" s="40"/>
      <c r="C338" s="205" t="s">
        <v>1442</v>
      </c>
      <c r="D338" s="205" t="s">
        <v>150</v>
      </c>
      <c r="E338" s="206" t="s">
        <v>2805</v>
      </c>
      <c r="F338" s="207" t="s">
        <v>2806</v>
      </c>
      <c r="G338" s="208" t="s">
        <v>377</v>
      </c>
      <c r="H338" s="209">
        <v>3</v>
      </c>
      <c r="I338" s="210"/>
      <c r="J338" s="211">
        <f>ROUND(I338*H338,2)</f>
        <v>0</v>
      </c>
      <c r="K338" s="207" t="s">
        <v>19</v>
      </c>
      <c r="L338" s="45"/>
      <c r="M338" s="212" t="s">
        <v>19</v>
      </c>
      <c r="N338" s="213" t="s">
        <v>43</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155</v>
      </c>
      <c r="AT338" s="216" t="s">
        <v>150</v>
      </c>
      <c r="AU338" s="216" t="s">
        <v>72</v>
      </c>
      <c r="AY338" s="18" t="s">
        <v>148</v>
      </c>
      <c r="BE338" s="217">
        <f>IF(N338="základní",J338,0)</f>
        <v>0</v>
      </c>
      <c r="BF338" s="217">
        <f>IF(N338="snížená",J338,0)</f>
        <v>0</v>
      </c>
      <c r="BG338" s="217">
        <f>IF(N338="zákl. přenesená",J338,0)</f>
        <v>0</v>
      </c>
      <c r="BH338" s="217">
        <f>IF(N338="sníž. přenesená",J338,0)</f>
        <v>0</v>
      </c>
      <c r="BI338" s="217">
        <f>IF(N338="nulová",J338,0)</f>
        <v>0</v>
      </c>
      <c r="BJ338" s="18" t="s">
        <v>80</v>
      </c>
      <c r="BK338" s="217">
        <f>ROUND(I338*H338,2)</f>
        <v>0</v>
      </c>
      <c r="BL338" s="18" t="s">
        <v>155</v>
      </c>
      <c r="BM338" s="216" t="s">
        <v>2210</v>
      </c>
    </row>
    <row r="339" spans="1:47" s="2" customFormat="1" ht="12">
      <c r="A339" s="39"/>
      <c r="B339" s="40"/>
      <c r="C339" s="41"/>
      <c r="D339" s="218" t="s">
        <v>157</v>
      </c>
      <c r="E339" s="41"/>
      <c r="F339" s="219" t="s">
        <v>2806</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157</v>
      </c>
      <c r="AU339" s="18" t="s">
        <v>72</v>
      </c>
    </row>
    <row r="340" spans="1:65" s="2" customFormat="1" ht="24.15" customHeight="1">
      <c r="A340" s="39"/>
      <c r="B340" s="40"/>
      <c r="C340" s="205" t="s">
        <v>1449</v>
      </c>
      <c r="D340" s="205" t="s">
        <v>150</v>
      </c>
      <c r="E340" s="206" t="s">
        <v>2809</v>
      </c>
      <c r="F340" s="207" t="s">
        <v>2810</v>
      </c>
      <c r="G340" s="208" t="s">
        <v>377</v>
      </c>
      <c r="H340" s="209">
        <v>2</v>
      </c>
      <c r="I340" s="210"/>
      <c r="J340" s="211">
        <f>ROUND(I340*H340,2)</f>
        <v>0</v>
      </c>
      <c r="K340" s="207" t="s">
        <v>19</v>
      </c>
      <c r="L340" s="45"/>
      <c r="M340" s="212" t="s">
        <v>19</v>
      </c>
      <c r="N340" s="213" t="s">
        <v>43</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155</v>
      </c>
      <c r="AT340" s="216" t="s">
        <v>150</v>
      </c>
      <c r="AU340" s="216" t="s">
        <v>72</v>
      </c>
      <c r="AY340" s="18" t="s">
        <v>148</v>
      </c>
      <c r="BE340" s="217">
        <f>IF(N340="základní",J340,0)</f>
        <v>0</v>
      </c>
      <c r="BF340" s="217">
        <f>IF(N340="snížená",J340,0)</f>
        <v>0</v>
      </c>
      <c r="BG340" s="217">
        <f>IF(N340="zákl. přenesená",J340,0)</f>
        <v>0</v>
      </c>
      <c r="BH340" s="217">
        <f>IF(N340="sníž. přenesená",J340,0)</f>
        <v>0</v>
      </c>
      <c r="BI340" s="217">
        <f>IF(N340="nulová",J340,0)</f>
        <v>0</v>
      </c>
      <c r="BJ340" s="18" t="s">
        <v>80</v>
      </c>
      <c r="BK340" s="217">
        <f>ROUND(I340*H340,2)</f>
        <v>0</v>
      </c>
      <c r="BL340" s="18" t="s">
        <v>155</v>
      </c>
      <c r="BM340" s="216" t="s">
        <v>2213</v>
      </c>
    </row>
    <row r="341" spans="1:47" s="2" customFormat="1" ht="12">
      <c r="A341" s="39"/>
      <c r="B341" s="40"/>
      <c r="C341" s="41"/>
      <c r="D341" s="218" t="s">
        <v>157</v>
      </c>
      <c r="E341" s="41"/>
      <c r="F341" s="219" t="s">
        <v>2810</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157</v>
      </c>
      <c r="AU341" s="18" t="s">
        <v>72</v>
      </c>
    </row>
    <row r="342" spans="1:65" s="2" customFormat="1" ht="24.15" customHeight="1">
      <c r="A342" s="39"/>
      <c r="B342" s="40"/>
      <c r="C342" s="205" t="s">
        <v>1456</v>
      </c>
      <c r="D342" s="205" t="s">
        <v>150</v>
      </c>
      <c r="E342" s="206" t="s">
        <v>2805</v>
      </c>
      <c r="F342" s="207" t="s">
        <v>2806</v>
      </c>
      <c r="G342" s="208" t="s">
        <v>377</v>
      </c>
      <c r="H342" s="209">
        <v>2</v>
      </c>
      <c r="I342" s="210"/>
      <c r="J342" s="211">
        <f>ROUND(I342*H342,2)</f>
        <v>0</v>
      </c>
      <c r="K342" s="207" t="s">
        <v>19</v>
      </c>
      <c r="L342" s="45"/>
      <c r="M342" s="212" t="s">
        <v>19</v>
      </c>
      <c r="N342" s="213" t="s">
        <v>43</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155</v>
      </c>
      <c r="AT342" s="216" t="s">
        <v>150</v>
      </c>
      <c r="AU342" s="216" t="s">
        <v>72</v>
      </c>
      <c r="AY342" s="18" t="s">
        <v>148</v>
      </c>
      <c r="BE342" s="217">
        <f>IF(N342="základní",J342,0)</f>
        <v>0</v>
      </c>
      <c r="BF342" s="217">
        <f>IF(N342="snížená",J342,0)</f>
        <v>0</v>
      </c>
      <c r="BG342" s="217">
        <f>IF(N342="zákl. přenesená",J342,0)</f>
        <v>0</v>
      </c>
      <c r="BH342" s="217">
        <f>IF(N342="sníž. přenesená",J342,0)</f>
        <v>0</v>
      </c>
      <c r="BI342" s="217">
        <f>IF(N342="nulová",J342,0)</f>
        <v>0</v>
      </c>
      <c r="BJ342" s="18" t="s">
        <v>80</v>
      </c>
      <c r="BK342" s="217">
        <f>ROUND(I342*H342,2)</f>
        <v>0</v>
      </c>
      <c r="BL342" s="18" t="s">
        <v>155</v>
      </c>
      <c r="BM342" s="216" t="s">
        <v>2214</v>
      </c>
    </row>
    <row r="343" spans="1:47" s="2" customFormat="1" ht="12">
      <c r="A343" s="39"/>
      <c r="B343" s="40"/>
      <c r="C343" s="41"/>
      <c r="D343" s="218" t="s">
        <v>157</v>
      </c>
      <c r="E343" s="41"/>
      <c r="F343" s="219" t="s">
        <v>2806</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157</v>
      </c>
      <c r="AU343" s="18" t="s">
        <v>72</v>
      </c>
    </row>
    <row r="344" spans="1:65" s="2" customFormat="1" ht="24.15" customHeight="1">
      <c r="A344" s="39"/>
      <c r="B344" s="40"/>
      <c r="C344" s="205" t="s">
        <v>1462</v>
      </c>
      <c r="D344" s="205" t="s">
        <v>150</v>
      </c>
      <c r="E344" s="206" t="s">
        <v>2811</v>
      </c>
      <c r="F344" s="207" t="s">
        <v>2812</v>
      </c>
      <c r="G344" s="208" t="s">
        <v>377</v>
      </c>
      <c r="H344" s="209">
        <v>3</v>
      </c>
      <c r="I344" s="210"/>
      <c r="J344" s="211">
        <f>ROUND(I344*H344,2)</f>
        <v>0</v>
      </c>
      <c r="K344" s="207" t="s">
        <v>19</v>
      </c>
      <c r="L344" s="45"/>
      <c r="M344" s="212" t="s">
        <v>19</v>
      </c>
      <c r="N344" s="213" t="s">
        <v>43</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155</v>
      </c>
      <c r="AT344" s="216" t="s">
        <v>150</v>
      </c>
      <c r="AU344" s="216" t="s">
        <v>72</v>
      </c>
      <c r="AY344" s="18" t="s">
        <v>148</v>
      </c>
      <c r="BE344" s="217">
        <f>IF(N344="základní",J344,0)</f>
        <v>0</v>
      </c>
      <c r="BF344" s="217">
        <f>IF(N344="snížená",J344,0)</f>
        <v>0</v>
      </c>
      <c r="BG344" s="217">
        <f>IF(N344="zákl. přenesená",J344,0)</f>
        <v>0</v>
      </c>
      <c r="BH344" s="217">
        <f>IF(N344="sníž. přenesená",J344,0)</f>
        <v>0</v>
      </c>
      <c r="BI344" s="217">
        <f>IF(N344="nulová",J344,0)</f>
        <v>0</v>
      </c>
      <c r="BJ344" s="18" t="s">
        <v>80</v>
      </c>
      <c r="BK344" s="217">
        <f>ROUND(I344*H344,2)</f>
        <v>0</v>
      </c>
      <c r="BL344" s="18" t="s">
        <v>155</v>
      </c>
      <c r="BM344" s="216" t="s">
        <v>2215</v>
      </c>
    </row>
    <row r="345" spans="1:47" s="2" customFormat="1" ht="12">
      <c r="A345" s="39"/>
      <c r="B345" s="40"/>
      <c r="C345" s="41"/>
      <c r="D345" s="218" t="s">
        <v>157</v>
      </c>
      <c r="E345" s="41"/>
      <c r="F345" s="219" t="s">
        <v>2812</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157</v>
      </c>
      <c r="AU345" s="18" t="s">
        <v>72</v>
      </c>
    </row>
    <row r="346" spans="1:65" s="2" customFormat="1" ht="24.15" customHeight="1">
      <c r="A346" s="39"/>
      <c r="B346" s="40"/>
      <c r="C346" s="205" t="s">
        <v>1469</v>
      </c>
      <c r="D346" s="205" t="s">
        <v>150</v>
      </c>
      <c r="E346" s="206" t="s">
        <v>2805</v>
      </c>
      <c r="F346" s="207" t="s">
        <v>2806</v>
      </c>
      <c r="G346" s="208" t="s">
        <v>377</v>
      </c>
      <c r="H346" s="209">
        <v>3</v>
      </c>
      <c r="I346" s="210"/>
      <c r="J346" s="211">
        <f>ROUND(I346*H346,2)</f>
        <v>0</v>
      </c>
      <c r="K346" s="207" t="s">
        <v>19</v>
      </c>
      <c r="L346" s="45"/>
      <c r="M346" s="212" t="s">
        <v>19</v>
      </c>
      <c r="N346" s="213" t="s">
        <v>43</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155</v>
      </c>
      <c r="AT346" s="216" t="s">
        <v>150</v>
      </c>
      <c r="AU346" s="216" t="s">
        <v>72</v>
      </c>
      <c r="AY346" s="18" t="s">
        <v>148</v>
      </c>
      <c r="BE346" s="217">
        <f>IF(N346="základní",J346,0)</f>
        <v>0</v>
      </c>
      <c r="BF346" s="217">
        <f>IF(N346="snížená",J346,0)</f>
        <v>0</v>
      </c>
      <c r="BG346" s="217">
        <f>IF(N346="zákl. přenesená",J346,0)</f>
        <v>0</v>
      </c>
      <c r="BH346" s="217">
        <f>IF(N346="sníž. přenesená",J346,0)</f>
        <v>0</v>
      </c>
      <c r="BI346" s="217">
        <f>IF(N346="nulová",J346,0)</f>
        <v>0</v>
      </c>
      <c r="BJ346" s="18" t="s">
        <v>80</v>
      </c>
      <c r="BK346" s="217">
        <f>ROUND(I346*H346,2)</f>
        <v>0</v>
      </c>
      <c r="BL346" s="18" t="s">
        <v>155</v>
      </c>
      <c r="BM346" s="216" t="s">
        <v>2216</v>
      </c>
    </row>
    <row r="347" spans="1:47" s="2" customFormat="1" ht="12">
      <c r="A347" s="39"/>
      <c r="B347" s="40"/>
      <c r="C347" s="41"/>
      <c r="D347" s="218" t="s">
        <v>157</v>
      </c>
      <c r="E347" s="41"/>
      <c r="F347" s="219" t="s">
        <v>2806</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157</v>
      </c>
      <c r="AU347" s="18" t="s">
        <v>72</v>
      </c>
    </row>
    <row r="348" spans="1:65" s="2" customFormat="1" ht="16.5" customHeight="1">
      <c r="A348" s="39"/>
      <c r="B348" s="40"/>
      <c r="C348" s="205" t="s">
        <v>1476</v>
      </c>
      <c r="D348" s="205" t="s">
        <v>150</v>
      </c>
      <c r="E348" s="206" t="s">
        <v>2813</v>
      </c>
      <c r="F348" s="207" t="s">
        <v>2814</v>
      </c>
      <c r="G348" s="208" t="s">
        <v>377</v>
      </c>
      <c r="H348" s="209">
        <v>122</v>
      </c>
      <c r="I348" s="210"/>
      <c r="J348" s="211">
        <f>ROUND(I348*H348,2)</f>
        <v>0</v>
      </c>
      <c r="K348" s="207" t="s">
        <v>19</v>
      </c>
      <c r="L348" s="45"/>
      <c r="M348" s="212" t="s">
        <v>19</v>
      </c>
      <c r="N348" s="213" t="s">
        <v>43</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155</v>
      </c>
      <c r="AT348" s="216" t="s">
        <v>150</v>
      </c>
      <c r="AU348" s="216" t="s">
        <v>72</v>
      </c>
      <c r="AY348" s="18" t="s">
        <v>148</v>
      </c>
      <c r="BE348" s="217">
        <f>IF(N348="základní",J348,0)</f>
        <v>0</v>
      </c>
      <c r="BF348" s="217">
        <f>IF(N348="snížená",J348,0)</f>
        <v>0</v>
      </c>
      <c r="BG348" s="217">
        <f>IF(N348="zákl. přenesená",J348,0)</f>
        <v>0</v>
      </c>
      <c r="BH348" s="217">
        <f>IF(N348="sníž. přenesená",J348,0)</f>
        <v>0</v>
      </c>
      <c r="BI348" s="217">
        <f>IF(N348="nulová",J348,0)</f>
        <v>0</v>
      </c>
      <c r="BJ348" s="18" t="s">
        <v>80</v>
      </c>
      <c r="BK348" s="217">
        <f>ROUND(I348*H348,2)</f>
        <v>0</v>
      </c>
      <c r="BL348" s="18" t="s">
        <v>155</v>
      </c>
      <c r="BM348" s="216" t="s">
        <v>2217</v>
      </c>
    </row>
    <row r="349" spans="1:47" s="2" customFormat="1" ht="12">
      <c r="A349" s="39"/>
      <c r="B349" s="40"/>
      <c r="C349" s="41"/>
      <c r="D349" s="218" t="s">
        <v>157</v>
      </c>
      <c r="E349" s="41"/>
      <c r="F349" s="219" t="s">
        <v>2814</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157</v>
      </c>
      <c r="AU349" s="18" t="s">
        <v>72</v>
      </c>
    </row>
    <row r="350" spans="1:65" s="2" customFormat="1" ht="24.15" customHeight="1">
      <c r="A350" s="39"/>
      <c r="B350" s="40"/>
      <c r="C350" s="205" t="s">
        <v>1484</v>
      </c>
      <c r="D350" s="205" t="s">
        <v>150</v>
      </c>
      <c r="E350" s="206" t="s">
        <v>2815</v>
      </c>
      <c r="F350" s="207" t="s">
        <v>2816</v>
      </c>
      <c r="G350" s="208" t="s">
        <v>625</v>
      </c>
      <c r="H350" s="209">
        <v>270</v>
      </c>
      <c r="I350" s="210"/>
      <c r="J350" s="211">
        <f>ROUND(I350*H350,2)</f>
        <v>0</v>
      </c>
      <c r="K350" s="207" t="s">
        <v>19</v>
      </c>
      <c r="L350" s="45"/>
      <c r="M350" s="212" t="s">
        <v>19</v>
      </c>
      <c r="N350" s="213" t="s">
        <v>43</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155</v>
      </c>
      <c r="AT350" s="216" t="s">
        <v>150</v>
      </c>
      <c r="AU350" s="216" t="s">
        <v>72</v>
      </c>
      <c r="AY350" s="18" t="s">
        <v>148</v>
      </c>
      <c r="BE350" s="217">
        <f>IF(N350="základní",J350,0)</f>
        <v>0</v>
      </c>
      <c r="BF350" s="217">
        <f>IF(N350="snížená",J350,0)</f>
        <v>0</v>
      </c>
      <c r="BG350" s="217">
        <f>IF(N350="zákl. přenesená",J350,0)</f>
        <v>0</v>
      </c>
      <c r="BH350" s="217">
        <f>IF(N350="sníž. přenesená",J350,0)</f>
        <v>0</v>
      </c>
      <c r="BI350" s="217">
        <f>IF(N350="nulová",J350,0)</f>
        <v>0</v>
      </c>
      <c r="BJ350" s="18" t="s">
        <v>80</v>
      </c>
      <c r="BK350" s="217">
        <f>ROUND(I350*H350,2)</f>
        <v>0</v>
      </c>
      <c r="BL350" s="18" t="s">
        <v>155</v>
      </c>
      <c r="BM350" s="216" t="s">
        <v>2220</v>
      </c>
    </row>
    <row r="351" spans="1:47" s="2" customFormat="1" ht="12">
      <c r="A351" s="39"/>
      <c r="B351" s="40"/>
      <c r="C351" s="41"/>
      <c r="D351" s="218" t="s">
        <v>157</v>
      </c>
      <c r="E351" s="41"/>
      <c r="F351" s="219" t="s">
        <v>2816</v>
      </c>
      <c r="G351" s="41"/>
      <c r="H351" s="41"/>
      <c r="I351" s="220"/>
      <c r="J351" s="41"/>
      <c r="K351" s="41"/>
      <c r="L351" s="45"/>
      <c r="M351" s="276"/>
      <c r="N351" s="277"/>
      <c r="O351" s="278"/>
      <c r="P351" s="278"/>
      <c r="Q351" s="278"/>
      <c r="R351" s="278"/>
      <c r="S351" s="278"/>
      <c r="T351" s="279"/>
      <c r="U351" s="39"/>
      <c r="V351" s="39"/>
      <c r="W351" s="39"/>
      <c r="X351" s="39"/>
      <c r="Y351" s="39"/>
      <c r="Z351" s="39"/>
      <c r="AA351" s="39"/>
      <c r="AB351" s="39"/>
      <c r="AC351" s="39"/>
      <c r="AD351" s="39"/>
      <c r="AE351" s="39"/>
      <c r="AT351" s="18" t="s">
        <v>157</v>
      </c>
      <c r="AU351" s="18" t="s">
        <v>72</v>
      </c>
    </row>
    <row r="352" spans="1:31" s="2" customFormat="1" ht="6.95" customHeight="1">
      <c r="A352" s="39"/>
      <c r="B352" s="60"/>
      <c r="C352" s="61"/>
      <c r="D352" s="61"/>
      <c r="E352" s="61"/>
      <c r="F352" s="61"/>
      <c r="G352" s="61"/>
      <c r="H352" s="61"/>
      <c r="I352" s="61"/>
      <c r="J352" s="61"/>
      <c r="K352" s="61"/>
      <c r="L352" s="45"/>
      <c r="M352" s="39"/>
      <c r="O352" s="39"/>
      <c r="P352" s="39"/>
      <c r="Q352" s="39"/>
      <c r="R352" s="39"/>
      <c r="S352" s="39"/>
      <c r="T352" s="39"/>
      <c r="U352" s="39"/>
      <c r="V352" s="39"/>
      <c r="W352" s="39"/>
      <c r="X352" s="39"/>
      <c r="Y352" s="39"/>
      <c r="Z352" s="39"/>
      <c r="AA352" s="39"/>
      <c r="AB352" s="39"/>
      <c r="AC352" s="39"/>
      <c r="AD352" s="39"/>
      <c r="AE352" s="39"/>
    </row>
  </sheetData>
  <sheetProtection password="CC35" sheet="1" objects="1" scenarios="1" formatColumns="0" formatRows="0" autoFilter="0"/>
  <autoFilter ref="C78:K35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SENB obj. 2983 U Synagogy Č. Lípa rev.5</v>
      </c>
      <c r="F7" s="133"/>
      <c r="G7" s="133"/>
      <c r="H7" s="133"/>
      <c r="L7" s="21"/>
    </row>
    <row r="8" spans="1:31"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2817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1800</v>
      </c>
      <c r="G12" s="39"/>
      <c r="H12" s="39"/>
      <c r="I12" s="133" t="s">
        <v>23</v>
      </c>
      <c r="J12" s="138" t="str">
        <f>'Rekapitulace stavby'!AN8</f>
        <v>20. 10. 2021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Město Č. Lípa</v>
      </c>
      <c r="F15" s="39"/>
      <c r="G15" s="39"/>
      <c r="H15" s="39"/>
      <c r="I15" s="133" t="s">
        <v>28</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KIP</v>
      </c>
      <c r="F21" s="39"/>
      <c r="G21" s="39"/>
      <c r="H21" s="39"/>
      <c r="I21" s="133" t="s">
        <v>28</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J. Nešněra</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ROUND((SUM(BE89:BE279)),2)</f>
        <v>0</v>
      </c>
      <c r="G33" s="39"/>
      <c r="H33" s="39"/>
      <c r="I33" s="149">
        <v>0.21</v>
      </c>
      <c r="J33" s="148">
        <f>ROUND(((SUM(BE89:BE279))*I33),2)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ROUND((SUM(BF89:BF279)),2)</f>
        <v>0</v>
      </c>
      <c r="G34" s="39"/>
      <c r="H34" s="39"/>
      <c r="I34" s="149">
        <v>0.15</v>
      </c>
      <c r="J34" s="148">
        <f>ROUND(((SUM(BF89:BF279))*I34),2)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ROUND((SUM(BG89:BG279)),2)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ROUND((SUM(BH89:BH279)),2)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ROUND((SUM(BI89:BI279)),2)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SENB obj. 2983 U Synagogy Č. Lípa rev.5</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08 - MaR</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20. 10. 2021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Č. Lípa</v>
      </c>
      <c r="G54" s="41"/>
      <c r="H54" s="41"/>
      <c r="I54" s="33" t="s">
        <v>31</v>
      </c>
      <c r="J54" s="37" t="str">
        <f>E21</f>
        <v>KIP</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J. Nešněra</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113</v>
      </c>
    </row>
    <row r="60" spans="1:31" s="9" customFormat="1" ht="24.95" customHeight="1">
      <c r="A60" s="9"/>
      <c r="B60" s="166"/>
      <c r="C60" s="167"/>
      <c r="D60" s="168" t="s">
        <v>2818</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2819</v>
      </c>
      <c r="E61" s="169"/>
      <c r="F61" s="169"/>
      <c r="G61" s="169"/>
      <c r="H61" s="169"/>
      <c r="I61" s="169"/>
      <c r="J61" s="170">
        <f>J113</f>
        <v>0</v>
      </c>
      <c r="K61" s="167"/>
      <c r="L61" s="171"/>
      <c r="S61" s="9"/>
      <c r="T61" s="9"/>
      <c r="U61" s="9"/>
      <c r="V61" s="9"/>
      <c r="W61" s="9"/>
      <c r="X61" s="9"/>
      <c r="Y61" s="9"/>
      <c r="Z61" s="9"/>
      <c r="AA61" s="9"/>
      <c r="AB61" s="9"/>
      <c r="AC61" s="9"/>
      <c r="AD61" s="9"/>
      <c r="AE61" s="9"/>
    </row>
    <row r="62" spans="1:31" s="9" customFormat="1" ht="24.95" customHeight="1">
      <c r="A62" s="9"/>
      <c r="B62" s="166"/>
      <c r="C62" s="167"/>
      <c r="D62" s="168" t="s">
        <v>2820</v>
      </c>
      <c r="E62" s="169"/>
      <c r="F62" s="169"/>
      <c r="G62" s="169"/>
      <c r="H62" s="169"/>
      <c r="I62" s="169"/>
      <c r="J62" s="170">
        <f>J126</f>
        <v>0</v>
      </c>
      <c r="K62" s="167"/>
      <c r="L62" s="171"/>
      <c r="S62" s="9"/>
      <c r="T62" s="9"/>
      <c r="U62" s="9"/>
      <c r="V62" s="9"/>
      <c r="W62" s="9"/>
      <c r="X62" s="9"/>
      <c r="Y62" s="9"/>
      <c r="Z62" s="9"/>
      <c r="AA62" s="9"/>
      <c r="AB62" s="9"/>
      <c r="AC62" s="9"/>
      <c r="AD62" s="9"/>
      <c r="AE62" s="9"/>
    </row>
    <row r="63" spans="1:31" s="9" customFormat="1" ht="24.95" customHeight="1">
      <c r="A63" s="9"/>
      <c r="B63" s="166"/>
      <c r="C63" s="167"/>
      <c r="D63" s="168" t="s">
        <v>2821</v>
      </c>
      <c r="E63" s="169"/>
      <c r="F63" s="169"/>
      <c r="G63" s="169"/>
      <c r="H63" s="169"/>
      <c r="I63" s="169"/>
      <c r="J63" s="170">
        <f>J131</f>
        <v>0</v>
      </c>
      <c r="K63" s="167"/>
      <c r="L63" s="171"/>
      <c r="S63" s="9"/>
      <c r="T63" s="9"/>
      <c r="U63" s="9"/>
      <c r="V63" s="9"/>
      <c r="W63" s="9"/>
      <c r="X63" s="9"/>
      <c r="Y63" s="9"/>
      <c r="Z63" s="9"/>
      <c r="AA63" s="9"/>
      <c r="AB63" s="9"/>
      <c r="AC63" s="9"/>
      <c r="AD63" s="9"/>
      <c r="AE63" s="9"/>
    </row>
    <row r="64" spans="1:31" s="9" customFormat="1" ht="24.95" customHeight="1">
      <c r="A64" s="9"/>
      <c r="B64" s="166"/>
      <c r="C64" s="167"/>
      <c r="D64" s="168" t="s">
        <v>2822</v>
      </c>
      <c r="E64" s="169"/>
      <c r="F64" s="169"/>
      <c r="G64" s="169"/>
      <c r="H64" s="169"/>
      <c r="I64" s="169"/>
      <c r="J64" s="170">
        <f>J144</f>
        <v>0</v>
      </c>
      <c r="K64" s="167"/>
      <c r="L64" s="171"/>
      <c r="S64" s="9"/>
      <c r="T64" s="9"/>
      <c r="U64" s="9"/>
      <c r="V64" s="9"/>
      <c r="W64" s="9"/>
      <c r="X64" s="9"/>
      <c r="Y64" s="9"/>
      <c r="Z64" s="9"/>
      <c r="AA64" s="9"/>
      <c r="AB64" s="9"/>
      <c r="AC64" s="9"/>
      <c r="AD64" s="9"/>
      <c r="AE64" s="9"/>
    </row>
    <row r="65" spans="1:31" s="9" customFormat="1" ht="24.95" customHeight="1">
      <c r="A65" s="9"/>
      <c r="B65" s="166"/>
      <c r="C65" s="167"/>
      <c r="D65" s="168" t="s">
        <v>2823</v>
      </c>
      <c r="E65" s="169"/>
      <c r="F65" s="169"/>
      <c r="G65" s="169"/>
      <c r="H65" s="169"/>
      <c r="I65" s="169"/>
      <c r="J65" s="170">
        <f>J233</f>
        <v>0</v>
      </c>
      <c r="K65" s="167"/>
      <c r="L65" s="171"/>
      <c r="S65" s="9"/>
      <c r="T65" s="9"/>
      <c r="U65" s="9"/>
      <c r="V65" s="9"/>
      <c r="W65" s="9"/>
      <c r="X65" s="9"/>
      <c r="Y65" s="9"/>
      <c r="Z65" s="9"/>
      <c r="AA65" s="9"/>
      <c r="AB65" s="9"/>
      <c r="AC65" s="9"/>
      <c r="AD65" s="9"/>
      <c r="AE65" s="9"/>
    </row>
    <row r="66" spans="1:31" s="9" customFormat="1" ht="24.95" customHeight="1">
      <c r="A66" s="9"/>
      <c r="B66" s="166"/>
      <c r="C66" s="167"/>
      <c r="D66" s="168" t="s">
        <v>2824</v>
      </c>
      <c r="E66" s="169"/>
      <c r="F66" s="169"/>
      <c r="G66" s="169"/>
      <c r="H66" s="169"/>
      <c r="I66" s="169"/>
      <c r="J66" s="170">
        <f>J246</f>
        <v>0</v>
      </c>
      <c r="K66" s="167"/>
      <c r="L66" s="171"/>
      <c r="S66" s="9"/>
      <c r="T66" s="9"/>
      <c r="U66" s="9"/>
      <c r="V66" s="9"/>
      <c r="W66" s="9"/>
      <c r="X66" s="9"/>
      <c r="Y66" s="9"/>
      <c r="Z66" s="9"/>
      <c r="AA66" s="9"/>
      <c r="AB66" s="9"/>
      <c r="AC66" s="9"/>
      <c r="AD66" s="9"/>
      <c r="AE66" s="9"/>
    </row>
    <row r="67" spans="1:31" s="9" customFormat="1" ht="24.95" customHeight="1">
      <c r="A67" s="9"/>
      <c r="B67" s="166"/>
      <c r="C67" s="167"/>
      <c r="D67" s="168" t="s">
        <v>2825</v>
      </c>
      <c r="E67" s="169"/>
      <c r="F67" s="169"/>
      <c r="G67" s="169"/>
      <c r="H67" s="169"/>
      <c r="I67" s="169"/>
      <c r="J67" s="170">
        <f>J255</f>
        <v>0</v>
      </c>
      <c r="K67" s="167"/>
      <c r="L67" s="171"/>
      <c r="S67" s="9"/>
      <c r="T67" s="9"/>
      <c r="U67" s="9"/>
      <c r="V67" s="9"/>
      <c r="W67" s="9"/>
      <c r="X67" s="9"/>
      <c r="Y67" s="9"/>
      <c r="Z67" s="9"/>
      <c r="AA67" s="9"/>
      <c r="AB67" s="9"/>
      <c r="AC67" s="9"/>
      <c r="AD67" s="9"/>
      <c r="AE67" s="9"/>
    </row>
    <row r="68" spans="1:31" s="9" customFormat="1" ht="24.95" customHeight="1">
      <c r="A68" s="9"/>
      <c r="B68" s="166"/>
      <c r="C68" s="167"/>
      <c r="D68" s="168" t="s">
        <v>2826</v>
      </c>
      <c r="E68" s="169"/>
      <c r="F68" s="169"/>
      <c r="G68" s="169"/>
      <c r="H68" s="169"/>
      <c r="I68" s="169"/>
      <c r="J68" s="170">
        <f>J260</f>
        <v>0</v>
      </c>
      <c r="K68" s="167"/>
      <c r="L68" s="171"/>
      <c r="S68" s="9"/>
      <c r="T68" s="9"/>
      <c r="U68" s="9"/>
      <c r="V68" s="9"/>
      <c r="W68" s="9"/>
      <c r="X68" s="9"/>
      <c r="Y68" s="9"/>
      <c r="Z68" s="9"/>
      <c r="AA68" s="9"/>
      <c r="AB68" s="9"/>
      <c r="AC68" s="9"/>
      <c r="AD68" s="9"/>
      <c r="AE68" s="9"/>
    </row>
    <row r="69" spans="1:31" s="9" customFormat="1" ht="24.95" customHeight="1">
      <c r="A69" s="9"/>
      <c r="B69" s="166"/>
      <c r="C69" s="167"/>
      <c r="D69" s="168" t="s">
        <v>2827</v>
      </c>
      <c r="E69" s="169"/>
      <c r="F69" s="169"/>
      <c r="G69" s="169"/>
      <c r="H69" s="169"/>
      <c r="I69" s="169"/>
      <c r="J69" s="170">
        <f>J273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133</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SENB obj. 2983 U Synagogy Č. Lípa rev.5</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108</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08 - MaR</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 xml:space="preserve"> </v>
      </c>
      <c r="G83" s="41"/>
      <c r="H83" s="41"/>
      <c r="I83" s="33" t="s">
        <v>23</v>
      </c>
      <c r="J83" s="73" t="str">
        <f>IF(J12="","",J12)</f>
        <v>20. 10. 2021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Město Č. Lípa</v>
      </c>
      <c r="G85" s="41"/>
      <c r="H85" s="41"/>
      <c r="I85" s="33" t="s">
        <v>31</v>
      </c>
      <c r="J85" s="37" t="str">
        <f>E21</f>
        <v>KIP</v>
      </c>
      <c r="K85" s="41"/>
      <c r="L85" s="13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33" t="s">
        <v>34</v>
      </c>
      <c r="J86" s="37" t="str">
        <f>E24</f>
        <v>J. Nešněra</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134</v>
      </c>
      <c r="D88" s="181" t="s">
        <v>57</v>
      </c>
      <c r="E88" s="181" t="s">
        <v>53</v>
      </c>
      <c r="F88" s="181" t="s">
        <v>54</v>
      </c>
      <c r="G88" s="181" t="s">
        <v>135</v>
      </c>
      <c r="H88" s="181" t="s">
        <v>136</v>
      </c>
      <c r="I88" s="181" t="s">
        <v>137</v>
      </c>
      <c r="J88" s="181" t="s">
        <v>112</v>
      </c>
      <c r="K88" s="182" t="s">
        <v>138</v>
      </c>
      <c r="L88" s="183"/>
      <c r="M88" s="93" t="s">
        <v>19</v>
      </c>
      <c r="N88" s="94" t="s">
        <v>42</v>
      </c>
      <c r="O88" s="94" t="s">
        <v>139</v>
      </c>
      <c r="P88" s="94" t="s">
        <v>140</v>
      </c>
      <c r="Q88" s="94" t="s">
        <v>141</v>
      </c>
      <c r="R88" s="94" t="s">
        <v>142</v>
      </c>
      <c r="S88" s="94" t="s">
        <v>143</v>
      </c>
      <c r="T88" s="95" t="s">
        <v>144</v>
      </c>
      <c r="U88" s="178"/>
      <c r="V88" s="178"/>
      <c r="W88" s="178"/>
      <c r="X88" s="178"/>
      <c r="Y88" s="178"/>
      <c r="Z88" s="178"/>
      <c r="AA88" s="178"/>
      <c r="AB88" s="178"/>
      <c r="AC88" s="178"/>
      <c r="AD88" s="178"/>
      <c r="AE88" s="178"/>
    </row>
    <row r="89" spans="1:63" s="2" customFormat="1" ht="22.8" customHeight="1">
      <c r="A89" s="39"/>
      <c r="B89" s="40"/>
      <c r="C89" s="100" t="s">
        <v>145</v>
      </c>
      <c r="D89" s="41"/>
      <c r="E89" s="41"/>
      <c r="F89" s="41"/>
      <c r="G89" s="41"/>
      <c r="H89" s="41"/>
      <c r="I89" s="41"/>
      <c r="J89" s="184">
        <f>BK89</f>
        <v>0</v>
      </c>
      <c r="K89" s="41"/>
      <c r="L89" s="45"/>
      <c r="M89" s="96"/>
      <c r="N89" s="185"/>
      <c r="O89" s="97"/>
      <c r="P89" s="186">
        <f>P90+P113+P126+P131+P144+P233+P246+P255+P260+P273</f>
        <v>0</v>
      </c>
      <c r="Q89" s="97"/>
      <c r="R89" s="186">
        <f>R90+R113+R126+R131+R144+R233+R246+R255+R260+R273</f>
        <v>0</v>
      </c>
      <c r="S89" s="97"/>
      <c r="T89" s="187">
        <f>T90+T113+T126+T131+T144+T233+T246+T255+T260+T273</f>
        <v>0</v>
      </c>
      <c r="U89" s="39"/>
      <c r="V89" s="39"/>
      <c r="W89" s="39"/>
      <c r="X89" s="39"/>
      <c r="Y89" s="39"/>
      <c r="Z89" s="39"/>
      <c r="AA89" s="39"/>
      <c r="AB89" s="39"/>
      <c r="AC89" s="39"/>
      <c r="AD89" s="39"/>
      <c r="AE89" s="39"/>
      <c r="AT89" s="18" t="s">
        <v>71</v>
      </c>
      <c r="AU89" s="18" t="s">
        <v>113</v>
      </c>
      <c r="BK89" s="188">
        <f>BK90+BK113+BK126+BK131+BK144+BK233+BK246+BK255+BK260+BK273</f>
        <v>0</v>
      </c>
    </row>
    <row r="90" spans="1:63" s="12" customFormat="1" ht="25.9" customHeight="1">
      <c r="A90" s="12"/>
      <c r="B90" s="189"/>
      <c r="C90" s="190"/>
      <c r="D90" s="191" t="s">
        <v>71</v>
      </c>
      <c r="E90" s="192" t="s">
        <v>1804</v>
      </c>
      <c r="F90" s="192" t="s">
        <v>2828</v>
      </c>
      <c r="G90" s="190"/>
      <c r="H90" s="190"/>
      <c r="I90" s="193"/>
      <c r="J90" s="194">
        <f>BK90</f>
        <v>0</v>
      </c>
      <c r="K90" s="190"/>
      <c r="L90" s="195"/>
      <c r="M90" s="196"/>
      <c r="N90" s="197"/>
      <c r="O90" s="197"/>
      <c r="P90" s="198">
        <f>SUM(P91:P112)</f>
        <v>0</v>
      </c>
      <c r="Q90" s="197"/>
      <c r="R90" s="198">
        <f>SUM(R91:R112)</f>
        <v>0</v>
      </c>
      <c r="S90" s="197"/>
      <c r="T90" s="199">
        <f>SUM(T91:T112)</f>
        <v>0</v>
      </c>
      <c r="U90" s="12"/>
      <c r="V90" s="12"/>
      <c r="W90" s="12"/>
      <c r="X90" s="12"/>
      <c r="Y90" s="12"/>
      <c r="Z90" s="12"/>
      <c r="AA90" s="12"/>
      <c r="AB90" s="12"/>
      <c r="AC90" s="12"/>
      <c r="AD90" s="12"/>
      <c r="AE90" s="12"/>
      <c r="AR90" s="200" t="s">
        <v>80</v>
      </c>
      <c r="AT90" s="201" t="s">
        <v>71</v>
      </c>
      <c r="AU90" s="201" t="s">
        <v>72</v>
      </c>
      <c r="AY90" s="200" t="s">
        <v>148</v>
      </c>
      <c r="BK90" s="202">
        <f>SUM(BK91:BK112)</f>
        <v>0</v>
      </c>
    </row>
    <row r="91" spans="1:65" s="2" customFormat="1" ht="24.15" customHeight="1">
      <c r="A91" s="39"/>
      <c r="B91" s="40"/>
      <c r="C91" s="205" t="s">
        <v>80</v>
      </c>
      <c r="D91" s="205" t="s">
        <v>150</v>
      </c>
      <c r="E91" s="206" t="s">
        <v>2829</v>
      </c>
      <c r="F91" s="207" t="s">
        <v>2830</v>
      </c>
      <c r="G91" s="208" t="s">
        <v>1808</v>
      </c>
      <c r="H91" s="209">
        <v>1</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155</v>
      </c>
      <c r="AT91" s="216" t="s">
        <v>150</v>
      </c>
      <c r="AU91" s="216" t="s">
        <v>80</v>
      </c>
      <c r="AY91" s="18" t="s">
        <v>148</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155</v>
      </c>
      <c r="BM91" s="216" t="s">
        <v>82</v>
      </c>
    </row>
    <row r="92" spans="1:47" s="2" customFormat="1" ht="12">
      <c r="A92" s="39"/>
      <c r="B92" s="40"/>
      <c r="C92" s="41"/>
      <c r="D92" s="218" t="s">
        <v>157</v>
      </c>
      <c r="E92" s="41"/>
      <c r="F92" s="219" t="s">
        <v>2830</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157</v>
      </c>
      <c r="AU92" s="18" t="s">
        <v>80</v>
      </c>
    </row>
    <row r="93" spans="1:65" s="2" customFormat="1" ht="24.15" customHeight="1">
      <c r="A93" s="39"/>
      <c r="B93" s="40"/>
      <c r="C93" s="205" t="s">
        <v>82</v>
      </c>
      <c r="D93" s="205" t="s">
        <v>150</v>
      </c>
      <c r="E93" s="206" t="s">
        <v>2831</v>
      </c>
      <c r="F93" s="207" t="s">
        <v>2832</v>
      </c>
      <c r="G93" s="208" t="s">
        <v>1808</v>
      </c>
      <c r="H93" s="209">
        <v>3</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155</v>
      </c>
      <c r="AT93" s="216" t="s">
        <v>150</v>
      </c>
      <c r="AU93" s="216" t="s">
        <v>80</v>
      </c>
      <c r="AY93" s="18" t="s">
        <v>148</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155</v>
      </c>
      <c r="BM93" s="216" t="s">
        <v>155</v>
      </c>
    </row>
    <row r="94" spans="1:47" s="2" customFormat="1" ht="12">
      <c r="A94" s="39"/>
      <c r="B94" s="40"/>
      <c r="C94" s="41"/>
      <c r="D94" s="218" t="s">
        <v>157</v>
      </c>
      <c r="E94" s="41"/>
      <c r="F94" s="219" t="s">
        <v>2832</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157</v>
      </c>
      <c r="AU94" s="18" t="s">
        <v>80</v>
      </c>
    </row>
    <row r="95" spans="1:65" s="2" customFormat="1" ht="33" customHeight="1">
      <c r="A95" s="39"/>
      <c r="B95" s="40"/>
      <c r="C95" s="205" t="s">
        <v>163</v>
      </c>
      <c r="D95" s="205" t="s">
        <v>150</v>
      </c>
      <c r="E95" s="206" t="s">
        <v>2833</v>
      </c>
      <c r="F95" s="207" t="s">
        <v>2834</v>
      </c>
      <c r="G95" s="208" t="s">
        <v>1808</v>
      </c>
      <c r="H95" s="209">
        <v>2</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155</v>
      </c>
      <c r="AT95" s="216" t="s">
        <v>150</v>
      </c>
      <c r="AU95" s="216" t="s">
        <v>80</v>
      </c>
      <c r="AY95" s="18" t="s">
        <v>148</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155</v>
      </c>
      <c r="BM95" s="216" t="s">
        <v>193</v>
      </c>
    </row>
    <row r="96" spans="1:47" s="2" customFormat="1" ht="12">
      <c r="A96" s="39"/>
      <c r="B96" s="40"/>
      <c r="C96" s="41"/>
      <c r="D96" s="218" t="s">
        <v>157</v>
      </c>
      <c r="E96" s="41"/>
      <c r="F96" s="219" t="s">
        <v>2834</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157</v>
      </c>
      <c r="AU96" s="18" t="s">
        <v>80</v>
      </c>
    </row>
    <row r="97" spans="1:65" s="2" customFormat="1" ht="16.5" customHeight="1">
      <c r="A97" s="39"/>
      <c r="B97" s="40"/>
      <c r="C97" s="205" t="s">
        <v>186</v>
      </c>
      <c r="D97" s="205" t="s">
        <v>150</v>
      </c>
      <c r="E97" s="206" t="s">
        <v>2835</v>
      </c>
      <c r="F97" s="207" t="s">
        <v>2836</v>
      </c>
      <c r="G97" s="208" t="s">
        <v>1808</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155</v>
      </c>
      <c r="AT97" s="216" t="s">
        <v>150</v>
      </c>
      <c r="AU97" s="216" t="s">
        <v>80</v>
      </c>
      <c r="AY97" s="18" t="s">
        <v>148</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155</v>
      </c>
      <c r="BM97" s="216" t="s">
        <v>217</v>
      </c>
    </row>
    <row r="98" spans="1:47" s="2" customFormat="1" ht="12">
      <c r="A98" s="39"/>
      <c r="B98" s="40"/>
      <c r="C98" s="41"/>
      <c r="D98" s="218" t="s">
        <v>157</v>
      </c>
      <c r="E98" s="41"/>
      <c r="F98" s="219" t="s">
        <v>2836</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157</v>
      </c>
      <c r="AU98" s="18" t="s">
        <v>80</v>
      </c>
    </row>
    <row r="99" spans="1:65" s="2" customFormat="1" ht="24.15" customHeight="1">
      <c r="A99" s="39"/>
      <c r="B99" s="40"/>
      <c r="C99" s="205" t="s">
        <v>193</v>
      </c>
      <c r="D99" s="205" t="s">
        <v>150</v>
      </c>
      <c r="E99" s="206" t="s">
        <v>2837</v>
      </c>
      <c r="F99" s="207" t="s">
        <v>2838</v>
      </c>
      <c r="G99" s="208" t="s">
        <v>1808</v>
      </c>
      <c r="H99" s="209">
        <v>2</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155</v>
      </c>
      <c r="AT99" s="216" t="s">
        <v>150</v>
      </c>
      <c r="AU99" s="216" t="s">
        <v>80</v>
      </c>
      <c r="AY99" s="18" t="s">
        <v>148</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155</v>
      </c>
      <c r="BM99" s="216" t="s">
        <v>231</v>
      </c>
    </row>
    <row r="100" spans="1:47" s="2" customFormat="1" ht="12">
      <c r="A100" s="39"/>
      <c r="B100" s="40"/>
      <c r="C100" s="41"/>
      <c r="D100" s="218" t="s">
        <v>157</v>
      </c>
      <c r="E100" s="41"/>
      <c r="F100" s="219" t="s">
        <v>2838</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157</v>
      </c>
      <c r="AU100" s="18" t="s">
        <v>80</v>
      </c>
    </row>
    <row r="101" spans="1:65" s="2" customFormat="1" ht="16.5" customHeight="1">
      <c r="A101" s="39"/>
      <c r="B101" s="40"/>
      <c r="C101" s="205" t="s">
        <v>199</v>
      </c>
      <c r="D101" s="205" t="s">
        <v>150</v>
      </c>
      <c r="E101" s="206" t="s">
        <v>2839</v>
      </c>
      <c r="F101" s="207" t="s">
        <v>2840</v>
      </c>
      <c r="G101" s="208" t="s">
        <v>1808</v>
      </c>
      <c r="H101" s="209">
        <v>35</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155</v>
      </c>
      <c r="AT101" s="216" t="s">
        <v>150</v>
      </c>
      <c r="AU101" s="216" t="s">
        <v>80</v>
      </c>
      <c r="AY101" s="18" t="s">
        <v>148</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155</v>
      </c>
      <c r="BM101" s="216" t="s">
        <v>243</v>
      </c>
    </row>
    <row r="102" spans="1:47" s="2" customFormat="1" ht="12">
      <c r="A102" s="39"/>
      <c r="B102" s="40"/>
      <c r="C102" s="41"/>
      <c r="D102" s="218" t="s">
        <v>157</v>
      </c>
      <c r="E102" s="41"/>
      <c r="F102" s="219" t="s">
        <v>2840</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157</v>
      </c>
      <c r="AU102" s="18" t="s">
        <v>80</v>
      </c>
    </row>
    <row r="103" spans="1:65" s="2" customFormat="1" ht="16.5" customHeight="1">
      <c r="A103" s="39"/>
      <c r="B103" s="40"/>
      <c r="C103" s="205" t="s">
        <v>205</v>
      </c>
      <c r="D103" s="205" t="s">
        <v>150</v>
      </c>
      <c r="E103" s="206" t="s">
        <v>2841</v>
      </c>
      <c r="F103" s="207" t="s">
        <v>2842</v>
      </c>
      <c r="G103" s="208" t="s">
        <v>220</v>
      </c>
      <c r="H103" s="209">
        <v>590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155</v>
      </c>
      <c r="AT103" s="216" t="s">
        <v>150</v>
      </c>
      <c r="AU103" s="216" t="s">
        <v>80</v>
      </c>
      <c r="AY103" s="18" t="s">
        <v>148</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155</v>
      </c>
      <c r="BM103" s="216" t="s">
        <v>261</v>
      </c>
    </row>
    <row r="104" spans="1:47" s="2" customFormat="1" ht="12">
      <c r="A104" s="39"/>
      <c r="B104" s="40"/>
      <c r="C104" s="41"/>
      <c r="D104" s="218" t="s">
        <v>157</v>
      </c>
      <c r="E104" s="41"/>
      <c r="F104" s="219" t="s">
        <v>2842</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157</v>
      </c>
      <c r="AU104" s="18" t="s">
        <v>80</v>
      </c>
    </row>
    <row r="105" spans="1:65" s="2" customFormat="1" ht="16.5" customHeight="1">
      <c r="A105" s="39"/>
      <c r="B105" s="40"/>
      <c r="C105" s="205" t="s">
        <v>179</v>
      </c>
      <c r="D105" s="205" t="s">
        <v>150</v>
      </c>
      <c r="E105" s="206" t="s">
        <v>2843</v>
      </c>
      <c r="F105" s="207" t="s">
        <v>2844</v>
      </c>
      <c r="G105" s="208" t="s">
        <v>220</v>
      </c>
      <c r="H105" s="209">
        <v>80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155</v>
      </c>
      <c r="AT105" s="216" t="s">
        <v>150</v>
      </c>
      <c r="AU105" s="216" t="s">
        <v>80</v>
      </c>
      <c r="AY105" s="18" t="s">
        <v>148</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155</v>
      </c>
      <c r="BM105" s="216" t="s">
        <v>277</v>
      </c>
    </row>
    <row r="106" spans="1:47" s="2" customFormat="1" ht="12">
      <c r="A106" s="39"/>
      <c r="B106" s="40"/>
      <c r="C106" s="41"/>
      <c r="D106" s="218" t="s">
        <v>157</v>
      </c>
      <c r="E106" s="41"/>
      <c r="F106" s="219" t="s">
        <v>2844</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157</v>
      </c>
      <c r="AU106" s="18" t="s">
        <v>80</v>
      </c>
    </row>
    <row r="107" spans="1:65" s="2" customFormat="1" ht="16.5" customHeight="1">
      <c r="A107" s="39"/>
      <c r="B107" s="40"/>
      <c r="C107" s="205" t="s">
        <v>217</v>
      </c>
      <c r="D107" s="205" t="s">
        <v>150</v>
      </c>
      <c r="E107" s="206" t="s">
        <v>2845</v>
      </c>
      <c r="F107" s="207" t="s">
        <v>2846</v>
      </c>
      <c r="G107" s="208" t="s">
        <v>220</v>
      </c>
      <c r="H107" s="209">
        <v>95</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155</v>
      </c>
      <c r="AT107" s="216" t="s">
        <v>150</v>
      </c>
      <c r="AU107" s="216" t="s">
        <v>80</v>
      </c>
      <c r="AY107" s="18" t="s">
        <v>148</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155</v>
      </c>
      <c r="BM107" s="216" t="s">
        <v>289</v>
      </c>
    </row>
    <row r="108" spans="1:47" s="2" customFormat="1" ht="12">
      <c r="A108" s="39"/>
      <c r="B108" s="40"/>
      <c r="C108" s="41"/>
      <c r="D108" s="218" t="s">
        <v>157</v>
      </c>
      <c r="E108" s="41"/>
      <c r="F108" s="219" t="s">
        <v>2846</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157</v>
      </c>
      <c r="AU108" s="18" t="s">
        <v>80</v>
      </c>
    </row>
    <row r="109" spans="1:65" s="2" customFormat="1" ht="16.5" customHeight="1">
      <c r="A109" s="39"/>
      <c r="B109" s="40"/>
      <c r="C109" s="205" t="s">
        <v>224</v>
      </c>
      <c r="D109" s="205" t="s">
        <v>150</v>
      </c>
      <c r="E109" s="206" t="s">
        <v>2847</v>
      </c>
      <c r="F109" s="207" t="s">
        <v>2848</v>
      </c>
      <c r="G109" s="208" t="s">
        <v>220</v>
      </c>
      <c r="H109" s="209">
        <v>15</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155</v>
      </c>
      <c r="AT109" s="216" t="s">
        <v>150</v>
      </c>
      <c r="AU109" s="216" t="s">
        <v>80</v>
      </c>
      <c r="AY109" s="18" t="s">
        <v>148</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155</v>
      </c>
      <c r="BM109" s="216" t="s">
        <v>303</v>
      </c>
    </row>
    <row r="110" spans="1:47" s="2" customFormat="1" ht="12">
      <c r="A110" s="39"/>
      <c r="B110" s="40"/>
      <c r="C110" s="41"/>
      <c r="D110" s="218" t="s">
        <v>157</v>
      </c>
      <c r="E110" s="41"/>
      <c r="F110" s="219" t="s">
        <v>2848</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157</v>
      </c>
      <c r="AU110" s="18" t="s">
        <v>80</v>
      </c>
    </row>
    <row r="111" spans="1:65" s="2" customFormat="1" ht="16.5" customHeight="1">
      <c r="A111" s="39"/>
      <c r="B111" s="40"/>
      <c r="C111" s="205" t="s">
        <v>231</v>
      </c>
      <c r="D111" s="205" t="s">
        <v>150</v>
      </c>
      <c r="E111" s="206" t="s">
        <v>2849</v>
      </c>
      <c r="F111" s="207" t="s">
        <v>2850</v>
      </c>
      <c r="G111" s="208" t="s">
        <v>220</v>
      </c>
      <c r="H111" s="209">
        <v>15</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155</v>
      </c>
      <c r="AT111" s="216" t="s">
        <v>150</v>
      </c>
      <c r="AU111" s="216" t="s">
        <v>80</v>
      </c>
      <c r="AY111" s="18" t="s">
        <v>148</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155</v>
      </c>
      <c r="BM111" s="216" t="s">
        <v>315</v>
      </c>
    </row>
    <row r="112" spans="1:47" s="2" customFormat="1" ht="12">
      <c r="A112" s="39"/>
      <c r="B112" s="40"/>
      <c r="C112" s="41"/>
      <c r="D112" s="218" t="s">
        <v>157</v>
      </c>
      <c r="E112" s="41"/>
      <c r="F112" s="219" t="s">
        <v>2850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157</v>
      </c>
      <c r="AU112" s="18" t="s">
        <v>80</v>
      </c>
    </row>
    <row r="113" spans="1:63" s="12" customFormat="1" ht="25.9" customHeight="1">
      <c r="A113" s="12"/>
      <c r="B113" s="189"/>
      <c r="C113" s="190"/>
      <c r="D113" s="191" t="s">
        <v>71</v>
      </c>
      <c r="E113" s="192" t="s">
        <v>1827</v>
      </c>
      <c r="F113" s="192" t="s">
        <v>2851</v>
      </c>
      <c r="G113" s="190"/>
      <c r="H113" s="190"/>
      <c r="I113" s="193"/>
      <c r="J113" s="194">
        <f>BK113</f>
        <v>0</v>
      </c>
      <c r="K113" s="190"/>
      <c r="L113" s="195"/>
      <c r="M113" s="196"/>
      <c r="N113" s="197"/>
      <c r="O113" s="197"/>
      <c r="P113" s="198">
        <f>SUM(P114:P125)</f>
        <v>0</v>
      </c>
      <c r="Q113" s="197"/>
      <c r="R113" s="198">
        <f>SUM(R114:R125)</f>
        <v>0</v>
      </c>
      <c r="S113" s="197"/>
      <c r="T113" s="199">
        <f>SUM(T114:T125)</f>
        <v>0</v>
      </c>
      <c r="U113" s="12"/>
      <c r="V113" s="12"/>
      <c r="W113" s="12"/>
      <c r="X113" s="12"/>
      <c r="Y113" s="12"/>
      <c r="Z113" s="12"/>
      <c r="AA113" s="12"/>
      <c r="AB113" s="12"/>
      <c r="AC113" s="12"/>
      <c r="AD113" s="12"/>
      <c r="AE113" s="12"/>
      <c r="AR113" s="200" t="s">
        <v>80</v>
      </c>
      <c r="AT113" s="201" t="s">
        <v>71</v>
      </c>
      <c r="AU113" s="201" t="s">
        <v>72</v>
      </c>
      <c r="AY113" s="200" t="s">
        <v>148</v>
      </c>
      <c r="BK113" s="202">
        <f>SUM(BK114:BK125)</f>
        <v>0</v>
      </c>
    </row>
    <row r="114" spans="1:65" s="2" customFormat="1" ht="24.15" customHeight="1">
      <c r="A114" s="39"/>
      <c r="B114" s="40"/>
      <c r="C114" s="205" t="s">
        <v>243</v>
      </c>
      <c r="D114" s="205" t="s">
        <v>150</v>
      </c>
      <c r="E114" s="206" t="s">
        <v>2837</v>
      </c>
      <c r="F114" s="207" t="s">
        <v>2838</v>
      </c>
      <c r="G114" s="208" t="s">
        <v>1808</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155</v>
      </c>
      <c r="AT114" s="216" t="s">
        <v>150</v>
      </c>
      <c r="AU114" s="216" t="s">
        <v>80</v>
      </c>
      <c r="AY114" s="18" t="s">
        <v>148</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155</v>
      </c>
      <c r="BM114" s="216" t="s">
        <v>350</v>
      </c>
    </row>
    <row r="115" spans="1:47" s="2" customFormat="1" ht="12">
      <c r="A115" s="39"/>
      <c r="B115" s="40"/>
      <c r="C115" s="41"/>
      <c r="D115" s="218" t="s">
        <v>157</v>
      </c>
      <c r="E115" s="41"/>
      <c r="F115" s="219" t="s">
        <v>2838</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157</v>
      </c>
      <c r="AU115" s="18" t="s">
        <v>80</v>
      </c>
    </row>
    <row r="116" spans="1:65" s="2" customFormat="1" ht="16.5" customHeight="1">
      <c r="A116" s="39"/>
      <c r="B116" s="40"/>
      <c r="C116" s="205" t="s">
        <v>8</v>
      </c>
      <c r="D116" s="205" t="s">
        <v>150</v>
      </c>
      <c r="E116" s="206" t="s">
        <v>2839</v>
      </c>
      <c r="F116" s="207" t="s">
        <v>2840</v>
      </c>
      <c r="G116" s="208" t="s">
        <v>1808</v>
      </c>
      <c r="H116" s="209">
        <v>10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155</v>
      </c>
      <c r="AT116" s="216" t="s">
        <v>150</v>
      </c>
      <c r="AU116" s="216" t="s">
        <v>80</v>
      </c>
      <c r="AY116" s="18" t="s">
        <v>148</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155</v>
      </c>
      <c r="BM116" s="216" t="s">
        <v>365</v>
      </c>
    </row>
    <row r="117" spans="1:47" s="2" customFormat="1" ht="12">
      <c r="A117" s="39"/>
      <c r="B117" s="40"/>
      <c r="C117" s="41"/>
      <c r="D117" s="218" t="s">
        <v>157</v>
      </c>
      <c r="E117" s="41"/>
      <c r="F117" s="219" t="s">
        <v>2840</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157</v>
      </c>
      <c r="AU117" s="18" t="s">
        <v>80</v>
      </c>
    </row>
    <row r="118" spans="1:65" s="2" customFormat="1" ht="16.5" customHeight="1">
      <c r="A118" s="39"/>
      <c r="B118" s="40"/>
      <c r="C118" s="205" t="s">
        <v>261</v>
      </c>
      <c r="D118" s="205" t="s">
        <v>150</v>
      </c>
      <c r="E118" s="206" t="s">
        <v>2841</v>
      </c>
      <c r="F118" s="207" t="s">
        <v>2842</v>
      </c>
      <c r="G118" s="208" t="s">
        <v>220</v>
      </c>
      <c r="H118" s="209">
        <v>220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155</v>
      </c>
      <c r="AT118" s="216" t="s">
        <v>150</v>
      </c>
      <c r="AU118" s="216" t="s">
        <v>80</v>
      </c>
      <c r="AY118" s="18" t="s">
        <v>148</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155</v>
      </c>
      <c r="BM118" s="216" t="s">
        <v>383</v>
      </c>
    </row>
    <row r="119" spans="1:47" s="2" customFormat="1" ht="12">
      <c r="A119" s="39"/>
      <c r="B119" s="40"/>
      <c r="C119" s="41"/>
      <c r="D119" s="218" t="s">
        <v>157</v>
      </c>
      <c r="E119" s="41"/>
      <c r="F119" s="219" t="s">
        <v>2842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157</v>
      </c>
      <c r="AU119" s="18" t="s">
        <v>80</v>
      </c>
    </row>
    <row r="120" spans="1:65" s="2" customFormat="1" ht="16.5" customHeight="1">
      <c r="A120" s="39"/>
      <c r="B120" s="40"/>
      <c r="C120" s="205" t="s">
        <v>268</v>
      </c>
      <c r="D120" s="205" t="s">
        <v>150</v>
      </c>
      <c r="E120" s="206" t="s">
        <v>2843</v>
      </c>
      <c r="F120" s="207" t="s">
        <v>2844</v>
      </c>
      <c r="G120" s="208" t="s">
        <v>220</v>
      </c>
      <c r="H120" s="209">
        <v>80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155</v>
      </c>
      <c r="AT120" s="216" t="s">
        <v>150</v>
      </c>
      <c r="AU120" s="216" t="s">
        <v>80</v>
      </c>
      <c r="AY120" s="18" t="s">
        <v>148</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155</v>
      </c>
      <c r="BM120" s="216" t="s">
        <v>395</v>
      </c>
    </row>
    <row r="121" spans="1:47" s="2" customFormat="1" ht="12">
      <c r="A121" s="39"/>
      <c r="B121" s="40"/>
      <c r="C121" s="41"/>
      <c r="D121" s="218" t="s">
        <v>157</v>
      </c>
      <c r="E121" s="41"/>
      <c r="F121" s="219" t="s">
        <v>2844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157</v>
      </c>
      <c r="AU121" s="18" t="s">
        <v>80</v>
      </c>
    </row>
    <row r="122" spans="1:65" s="2" customFormat="1" ht="16.5" customHeight="1">
      <c r="A122" s="39"/>
      <c r="B122" s="40"/>
      <c r="C122" s="205" t="s">
        <v>277</v>
      </c>
      <c r="D122" s="205" t="s">
        <v>150</v>
      </c>
      <c r="E122" s="206" t="s">
        <v>2847</v>
      </c>
      <c r="F122" s="207" t="s">
        <v>2848</v>
      </c>
      <c r="G122" s="208" t="s">
        <v>220</v>
      </c>
      <c r="H122" s="209">
        <v>15</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155</v>
      </c>
      <c r="AT122" s="216" t="s">
        <v>150</v>
      </c>
      <c r="AU122" s="216" t="s">
        <v>80</v>
      </c>
      <c r="AY122" s="18" t="s">
        <v>148</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155</v>
      </c>
      <c r="BM122" s="216" t="s">
        <v>406</v>
      </c>
    </row>
    <row r="123" spans="1:47" s="2" customFormat="1" ht="12">
      <c r="A123" s="39"/>
      <c r="B123" s="40"/>
      <c r="C123" s="41"/>
      <c r="D123" s="218" t="s">
        <v>157</v>
      </c>
      <c r="E123" s="41"/>
      <c r="F123" s="219" t="s">
        <v>2848</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157</v>
      </c>
      <c r="AU123" s="18" t="s">
        <v>80</v>
      </c>
    </row>
    <row r="124" spans="1:65" s="2" customFormat="1" ht="16.5" customHeight="1">
      <c r="A124" s="39"/>
      <c r="B124" s="40"/>
      <c r="C124" s="205" t="s">
        <v>283</v>
      </c>
      <c r="D124" s="205" t="s">
        <v>150</v>
      </c>
      <c r="E124" s="206" t="s">
        <v>2849</v>
      </c>
      <c r="F124" s="207" t="s">
        <v>2850</v>
      </c>
      <c r="G124" s="208" t="s">
        <v>220</v>
      </c>
      <c r="H124" s="209">
        <v>15</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155</v>
      </c>
      <c r="AT124" s="216" t="s">
        <v>150</v>
      </c>
      <c r="AU124" s="216" t="s">
        <v>80</v>
      </c>
      <c r="AY124" s="18" t="s">
        <v>148</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155</v>
      </c>
      <c r="BM124" s="216" t="s">
        <v>424</v>
      </c>
    </row>
    <row r="125" spans="1:47" s="2" customFormat="1" ht="12">
      <c r="A125" s="39"/>
      <c r="B125" s="40"/>
      <c r="C125" s="41"/>
      <c r="D125" s="218" t="s">
        <v>157</v>
      </c>
      <c r="E125" s="41"/>
      <c r="F125" s="219" t="s">
        <v>2850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157</v>
      </c>
      <c r="AU125" s="18" t="s">
        <v>80</v>
      </c>
    </row>
    <row r="126" spans="1:63" s="12" customFormat="1" ht="25.9" customHeight="1">
      <c r="A126" s="12"/>
      <c r="B126" s="189"/>
      <c r="C126" s="190"/>
      <c r="D126" s="191" t="s">
        <v>71</v>
      </c>
      <c r="E126" s="192" t="s">
        <v>1870</v>
      </c>
      <c r="F126" s="192" t="s">
        <v>2852</v>
      </c>
      <c r="G126" s="190"/>
      <c r="H126" s="190"/>
      <c r="I126" s="193"/>
      <c r="J126" s="194">
        <f>BK126</f>
        <v>0</v>
      </c>
      <c r="K126" s="190"/>
      <c r="L126" s="195"/>
      <c r="M126" s="196"/>
      <c r="N126" s="197"/>
      <c r="O126" s="197"/>
      <c r="P126" s="198">
        <f>SUM(P127:P130)</f>
        <v>0</v>
      </c>
      <c r="Q126" s="197"/>
      <c r="R126" s="198">
        <f>SUM(R127:R130)</f>
        <v>0</v>
      </c>
      <c r="S126" s="197"/>
      <c r="T126" s="199">
        <f>SUM(T127:T130)</f>
        <v>0</v>
      </c>
      <c r="U126" s="12"/>
      <c r="V126" s="12"/>
      <c r="W126" s="12"/>
      <c r="X126" s="12"/>
      <c r="Y126" s="12"/>
      <c r="Z126" s="12"/>
      <c r="AA126" s="12"/>
      <c r="AB126" s="12"/>
      <c r="AC126" s="12"/>
      <c r="AD126" s="12"/>
      <c r="AE126" s="12"/>
      <c r="AR126" s="200" t="s">
        <v>80</v>
      </c>
      <c r="AT126" s="201" t="s">
        <v>71</v>
      </c>
      <c r="AU126" s="201" t="s">
        <v>72</v>
      </c>
      <c r="AY126" s="200" t="s">
        <v>148</v>
      </c>
      <c r="BK126" s="202">
        <f>SUM(BK127:BK130)</f>
        <v>0</v>
      </c>
    </row>
    <row r="127" spans="1:65" s="2" customFormat="1" ht="16.5" customHeight="1">
      <c r="A127" s="39"/>
      <c r="B127" s="40"/>
      <c r="C127" s="205" t="s">
        <v>289</v>
      </c>
      <c r="D127" s="205" t="s">
        <v>150</v>
      </c>
      <c r="E127" s="206" t="s">
        <v>2841</v>
      </c>
      <c r="F127" s="207" t="s">
        <v>2842</v>
      </c>
      <c r="G127" s="208" t="s">
        <v>220</v>
      </c>
      <c r="H127" s="209">
        <v>1345</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155</v>
      </c>
      <c r="AT127" s="216" t="s">
        <v>150</v>
      </c>
      <c r="AU127" s="216" t="s">
        <v>80</v>
      </c>
      <c r="AY127" s="18" t="s">
        <v>148</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155</v>
      </c>
      <c r="BM127" s="216" t="s">
        <v>436</v>
      </c>
    </row>
    <row r="128" spans="1:47" s="2" customFormat="1" ht="12">
      <c r="A128" s="39"/>
      <c r="B128" s="40"/>
      <c r="C128" s="41"/>
      <c r="D128" s="218" t="s">
        <v>157</v>
      </c>
      <c r="E128" s="41"/>
      <c r="F128" s="219" t="s">
        <v>2842</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157</v>
      </c>
      <c r="AU128" s="18" t="s">
        <v>80</v>
      </c>
    </row>
    <row r="129" spans="1:65" s="2" customFormat="1" ht="16.5" customHeight="1">
      <c r="A129" s="39"/>
      <c r="B129" s="40"/>
      <c r="C129" s="205" t="s">
        <v>7</v>
      </c>
      <c r="D129" s="205" t="s">
        <v>150</v>
      </c>
      <c r="E129" s="206" t="s">
        <v>2849</v>
      </c>
      <c r="F129" s="207" t="s">
        <v>2850</v>
      </c>
      <c r="G129" s="208" t="s">
        <v>220</v>
      </c>
      <c r="H129" s="209">
        <v>15</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155</v>
      </c>
      <c r="AT129" s="216" t="s">
        <v>150</v>
      </c>
      <c r="AU129" s="216" t="s">
        <v>80</v>
      </c>
      <c r="AY129" s="18" t="s">
        <v>148</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155</v>
      </c>
      <c r="BM129" s="216" t="s">
        <v>453</v>
      </c>
    </row>
    <row r="130" spans="1:47" s="2" customFormat="1" ht="12">
      <c r="A130" s="39"/>
      <c r="B130" s="40"/>
      <c r="C130" s="41"/>
      <c r="D130" s="218" t="s">
        <v>157</v>
      </c>
      <c r="E130" s="41"/>
      <c r="F130" s="219" t="s">
        <v>2850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157</v>
      </c>
      <c r="AU130" s="18" t="s">
        <v>80</v>
      </c>
    </row>
    <row r="131" spans="1:63" s="12" customFormat="1" ht="25.9" customHeight="1">
      <c r="A131" s="12"/>
      <c r="B131" s="189"/>
      <c r="C131" s="190"/>
      <c r="D131" s="191" t="s">
        <v>71</v>
      </c>
      <c r="E131" s="192" t="s">
        <v>2853</v>
      </c>
      <c r="F131" s="192" t="s">
        <v>2854</v>
      </c>
      <c r="G131" s="190"/>
      <c r="H131" s="190"/>
      <c r="I131" s="193"/>
      <c r="J131" s="194">
        <f>BK131</f>
        <v>0</v>
      </c>
      <c r="K131" s="190"/>
      <c r="L131" s="195"/>
      <c r="M131" s="196"/>
      <c r="N131" s="197"/>
      <c r="O131" s="197"/>
      <c r="P131" s="198">
        <f>SUM(P132:P143)</f>
        <v>0</v>
      </c>
      <c r="Q131" s="197"/>
      <c r="R131" s="198">
        <f>SUM(R132:R143)</f>
        <v>0</v>
      </c>
      <c r="S131" s="197"/>
      <c r="T131" s="199">
        <f>SUM(T132:T143)</f>
        <v>0</v>
      </c>
      <c r="U131" s="12"/>
      <c r="V131" s="12"/>
      <c r="W131" s="12"/>
      <c r="X131" s="12"/>
      <c r="Y131" s="12"/>
      <c r="Z131" s="12"/>
      <c r="AA131" s="12"/>
      <c r="AB131" s="12"/>
      <c r="AC131" s="12"/>
      <c r="AD131" s="12"/>
      <c r="AE131" s="12"/>
      <c r="AR131" s="200" t="s">
        <v>80</v>
      </c>
      <c r="AT131" s="201" t="s">
        <v>71</v>
      </c>
      <c r="AU131" s="201" t="s">
        <v>72</v>
      </c>
      <c r="AY131" s="200" t="s">
        <v>148</v>
      </c>
      <c r="BK131" s="202">
        <f>SUM(BK132:BK143)</f>
        <v>0</v>
      </c>
    </row>
    <row r="132" spans="1:65" s="2" customFormat="1" ht="16.5" customHeight="1">
      <c r="A132" s="39"/>
      <c r="B132" s="40"/>
      <c r="C132" s="205" t="s">
        <v>303</v>
      </c>
      <c r="D132" s="205" t="s">
        <v>150</v>
      </c>
      <c r="E132" s="206" t="s">
        <v>2855</v>
      </c>
      <c r="F132" s="207" t="s">
        <v>2856</v>
      </c>
      <c r="G132" s="208" t="s">
        <v>1808</v>
      </c>
      <c r="H132" s="209">
        <v>1</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155</v>
      </c>
      <c r="AT132" s="216" t="s">
        <v>150</v>
      </c>
      <c r="AU132" s="216" t="s">
        <v>80</v>
      </c>
      <c r="AY132" s="18" t="s">
        <v>148</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155</v>
      </c>
      <c r="BM132" s="216" t="s">
        <v>475</v>
      </c>
    </row>
    <row r="133" spans="1:47" s="2" customFormat="1" ht="12">
      <c r="A133" s="39"/>
      <c r="B133" s="40"/>
      <c r="C133" s="41"/>
      <c r="D133" s="218" t="s">
        <v>157</v>
      </c>
      <c r="E133" s="41"/>
      <c r="F133" s="219" t="s">
        <v>2856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157</v>
      </c>
      <c r="AU133" s="18" t="s">
        <v>80</v>
      </c>
    </row>
    <row r="134" spans="1:65" s="2" customFormat="1" ht="24.15" customHeight="1">
      <c r="A134" s="39"/>
      <c r="B134" s="40"/>
      <c r="C134" s="205" t="s">
        <v>309</v>
      </c>
      <c r="D134" s="205" t="s">
        <v>150</v>
      </c>
      <c r="E134" s="206" t="s">
        <v>2857</v>
      </c>
      <c r="F134" s="207" t="s">
        <v>2858</v>
      </c>
      <c r="G134" s="208" t="s">
        <v>1808</v>
      </c>
      <c r="H134" s="209">
        <v>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155</v>
      </c>
      <c r="AT134" s="216" t="s">
        <v>150</v>
      </c>
      <c r="AU134" s="216" t="s">
        <v>80</v>
      </c>
      <c r="AY134" s="18" t="s">
        <v>148</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155</v>
      </c>
      <c r="BM134" s="216" t="s">
        <v>492</v>
      </c>
    </row>
    <row r="135" spans="1:47" s="2" customFormat="1" ht="12">
      <c r="A135" s="39"/>
      <c r="B135" s="40"/>
      <c r="C135" s="41"/>
      <c r="D135" s="218" t="s">
        <v>157</v>
      </c>
      <c r="E135" s="41"/>
      <c r="F135" s="219" t="s">
        <v>2858</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157</v>
      </c>
      <c r="AU135" s="18" t="s">
        <v>80</v>
      </c>
    </row>
    <row r="136" spans="1:65" s="2" customFormat="1" ht="16.5" customHeight="1">
      <c r="A136" s="39"/>
      <c r="B136" s="40"/>
      <c r="C136" s="205" t="s">
        <v>315</v>
      </c>
      <c r="D136" s="205" t="s">
        <v>150</v>
      </c>
      <c r="E136" s="206" t="s">
        <v>2839</v>
      </c>
      <c r="F136" s="207" t="s">
        <v>2840</v>
      </c>
      <c r="G136" s="208" t="s">
        <v>1808</v>
      </c>
      <c r="H136" s="209">
        <v>5</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155</v>
      </c>
      <c r="AT136" s="216" t="s">
        <v>150</v>
      </c>
      <c r="AU136" s="216" t="s">
        <v>80</v>
      </c>
      <c r="AY136" s="18" t="s">
        <v>148</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155</v>
      </c>
      <c r="BM136" s="216" t="s">
        <v>506</v>
      </c>
    </row>
    <row r="137" spans="1:47" s="2" customFormat="1" ht="12">
      <c r="A137" s="39"/>
      <c r="B137" s="40"/>
      <c r="C137" s="41"/>
      <c r="D137" s="218" t="s">
        <v>157</v>
      </c>
      <c r="E137" s="41"/>
      <c r="F137" s="219" t="s">
        <v>2840</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157</v>
      </c>
      <c r="AU137" s="18" t="s">
        <v>80</v>
      </c>
    </row>
    <row r="138" spans="1:65" s="2" customFormat="1" ht="16.5" customHeight="1">
      <c r="A138" s="39"/>
      <c r="B138" s="40"/>
      <c r="C138" s="205" t="s">
        <v>322</v>
      </c>
      <c r="D138" s="205" t="s">
        <v>150</v>
      </c>
      <c r="E138" s="206" t="s">
        <v>2859</v>
      </c>
      <c r="F138" s="207" t="s">
        <v>2860</v>
      </c>
      <c r="G138" s="208" t="s">
        <v>220</v>
      </c>
      <c r="H138" s="209">
        <v>15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155</v>
      </c>
      <c r="AT138" s="216" t="s">
        <v>150</v>
      </c>
      <c r="AU138" s="216" t="s">
        <v>80</v>
      </c>
      <c r="AY138" s="18" t="s">
        <v>148</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155</v>
      </c>
      <c r="BM138" s="216" t="s">
        <v>522</v>
      </c>
    </row>
    <row r="139" spans="1:47" s="2" customFormat="1" ht="12">
      <c r="A139" s="39"/>
      <c r="B139" s="40"/>
      <c r="C139" s="41"/>
      <c r="D139" s="218" t="s">
        <v>157</v>
      </c>
      <c r="E139" s="41"/>
      <c r="F139" s="219" t="s">
        <v>2860</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157</v>
      </c>
      <c r="AU139" s="18" t="s">
        <v>80</v>
      </c>
    </row>
    <row r="140" spans="1:65" s="2" customFormat="1" ht="24.15" customHeight="1">
      <c r="A140" s="39"/>
      <c r="B140" s="40"/>
      <c r="C140" s="205" t="s">
        <v>331</v>
      </c>
      <c r="D140" s="205" t="s">
        <v>150</v>
      </c>
      <c r="E140" s="206" t="s">
        <v>2861</v>
      </c>
      <c r="F140" s="207" t="s">
        <v>2862</v>
      </c>
      <c r="G140" s="208" t="s">
        <v>1808</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155</v>
      </c>
      <c r="AT140" s="216" t="s">
        <v>150</v>
      </c>
      <c r="AU140" s="216" t="s">
        <v>80</v>
      </c>
      <c r="AY140" s="18" t="s">
        <v>148</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155</v>
      </c>
      <c r="BM140" s="216" t="s">
        <v>536</v>
      </c>
    </row>
    <row r="141" spans="1:47" s="2" customFormat="1" ht="12">
      <c r="A141" s="39"/>
      <c r="B141" s="40"/>
      <c r="C141" s="41"/>
      <c r="D141" s="218" t="s">
        <v>157</v>
      </c>
      <c r="E141" s="41"/>
      <c r="F141" s="219" t="s">
        <v>2862</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157</v>
      </c>
      <c r="AU141" s="18" t="s">
        <v>80</v>
      </c>
    </row>
    <row r="142" spans="1:65" s="2" customFormat="1" ht="16.5" customHeight="1">
      <c r="A142" s="39"/>
      <c r="B142" s="40"/>
      <c r="C142" s="205" t="s">
        <v>340</v>
      </c>
      <c r="D142" s="205" t="s">
        <v>150</v>
      </c>
      <c r="E142" s="206" t="s">
        <v>2863</v>
      </c>
      <c r="F142" s="207" t="s">
        <v>2842</v>
      </c>
      <c r="G142" s="208" t="s">
        <v>220</v>
      </c>
      <c r="H142" s="209">
        <v>20</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155</v>
      </c>
      <c r="AT142" s="216" t="s">
        <v>150</v>
      </c>
      <c r="AU142" s="216" t="s">
        <v>80</v>
      </c>
      <c r="AY142" s="18" t="s">
        <v>148</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155</v>
      </c>
      <c r="BM142" s="216" t="s">
        <v>554</v>
      </c>
    </row>
    <row r="143" spans="1:47" s="2" customFormat="1" ht="12">
      <c r="A143" s="39"/>
      <c r="B143" s="40"/>
      <c r="C143" s="41"/>
      <c r="D143" s="218" t="s">
        <v>157</v>
      </c>
      <c r="E143" s="41"/>
      <c r="F143" s="219" t="s">
        <v>2842</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157</v>
      </c>
      <c r="AU143" s="18" t="s">
        <v>80</v>
      </c>
    </row>
    <row r="144" spans="1:63" s="12" customFormat="1" ht="25.9" customHeight="1">
      <c r="A144" s="12"/>
      <c r="B144" s="189"/>
      <c r="C144" s="190"/>
      <c r="D144" s="191" t="s">
        <v>71</v>
      </c>
      <c r="E144" s="192" t="s">
        <v>2864</v>
      </c>
      <c r="F144" s="192" t="s">
        <v>2865</v>
      </c>
      <c r="G144" s="190"/>
      <c r="H144" s="190"/>
      <c r="I144" s="193"/>
      <c r="J144" s="194">
        <f>BK144</f>
        <v>0</v>
      </c>
      <c r="K144" s="190"/>
      <c r="L144" s="195"/>
      <c r="M144" s="196"/>
      <c r="N144" s="197"/>
      <c r="O144" s="197"/>
      <c r="P144" s="198">
        <f>SUM(P145:P232)</f>
        <v>0</v>
      </c>
      <c r="Q144" s="197"/>
      <c r="R144" s="198">
        <f>SUM(R145:R232)</f>
        <v>0</v>
      </c>
      <c r="S144" s="197"/>
      <c r="T144" s="199">
        <f>SUM(T145:T232)</f>
        <v>0</v>
      </c>
      <c r="U144" s="12"/>
      <c r="V144" s="12"/>
      <c r="W144" s="12"/>
      <c r="X144" s="12"/>
      <c r="Y144" s="12"/>
      <c r="Z144" s="12"/>
      <c r="AA144" s="12"/>
      <c r="AB144" s="12"/>
      <c r="AC144" s="12"/>
      <c r="AD144" s="12"/>
      <c r="AE144" s="12"/>
      <c r="AR144" s="200" t="s">
        <v>80</v>
      </c>
      <c r="AT144" s="201" t="s">
        <v>71</v>
      </c>
      <c r="AU144" s="201" t="s">
        <v>72</v>
      </c>
      <c r="AY144" s="200" t="s">
        <v>148</v>
      </c>
      <c r="BK144" s="202">
        <f>SUM(BK145:BK232)</f>
        <v>0</v>
      </c>
    </row>
    <row r="145" spans="1:65" s="2" customFormat="1" ht="24.15" customHeight="1">
      <c r="A145" s="39"/>
      <c r="B145" s="40"/>
      <c r="C145" s="205" t="s">
        <v>350</v>
      </c>
      <c r="D145" s="205" t="s">
        <v>150</v>
      </c>
      <c r="E145" s="206" t="s">
        <v>2866</v>
      </c>
      <c r="F145" s="207" t="s">
        <v>2867</v>
      </c>
      <c r="G145" s="208" t="s">
        <v>1808</v>
      </c>
      <c r="H145" s="209">
        <v>1</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155</v>
      </c>
      <c r="AT145" s="216" t="s">
        <v>150</v>
      </c>
      <c r="AU145" s="216" t="s">
        <v>80</v>
      </c>
      <c r="AY145" s="18" t="s">
        <v>148</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155</v>
      </c>
      <c r="BM145" s="216" t="s">
        <v>570</v>
      </c>
    </row>
    <row r="146" spans="1:47" s="2" customFormat="1" ht="12">
      <c r="A146" s="39"/>
      <c r="B146" s="40"/>
      <c r="C146" s="41"/>
      <c r="D146" s="218" t="s">
        <v>157</v>
      </c>
      <c r="E146" s="41"/>
      <c r="F146" s="219" t="s">
        <v>2867</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157</v>
      </c>
      <c r="AU146" s="18" t="s">
        <v>80</v>
      </c>
    </row>
    <row r="147" spans="1:65" s="2" customFormat="1" ht="16.5" customHeight="1">
      <c r="A147" s="39"/>
      <c r="B147" s="40"/>
      <c r="C147" s="205" t="s">
        <v>357</v>
      </c>
      <c r="D147" s="205" t="s">
        <v>150</v>
      </c>
      <c r="E147" s="206" t="s">
        <v>2868</v>
      </c>
      <c r="F147" s="207" t="s">
        <v>2869</v>
      </c>
      <c r="G147" s="208" t="s">
        <v>1808</v>
      </c>
      <c r="H147" s="209">
        <v>3</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155</v>
      </c>
      <c r="AT147" s="216" t="s">
        <v>150</v>
      </c>
      <c r="AU147" s="216" t="s">
        <v>80</v>
      </c>
      <c r="AY147" s="18" t="s">
        <v>148</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155</v>
      </c>
      <c r="BM147" s="216" t="s">
        <v>598</v>
      </c>
    </row>
    <row r="148" spans="1:47" s="2" customFormat="1" ht="12">
      <c r="A148" s="39"/>
      <c r="B148" s="40"/>
      <c r="C148" s="41"/>
      <c r="D148" s="218" t="s">
        <v>157</v>
      </c>
      <c r="E148" s="41"/>
      <c r="F148" s="219" t="s">
        <v>2869</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157</v>
      </c>
      <c r="AU148" s="18" t="s">
        <v>80</v>
      </c>
    </row>
    <row r="149" spans="1:65" s="2" customFormat="1" ht="21.75" customHeight="1">
      <c r="A149" s="39"/>
      <c r="B149" s="40"/>
      <c r="C149" s="205" t="s">
        <v>365</v>
      </c>
      <c r="D149" s="205" t="s">
        <v>150</v>
      </c>
      <c r="E149" s="206" t="s">
        <v>2870</v>
      </c>
      <c r="F149" s="207" t="s">
        <v>2871</v>
      </c>
      <c r="G149" s="208" t="s">
        <v>1808</v>
      </c>
      <c r="H149" s="209">
        <v>3</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155</v>
      </c>
      <c r="AT149" s="216" t="s">
        <v>150</v>
      </c>
      <c r="AU149" s="216" t="s">
        <v>80</v>
      </c>
      <c r="AY149" s="18" t="s">
        <v>148</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155</v>
      </c>
      <c r="BM149" s="216" t="s">
        <v>610</v>
      </c>
    </row>
    <row r="150" spans="1:47" s="2" customFormat="1" ht="12">
      <c r="A150" s="39"/>
      <c r="B150" s="40"/>
      <c r="C150" s="41"/>
      <c r="D150" s="218" t="s">
        <v>157</v>
      </c>
      <c r="E150" s="41"/>
      <c r="F150" s="219" t="s">
        <v>2871</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157</v>
      </c>
      <c r="AU150" s="18" t="s">
        <v>80</v>
      </c>
    </row>
    <row r="151" spans="1:65" s="2" customFormat="1" ht="16.5" customHeight="1">
      <c r="A151" s="39"/>
      <c r="B151" s="40"/>
      <c r="C151" s="205" t="s">
        <v>374</v>
      </c>
      <c r="D151" s="205" t="s">
        <v>150</v>
      </c>
      <c r="E151" s="206" t="s">
        <v>2872</v>
      </c>
      <c r="F151" s="207" t="s">
        <v>2856</v>
      </c>
      <c r="G151" s="208" t="s">
        <v>1808</v>
      </c>
      <c r="H151" s="209">
        <v>2</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155</v>
      </c>
      <c r="AT151" s="216" t="s">
        <v>150</v>
      </c>
      <c r="AU151" s="216" t="s">
        <v>80</v>
      </c>
      <c r="AY151" s="18" t="s">
        <v>148</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155</v>
      </c>
      <c r="BM151" s="216" t="s">
        <v>622</v>
      </c>
    </row>
    <row r="152" spans="1:47" s="2" customFormat="1" ht="12">
      <c r="A152" s="39"/>
      <c r="B152" s="40"/>
      <c r="C152" s="41"/>
      <c r="D152" s="218" t="s">
        <v>157</v>
      </c>
      <c r="E152" s="41"/>
      <c r="F152" s="219" t="s">
        <v>2856</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157</v>
      </c>
      <c r="AU152" s="18" t="s">
        <v>80</v>
      </c>
    </row>
    <row r="153" spans="1:65" s="2" customFormat="1" ht="16.5" customHeight="1">
      <c r="A153" s="39"/>
      <c r="B153" s="40"/>
      <c r="C153" s="205" t="s">
        <v>383</v>
      </c>
      <c r="D153" s="205" t="s">
        <v>150</v>
      </c>
      <c r="E153" s="206" t="s">
        <v>2873</v>
      </c>
      <c r="F153" s="207" t="s">
        <v>2874</v>
      </c>
      <c r="G153" s="208" t="s">
        <v>1808</v>
      </c>
      <c r="H153" s="209">
        <v>1</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155</v>
      </c>
      <c r="AT153" s="216" t="s">
        <v>150</v>
      </c>
      <c r="AU153" s="216" t="s">
        <v>80</v>
      </c>
      <c r="AY153" s="18" t="s">
        <v>148</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155</v>
      </c>
      <c r="BM153" s="216" t="s">
        <v>643</v>
      </c>
    </row>
    <row r="154" spans="1:47" s="2" customFormat="1" ht="12">
      <c r="A154" s="39"/>
      <c r="B154" s="40"/>
      <c r="C154" s="41"/>
      <c r="D154" s="218" t="s">
        <v>157</v>
      </c>
      <c r="E154" s="41"/>
      <c r="F154" s="219" t="s">
        <v>2874</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157</v>
      </c>
      <c r="AU154" s="18" t="s">
        <v>80</v>
      </c>
    </row>
    <row r="155" spans="1:65" s="2" customFormat="1" ht="16.5" customHeight="1">
      <c r="A155" s="39"/>
      <c r="B155" s="40"/>
      <c r="C155" s="205" t="s">
        <v>389</v>
      </c>
      <c r="D155" s="205" t="s">
        <v>150</v>
      </c>
      <c r="E155" s="206" t="s">
        <v>2875</v>
      </c>
      <c r="F155" s="207" t="s">
        <v>2876</v>
      </c>
      <c r="G155" s="208" t="s">
        <v>1808</v>
      </c>
      <c r="H155" s="209">
        <v>1</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155</v>
      </c>
      <c r="AT155" s="216" t="s">
        <v>150</v>
      </c>
      <c r="AU155" s="216" t="s">
        <v>80</v>
      </c>
      <c r="AY155" s="18" t="s">
        <v>148</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155</v>
      </c>
      <c r="BM155" s="216" t="s">
        <v>1011</v>
      </c>
    </row>
    <row r="156" spans="1:47" s="2" customFormat="1" ht="12">
      <c r="A156" s="39"/>
      <c r="B156" s="40"/>
      <c r="C156" s="41"/>
      <c r="D156" s="218" t="s">
        <v>157</v>
      </c>
      <c r="E156" s="41"/>
      <c r="F156" s="219" t="s">
        <v>2876</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157</v>
      </c>
      <c r="AU156" s="18" t="s">
        <v>80</v>
      </c>
    </row>
    <row r="157" spans="1:65" s="2" customFormat="1" ht="16.5" customHeight="1">
      <c r="A157" s="39"/>
      <c r="B157" s="40"/>
      <c r="C157" s="205" t="s">
        <v>395</v>
      </c>
      <c r="D157" s="205" t="s">
        <v>150</v>
      </c>
      <c r="E157" s="206" t="s">
        <v>2877</v>
      </c>
      <c r="F157" s="207" t="s">
        <v>2878</v>
      </c>
      <c r="G157" s="208" t="s">
        <v>1808</v>
      </c>
      <c r="H157" s="209">
        <v>1</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155</v>
      </c>
      <c r="AT157" s="216" t="s">
        <v>150</v>
      </c>
      <c r="AU157" s="216" t="s">
        <v>80</v>
      </c>
      <c r="AY157" s="18" t="s">
        <v>148</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155</v>
      </c>
      <c r="BM157" s="216" t="s">
        <v>1030</v>
      </c>
    </row>
    <row r="158" spans="1:47" s="2" customFormat="1" ht="12">
      <c r="A158" s="39"/>
      <c r="B158" s="40"/>
      <c r="C158" s="41"/>
      <c r="D158" s="218" t="s">
        <v>157</v>
      </c>
      <c r="E158" s="41"/>
      <c r="F158" s="219" t="s">
        <v>2878</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157</v>
      </c>
      <c r="AU158" s="18" t="s">
        <v>80</v>
      </c>
    </row>
    <row r="159" spans="1:65" s="2" customFormat="1" ht="16.5" customHeight="1">
      <c r="A159" s="39"/>
      <c r="B159" s="40"/>
      <c r="C159" s="205" t="s">
        <v>399</v>
      </c>
      <c r="D159" s="205" t="s">
        <v>150</v>
      </c>
      <c r="E159" s="206" t="s">
        <v>2879</v>
      </c>
      <c r="F159" s="207" t="s">
        <v>2880</v>
      </c>
      <c r="G159" s="208" t="s">
        <v>1808</v>
      </c>
      <c r="H159" s="209">
        <v>2</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155</v>
      </c>
      <c r="AT159" s="216" t="s">
        <v>150</v>
      </c>
      <c r="AU159" s="216" t="s">
        <v>80</v>
      </c>
      <c r="AY159" s="18" t="s">
        <v>148</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155</v>
      </c>
      <c r="BM159" s="216" t="s">
        <v>1043</v>
      </c>
    </row>
    <row r="160" spans="1:47" s="2" customFormat="1" ht="12">
      <c r="A160" s="39"/>
      <c r="B160" s="40"/>
      <c r="C160" s="41"/>
      <c r="D160" s="218" t="s">
        <v>157</v>
      </c>
      <c r="E160" s="41"/>
      <c r="F160" s="219" t="s">
        <v>2880</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157</v>
      </c>
      <c r="AU160" s="18" t="s">
        <v>80</v>
      </c>
    </row>
    <row r="161" spans="1:65" s="2" customFormat="1" ht="24.15" customHeight="1">
      <c r="A161" s="39"/>
      <c r="B161" s="40"/>
      <c r="C161" s="205" t="s">
        <v>406</v>
      </c>
      <c r="D161" s="205" t="s">
        <v>150</v>
      </c>
      <c r="E161" s="206" t="s">
        <v>2881</v>
      </c>
      <c r="F161" s="207" t="s">
        <v>2882</v>
      </c>
      <c r="G161" s="208" t="s">
        <v>1808</v>
      </c>
      <c r="H161" s="209">
        <v>1</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155</v>
      </c>
      <c r="AT161" s="216" t="s">
        <v>150</v>
      </c>
      <c r="AU161" s="216" t="s">
        <v>80</v>
      </c>
      <c r="AY161" s="18" t="s">
        <v>148</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155</v>
      </c>
      <c r="BM161" s="216" t="s">
        <v>1057</v>
      </c>
    </row>
    <row r="162" spans="1:47" s="2" customFormat="1" ht="12">
      <c r="A162" s="39"/>
      <c r="B162" s="40"/>
      <c r="C162" s="41"/>
      <c r="D162" s="218" t="s">
        <v>157</v>
      </c>
      <c r="E162" s="41"/>
      <c r="F162" s="219" t="s">
        <v>2882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157</v>
      </c>
      <c r="AU162" s="18" t="s">
        <v>80</v>
      </c>
    </row>
    <row r="163" spans="1:65" s="2" customFormat="1" ht="24.15" customHeight="1">
      <c r="A163" s="39"/>
      <c r="B163" s="40"/>
      <c r="C163" s="205" t="s">
        <v>415</v>
      </c>
      <c r="D163" s="205" t="s">
        <v>150</v>
      </c>
      <c r="E163" s="206" t="s">
        <v>2883</v>
      </c>
      <c r="F163" s="207" t="s">
        <v>2884</v>
      </c>
      <c r="G163" s="208" t="s">
        <v>1808</v>
      </c>
      <c r="H163" s="209">
        <v>1</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155</v>
      </c>
      <c r="AT163" s="216" t="s">
        <v>150</v>
      </c>
      <c r="AU163" s="216" t="s">
        <v>80</v>
      </c>
      <c r="AY163" s="18" t="s">
        <v>148</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155</v>
      </c>
      <c r="BM163" s="216" t="s">
        <v>1070</v>
      </c>
    </row>
    <row r="164" spans="1:47" s="2" customFormat="1" ht="12">
      <c r="A164" s="39"/>
      <c r="B164" s="40"/>
      <c r="C164" s="41"/>
      <c r="D164" s="218" t="s">
        <v>157</v>
      </c>
      <c r="E164" s="41"/>
      <c r="F164" s="219" t="s">
        <v>2884</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157</v>
      </c>
      <c r="AU164" s="18" t="s">
        <v>80</v>
      </c>
    </row>
    <row r="165" spans="1:65" s="2" customFormat="1" ht="24.15" customHeight="1">
      <c r="A165" s="39"/>
      <c r="B165" s="40"/>
      <c r="C165" s="205" t="s">
        <v>424</v>
      </c>
      <c r="D165" s="205" t="s">
        <v>150</v>
      </c>
      <c r="E165" s="206" t="s">
        <v>2885</v>
      </c>
      <c r="F165" s="207" t="s">
        <v>2886</v>
      </c>
      <c r="G165" s="208" t="s">
        <v>1808</v>
      </c>
      <c r="H165" s="209">
        <v>1</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155</v>
      </c>
      <c r="AT165" s="216" t="s">
        <v>150</v>
      </c>
      <c r="AU165" s="216" t="s">
        <v>80</v>
      </c>
      <c r="AY165" s="18" t="s">
        <v>148</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155</v>
      </c>
      <c r="BM165" s="216" t="s">
        <v>1079</v>
      </c>
    </row>
    <row r="166" spans="1:47" s="2" customFormat="1" ht="12">
      <c r="A166" s="39"/>
      <c r="B166" s="40"/>
      <c r="C166" s="41"/>
      <c r="D166" s="218" t="s">
        <v>157</v>
      </c>
      <c r="E166" s="41"/>
      <c r="F166" s="219" t="s">
        <v>2886</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157</v>
      </c>
      <c r="AU166" s="18" t="s">
        <v>80</v>
      </c>
    </row>
    <row r="167" spans="1:65" s="2" customFormat="1" ht="24.15" customHeight="1">
      <c r="A167" s="39"/>
      <c r="B167" s="40"/>
      <c r="C167" s="205" t="s">
        <v>430</v>
      </c>
      <c r="D167" s="205" t="s">
        <v>150</v>
      </c>
      <c r="E167" s="206" t="s">
        <v>2829</v>
      </c>
      <c r="F167" s="207" t="s">
        <v>2830</v>
      </c>
      <c r="G167" s="208" t="s">
        <v>1808</v>
      </c>
      <c r="H167" s="209">
        <v>5</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155</v>
      </c>
      <c r="AT167" s="216" t="s">
        <v>150</v>
      </c>
      <c r="AU167" s="216" t="s">
        <v>80</v>
      </c>
      <c r="AY167" s="18" t="s">
        <v>148</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155</v>
      </c>
      <c r="BM167" s="216" t="s">
        <v>1092</v>
      </c>
    </row>
    <row r="168" spans="1:47" s="2" customFormat="1" ht="12">
      <c r="A168" s="39"/>
      <c r="B168" s="40"/>
      <c r="C168" s="41"/>
      <c r="D168" s="218" t="s">
        <v>157</v>
      </c>
      <c r="E168" s="41"/>
      <c r="F168" s="219" t="s">
        <v>2830</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157</v>
      </c>
      <c r="AU168" s="18" t="s">
        <v>80</v>
      </c>
    </row>
    <row r="169" spans="1:65" s="2" customFormat="1" ht="16.5" customHeight="1">
      <c r="A169" s="39"/>
      <c r="B169" s="40"/>
      <c r="C169" s="205" t="s">
        <v>436</v>
      </c>
      <c r="D169" s="205" t="s">
        <v>150</v>
      </c>
      <c r="E169" s="206" t="s">
        <v>2887</v>
      </c>
      <c r="F169" s="207" t="s">
        <v>2888</v>
      </c>
      <c r="G169" s="208" t="s">
        <v>1808</v>
      </c>
      <c r="H169" s="209">
        <v>1</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155</v>
      </c>
      <c r="AT169" s="216" t="s">
        <v>150</v>
      </c>
      <c r="AU169" s="216" t="s">
        <v>80</v>
      </c>
      <c r="AY169" s="18" t="s">
        <v>148</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155</v>
      </c>
      <c r="BM169" s="216" t="s">
        <v>1005</v>
      </c>
    </row>
    <row r="170" spans="1:47" s="2" customFormat="1" ht="12">
      <c r="A170" s="39"/>
      <c r="B170" s="40"/>
      <c r="C170" s="41"/>
      <c r="D170" s="218" t="s">
        <v>157</v>
      </c>
      <c r="E170" s="41"/>
      <c r="F170" s="219" t="s">
        <v>2888</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157</v>
      </c>
      <c r="AU170" s="18" t="s">
        <v>80</v>
      </c>
    </row>
    <row r="171" spans="1:65" s="2" customFormat="1" ht="21.75" customHeight="1">
      <c r="A171" s="39"/>
      <c r="B171" s="40"/>
      <c r="C171" s="205" t="s">
        <v>446</v>
      </c>
      <c r="D171" s="205" t="s">
        <v>150</v>
      </c>
      <c r="E171" s="206" t="s">
        <v>2889</v>
      </c>
      <c r="F171" s="207" t="s">
        <v>2890</v>
      </c>
      <c r="G171" s="208" t="s">
        <v>1808</v>
      </c>
      <c r="H171" s="209">
        <v>1</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155</v>
      </c>
      <c r="AT171" s="216" t="s">
        <v>150</v>
      </c>
      <c r="AU171" s="216" t="s">
        <v>80</v>
      </c>
      <c r="AY171" s="18" t="s">
        <v>148</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155</v>
      </c>
      <c r="BM171" s="216" t="s">
        <v>1117</v>
      </c>
    </row>
    <row r="172" spans="1:47" s="2" customFormat="1" ht="12">
      <c r="A172" s="39"/>
      <c r="B172" s="40"/>
      <c r="C172" s="41"/>
      <c r="D172" s="218" t="s">
        <v>157</v>
      </c>
      <c r="E172" s="41"/>
      <c r="F172" s="219" t="s">
        <v>2890</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157</v>
      </c>
      <c r="AU172" s="18" t="s">
        <v>80</v>
      </c>
    </row>
    <row r="173" spans="1:65" s="2" customFormat="1" ht="21.75" customHeight="1">
      <c r="A173" s="39"/>
      <c r="B173" s="40"/>
      <c r="C173" s="205" t="s">
        <v>453</v>
      </c>
      <c r="D173" s="205" t="s">
        <v>150</v>
      </c>
      <c r="E173" s="206" t="s">
        <v>2891</v>
      </c>
      <c r="F173" s="207" t="s">
        <v>2892</v>
      </c>
      <c r="G173" s="208" t="s">
        <v>1808</v>
      </c>
      <c r="H173" s="209">
        <v>1</v>
      </c>
      <c r="I173" s="210"/>
      <c r="J173" s="211">
        <f>ROUND(I173*H173,2)</f>
        <v>0</v>
      </c>
      <c r="K173" s="207" t="s">
        <v>19</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155</v>
      </c>
      <c r="AT173" s="216" t="s">
        <v>150</v>
      </c>
      <c r="AU173" s="216" t="s">
        <v>80</v>
      </c>
      <c r="AY173" s="18" t="s">
        <v>148</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155</v>
      </c>
      <c r="BM173" s="216" t="s">
        <v>1128</v>
      </c>
    </row>
    <row r="174" spans="1:47" s="2" customFormat="1" ht="12">
      <c r="A174" s="39"/>
      <c r="B174" s="40"/>
      <c r="C174" s="41"/>
      <c r="D174" s="218" t="s">
        <v>157</v>
      </c>
      <c r="E174" s="41"/>
      <c r="F174" s="219" t="s">
        <v>2892</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157</v>
      </c>
      <c r="AU174" s="18" t="s">
        <v>80</v>
      </c>
    </row>
    <row r="175" spans="1:65" s="2" customFormat="1" ht="16.5" customHeight="1">
      <c r="A175" s="39"/>
      <c r="B175" s="40"/>
      <c r="C175" s="205" t="s">
        <v>465</v>
      </c>
      <c r="D175" s="205" t="s">
        <v>150</v>
      </c>
      <c r="E175" s="206" t="s">
        <v>2893</v>
      </c>
      <c r="F175" s="207" t="s">
        <v>2894</v>
      </c>
      <c r="G175" s="208" t="s">
        <v>1808</v>
      </c>
      <c r="H175" s="209">
        <v>1</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155</v>
      </c>
      <c r="AT175" s="216" t="s">
        <v>150</v>
      </c>
      <c r="AU175" s="216" t="s">
        <v>80</v>
      </c>
      <c r="AY175" s="18" t="s">
        <v>148</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155</v>
      </c>
      <c r="BM175" s="216" t="s">
        <v>1145</v>
      </c>
    </row>
    <row r="176" spans="1:47" s="2" customFormat="1" ht="12">
      <c r="A176" s="39"/>
      <c r="B176" s="40"/>
      <c r="C176" s="41"/>
      <c r="D176" s="218" t="s">
        <v>157</v>
      </c>
      <c r="E176" s="41"/>
      <c r="F176" s="219" t="s">
        <v>2894</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157</v>
      </c>
      <c r="AU176" s="18" t="s">
        <v>80</v>
      </c>
    </row>
    <row r="177" spans="1:65" s="2" customFormat="1" ht="24.15" customHeight="1">
      <c r="A177" s="39"/>
      <c r="B177" s="40"/>
      <c r="C177" s="205" t="s">
        <v>475</v>
      </c>
      <c r="D177" s="205" t="s">
        <v>150</v>
      </c>
      <c r="E177" s="206" t="s">
        <v>2895</v>
      </c>
      <c r="F177" s="207" t="s">
        <v>2896</v>
      </c>
      <c r="G177" s="208" t="s">
        <v>1808</v>
      </c>
      <c r="H177" s="209">
        <v>1</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155</v>
      </c>
      <c r="AT177" s="216" t="s">
        <v>150</v>
      </c>
      <c r="AU177" s="216" t="s">
        <v>80</v>
      </c>
      <c r="AY177" s="18" t="s">
        <v>148</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155</v>
      </c>
      <c r="BM177" s="216" t="s">
        <v>1158</v>
      </c>
    </row>
    <row r="178" spans="1:47" s="2" customFormat="1" ht="12">
      <c r="A178" s="39"/>
      <c r="B178" s="40"/>
      <c r="C178" s="41"/>
      <c r="D178" s="218" t="s">
        <v>157</v>
      </c>
      <c r="E178" s="41"/>
      <c r="F178" s="219" t="s">
        <v>2896</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157</v>
      </c>
      <c r="AU178" s="18" t="s">
        <v>80</v>
      </c>
    </row>
    <row r="179" spans="1:65" s="2" customFormat="1" ht="24.15" customHeight="1">
      <c r="A179" s="39"/>
      <c r="B179" s="40"/>
      <c r="C179" s="205" t="s">
        <v>485</v>
      </c>
      <c r="D179" s="205" t="s">
        <v>150</v>
      </c>
      <c r="E179" s="206" t="s">
        <v>2897</v>
      </c>
      <c r="F179" s="207" t="s">
        <v>2898</v>
      </c>
      <c r="G179" s="208" t="s">
        <v>1808</v>
      </c>
      <c r="H179" s="209">
        <v>1</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155</v>
      </c>
      <c r="AT179" s="216" t="s">
        <v>150</v>
      </c>
      <c r="AU179" s="216" t="s">
        <v>80</v>
      </c>
      <c r="AY179" s="18" t="s">
        <v>148</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155</v>
      </c>
      <c r="BM179" s="216" t="s">
        <v>1170</v>
      </c>
    </row>
    <row r="180" spans="1:47" s="2" customFormat="1" ht="12">
      <c r="A180" s="39"/>
      <c r="B180" s="40"/>
      <c r="C180" s="41"/>
      <c r="D180" s="218" t="s">
        <v>157</v>
      </c>
      <c r="E180" s="41"/>
      <c r="F180" s="219" t="s">
        <v>2898</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157</v>
      </c>
      <c r="AU180" s="18" t="s">
        <v>80</v>
      </c>
    </row>
    <row r="181" spans="1:65" s="2" customFormat="1" ht="33" customHeight="1">
      <c r="A181" s="39"/>
      <c r="B181" s="40"/>
      <c r="C181" s="205" t="s">
        <v>492</v>
      </c>
      <c r="D181" s="205" t="s">
        <v>150</v>
      </c>
      <c r="E181" s="206" t="s">
        <v>2899</v>
      </c>
      <c r="F181" s="207" t="s">
        <v>2900</v>
      </c>
      <c r="G181" s="208" t="s">
        <v>1808</v>
      </c>
      <c r="H181" s="209">
        <v>1</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155</v>
      </c>
      <c r="AT181" s="216" t="s">
        <v>150</v>
      </c>
      <c r="AU181" s="216" t="s">
        <v>80</v>
      </c>
      <c r="AY181" s="18" t="s">
        <v>148</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155</v>
      </c>
      <c r="BM181" s="216" t="s">
        <v>1186</v>
      </c>
    </row>
    <row r="182" spans="1:47" s="2" customFormat="1" ht="12">
      <c r="A182" s="39"/>
      <c r="B182" s="40"/>
      <c r="C182" s="41"/>
      <c r="D182" s="218" t="s">
        <v>157</v>
      </c>
      <c r="E182" s="41"/>
      <c r="F182" s="219" t="s">
        <v>2900</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157</v>
      </c>
      <c r="AU182" s="18" t="s">
        <v>80</v>
      </c>
    </row>
    <row r="183" spans="1:65" s="2" customFormat="1" ht="33" customHeight="1">
      <c r="A183" s="39"/>
      <c r="B183" s="40"/>
      <c r="C183" s="205" t="s">
        <v>499</v>
      </c>
      <c r="D183" s="205" t="s">
        <v>150</v>
      </c>
      <c r="E183" s="206" t="s">
        <v>2901</v>
      </c>
      <c r="F183" s="207" t="s">
        <v>2902</v>
      </c>
      <c r="G183" s="208" t="s">
        <v>1808</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155</v>
      </c>
      <c r="AT183" s="216" t="s">
        <v>150</v>
      </c>
      <c r="AU183" s="216" t="s">
        <v>80</v>
      </c>
      <c r="AY183" s="18" t="s">
        <v>148</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155</v>
      </c>
      <c r="BM183" s="216" t="s">
        <v>1199</v>
      </c>
    </row>
    <row r="184" spans="1:47" s="2" customFormat="1" ht="12">
      <c r="A184" s="39"/>
      <c r="B184" s="40"/>
      <c r="C184" s="41"/>
      <c r="D184" s="218" t="s">
        <v>157</v>
      </c>
      <c r="E184" s="41"/>
      <c r="F184" s="219" t="s">
        <v>2902</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157</v>
      </c>
      <c r="AU184" s="18" t="s">
        <v>80</v>
      </c>
    </row>
    <row r="185" spans="1:65" s="2" customFormat="1" ht="24.15" customHeight="1">
      <c r="A185" s="39"/>
      <c r="B185" s="40"/>
      <c r="C185" s="205" t="s">
        <v>506</v>
      </c>
      <c r="D185" s="205" t="s">
        <v>150</v>
      </c>
      <c r="E185" s="206" t="s">
        <v>2903</v>
      </c>
      <c r="F185" s="207" t="s">
        <v>2904</v>
      </c>
      <c r="G185" s="208" t="s">
        <v>1808</v>
      </c>
      <c r="H185" s="209">
        <v>2</v>
      </c>
      <c r="I185" s="210"/>
      <c r="J185" s="211">
        <f>ROUND(I185*H185,2)</f>
        <v>0</v>
      </c>
      <c r="K185" s="207" t="s">
        <v>19</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155</v>
      </c>
      <c r="AT185" s="216" t="s">
        <v>150</v>
      </c>
      <c r="AU185" s="216" t="s">
        <v>80</v>
      </c>
      <c r="AY185" s="18" t="s">
        <v>148</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155</v>
      </c>
      <c r="BM185" s="216" t="s">
        <v>1211</v>
      </c>
    </row>
    <row r="186" spans="1:47" s="2" customFormat="1" ht="12">
      <c r="A186" s="39"/>
      <c r="B186" s="40"/>
      <c r="C186" s="41"/>
      <c r="D186" s="218" t="s">
        <v>157</v>
      </c>
      <c r="E186" s="41"/>
      <c r="F186" s="219" t="s">
        <v>2904</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157</v>
      </c>
      <c r="AU186" s="18" t="s">
        <v>80</v>
      </c>
    </row>
    <row r="187" spans="1:65" s="2" customFormat="1" ht="24.15" customHeight="1">
      <c r="A187" s="39"/>
      <c r="B187" s="40"/>
      <c r="C187" s="205" t="s">
        <v>513</v>
      </c>
      <c r="D187" s="205" t="s">
        <v>150</v>
      </c>
      <c r="E187" s="206" t="s">
        <v>2905</v>
      </c>
      <c r="F187" s="207" t="s">
        <v>2906</v>
      </c>
      <c r="G187" s="208" t="s">
        <v>1808</v>
      </c>
      <c r="H187" s="209">
        <v>2</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155</v>
      </c>
      <c r="AT187" s="216" t="s">
        <v>150</v>
      </c>
      <c r="AU187" s="216" t="s">
        <v>80</v>
      </c>
      <c r="AY187" s="18" t="s">
        <v>148</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155</v>
      </c>
      <c r="BM187" s="216" t="s">
        <v>1222</v>
      </c>
    </row>
    <row r="188" spans="1:47" s="2" customFormat="1" ht="12">
      <c r="A188" s="39"/>
      <c r="B188" s="40"/>
      <c r="C188" s="41"/>
      <c r="D188" s="218" t="s">
        <v>157</v>
      </c>
      <c r="E188" s="41"/>
      <c r="F188" s="219" t="s">
        <v>2906</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157</v>
      </c>
      <c r="AU188" s="18" t="s">
        <v>80</v>
      </c>
    </row>
    <row r="189" spans="1:65" s="2" customFormat="1" ht="24.15" customHeight="1">
      <c r="A189" s="39"/>
      <c r="B189" s="40"/>
      <c r="C189" s="205" t="s">
        <v>522</v>
      </c>
      <c r="D189" s="205" t="s">
        <v>150</v>
      </c>
      <c r="E189" s="206" t="s">
        <v>2907</v>
      </c>
      <c r="F189" s="207" t="s">
        <v>2908</v>
      </c>
      <c r="G189" s="208" t="s">
        <v>1808</v>
      </c>
      <c r="H189" s="209">
        <v>1</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155</v>
      </c>
      <c r="AT189" s="216" t="s">
        <v>150</v>
      </c>
      <c r="AU189" s="216" t="s">
        <v>80</v>
      </c>
      <c r="AY189" s="18" t="s">
        <v>148</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155</v>
      </c>
      <c r="BM189" s="216" t="s">
        <v>1236</v>
      </c>
    </row>
    <row r="190" spans="1:47" s="2" customFormat="1" ht="12">
      <c r="A190" s="39"/>
      <c r="B190" s="40"/>
      <c r="C190" s="41"/>
      <c r="D190" s="218" t="s">
        <v>157</v>
      </c>
      <c r="E190" s="41"/>
      <c r="F190" s="219" t="s">
        <v>2908</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157</v>
      </c>
      <c r="AU190" s="18" t="s">
        <v>80</v>
      </c>
    </row>
    <row r="191" spans="1:65" s="2" customFormat="1" ht="33" customHeight="1">
      <c r="A191" s="39"/>
      <c r="B191" s="40"/>
      <c r="C191" s="205" t="s">
        <v>528</v>
      </c>
      <c r="D191" s="205" t="s">
        <v>150</v>
      </c>
      <c r="E191" s="206" t="s">
        <v>2909</v>
      </c>
      <c r="F191" s="207" t="s">
        <v>2910</v>
      </c>
      <c r="G191" s="208" t="s">
        <v>1808</v>
      </c>
      <c r="H191" s="209">
        <v>1</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155</v>
      </c>
      <c r="AT191" s="216" t="s">
        <v>150</v>
      </c>
      <c r="AU191" s="216" t="s">
        <v>80</v>
      </c>
      <c r="AY191" s="18" t="s">
        <v>148</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155</v>
      </c>
      <c r="BM191" s="216" t="s">
        <v>1248</v>
      </c>
    </row>
    <row r="192" spans="1:47" s="2" customFormat="1" ht="12">
      <c r="A192" s="39"/>
      <c r="B192" s="40"/>
      <c r="C192" s="41"/>
      <c r="D192" s="218" t="s">
        <v>157</v>
      </c>
      <c r="E192" s="41"/>
      <c r="F192" s="219" t="s">
        <v>2910</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157</v>
      </c>
      <c r="AU192" s="18" t="s">
        <v>80</v>
      </c>
    </row>
    <row r="193" spans="1:65" s="2" customFormat="1" ht="33" customHeight="1">
      <c r="A193" s="39"/>
      <c r="B193" s="40"/>
      <c r="C193" s="205" t="s">
        <v>536</v>
      </c>
      <c r="D193" s="205" t="s">
        <v>150</v>
      </c>
      <c r="E193" s="206" t="s">
        <v>2911</v>
      </c>
      <c r="F193" s="207" t="s">
        <v>2912</v>
      </c>
      <c r="G193" s="208" t="s">
        <v>1808</v>
      </c>
      <c r="H193" s="209">
        <v>1</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155</v>
      </c>
      <c r="AT193" s="216" t="s">
        <v>150</v>
      </c>
      <c r="AU193" s="216" t="s">
        <v>80</v>
      </c>
      <c r="AY193" s="18" t="s">
        <v>148</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155</v>
      </c>
      <c r="BM193" s="216" t="s">
        <v>1274</v>
      </c>
    </row>
    <row r="194" spans="1:47" s="2" customFormat="1" ht="12">
      <c r="A194" s="39"/>
      <c r="B194" s="40"/>
      <c r="C194" s="41"/>
      <c r="D194" s="218" t="s">
        <v>157</v>
      </c>
      <c r="E194" s="41"/>
      <c r="F194" s="219" t="s">
        <v>2912</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157</v>
      </c>
      <c r="AU194" s="18" t="s">
        <v>80</v>
      </c>
    </row>
    <row r="195" spans="1:65" s="2" customFormat="1" ht="16.5" customHeight="1">
      <c r="A195" s="39"/>
      <c r="B195" s="40"/>
      <c r="C195" s="205" t="s">
        <v>547</v>
      </c>
      <c r="D195" s="205" t="s">
        <v>150</v>
      </c>
      <c r="E195" s="206" t="s">
        <v>2913</v>
      </c>
      <c r="F195" s="207" t="s">
        <v>2914</v>
      </c>
      <c r="G195" s="208" t="s">
        <v>1808</v>
      </c>
      <c r="H195" s="209">
        <v>1</v>
      </c>
      <c r="I195" s="210"/>
      <c r="J195" s="211">
        <f>ROUND(I195*H195,2)</f>
        <v>0</v>
      </c>
      <c r="K195" s="207" t="s">
        <v>19</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155</v>
      </c>
      <c r="AT195" s="216" t="s">
        <v>150</v>
      </c>
      <c r="AU195" s="216" t="s">
        <v>80</v>
      </c>
      <c r="AY195" s="18" t="s">
        <v>148</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155</v>
      </c>
      <c r="BM195" s="216" t="s">
        <v>1288</v>
      </c>
    </row>
    <row r="196" spans="1:47" s="2" customFormat="1" ht="12">
      <c r="A196" s="39"/>
      <c r="B196" s="40"/>
      <c r="C196" s="41"/>
      <c r="D196" s="218" t="s">
        <v>157</v>
      </c>
      <c r="E196" s="41"/>
      <c r="F196" s="219" t="s">
        <v>2914</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157</v>
      </c>
      <c r="AU196" s="18" t="s">
        <v>80</v>
      </c>
    </row>
    <row r="197" spans="1:65" s="2" customFormat="1" ht="16.5" customHeight="1">
      <c r="A197" s="39"/>
      <c r="B197" s="40"/>
      <c r="C197" s="205" t="s">
        <v>554</v>
      </c>
      <c r="D197" s="205" t="s">
        <v>150</v>
      </c>
      <c r="E197" s="206" t="s">
        <v>2915</v>
      </c>
      <c r="F197" s="207" t="s">
        <v>2916</v>
      </c>
      <c r="G197" s="208" t="s">
        <v>1808</v>
      </c>
      <c r="H197" s="209">
        <v>1</v>
      </c>
      <c r="I197" s="210"/>
      <c r="J197" s="211">
        <f>ROUND(I197*H197,2)</f>
        <v>0</v>
      </c>
      <c r="K197" s="207" t="s">
        <v>19</v>
      </c>
      <c r="L197" s="45"/>
      <c r="M197" s="212" t="s">
        <v>19</v>
      </c>
      <c r="N197" s="213"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155</v>
      </c>
      <c r="AT197" s="216" t="s">
        <v>150</v>
      </c>
      <c r="AU197" s="216" t="s">
        <v>80</v>
      </c>
      <c r="AY197" s="18" t="s">
        <v>148</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155</v>
      </c>
      <c r="BM197" s="216" t="s">
        <v>1301</v>
      </c>
    </row>
    <row r="198" spans="1:47" s="2" customFormat="1" ht="12">
      <c r="A198" s="39"/>
      <c r="B198" s="40"/>
      <c r="C198" s="41"/>
      <c r="D198" s="218" t="s">
        <v>157</v>
      </c>
      <c r="E198" s="41"/>
      <c r="F198" s="219" t="s">
        <v>2916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157</v>
      </c>
      <c r="AU198" s="18" t="s">
        <v>80</v>
      </c>
    </row>
    <row r="199" spans="1:65" s="2" customFormat="1" ht="24.15" customHeight="1">
      <c r="A199" s="39"/>
      <c r="B199" s="40"/>
      <c r="C199" s="205" t="s">
        <v>562</v>
      </c>
      <c r="D199" s="205" t="s">
        <v>150</v>
      </c>
      <c r="E199" s="206" t="s">
        <v>2917</v>
      </c>
      <c r="F199" s="207" t="s">
        <v>2918</v>
      </c>
      <c r="G199" s="208" t="s">
        <v>1808</v>
      </c>
      <c r="H199" s="209">
        <v>1</v>
      </c>
      <c r="I199" s="210"/>
      <c r="J199" s="211">
        <f>ROUND(I199*H199,2)</f>
        <v>0</v>
      </c>
      <c r="K199" s="207" t="s">
        <v>19</v>
      </c>
      <c r="L199" s="45"/>
      <c r="M199" s="212" t="s">
        <v>19</v>
      </c>
      <c r="N199" s="213"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155</v>
      </c>
      <c r="AT199" s="216" t="s">
        <v>150</v>
      </c>
      <c r="AU199" s="216" t="s">
        <v>80</v>
      </c>
      <c r="AY199" s="18" t="s">
        <v>148</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155</v>
      </c>
      <c r="BM199" s="216" t="s">
        <v>1314</v>
      </c>
    </row>
    <row r="200" spans="1:47" s="2" customFormat="1" ht="12">
      <c r="A200" s="39"/>
      <c r="B200" s="40"/>
      <c r="C200" s="41"/>
      <c r="D200" s="218" t="s">
        <v>157</v>
      </c>
      <c r="E200" s="41"/>
      <c r="F200" s="219" t="s">
        <v>2918</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157</v>
      </c>
      <c r="AU200" s="18" t="s">
        <v>80</v>
      </c>
    </row>
    <row r="201" spans="1:65" s="2" customFormat="1" ht="16.5" customHeight="1">
      <c r="A201" s="39"/>
      <c r="B201" s="40"/>
      <c r="C201" s="205" t="s">
        <v>570</v>
      </c>
      <c r="D201" s="205" t="s">
        <v>150</v>
      </c>
      <c r="E201" s="206" t="s">
        <v>2919</v>
      </c>
      <c r="F201" s="207" t="s">
        <v>2920</v>
      </c>
      <c r="G201" s="208" t="s">
        <v>1808</v>
      </c>
      <c r="H201" s="209">
        <v>1</v>
      </c>
      <c r="I201" s="210"/>
      <c r="J201" s="211">
        <f>ROUND(I201*H201,2)</f>
        <v>0</v>
      </c>
      <c r="K201" s="207" t="s">
        <v>19</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155</v>
      </c>
      <c r="AT201" s="216" t="s">
        <v>150</v>
      </c>
      <c r="AU201" s="216" t="s">
        <v>80</v>
      </c>
      <c r="AY201" s="18" t="s">
        <v>148</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155</v>
      </c>
      <c r="BM201" s="216" t="s">
        <v>1326</v>
      </c>
    </row>
    <row r="202" spans="1:47" s="2" customFormat="1" ht="12">
      <c r="A202" s="39"/>
      <c r="B202" s="40"/>
      <c r="C202" s="41"/>
      <c r="D202" s="218" t="s">
        <v>157</v>
      </c>
      <c r="E202" s="41"/>
      <c r="F202" s="219" t="s">
        <v>2920</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157</v>
      </c>
      <c r="AU202" s="18" t="s">
        <v>80</v>
      </c>
    </row>
    <row r="203" spans="1:65" s="2" customFormat="1" ht="24.15" customHeight="1">
      <c r="A203" s="39"/>
      <c r="B203" s="40"/>
      <c r="C203" s="205" t="s">
        <v>575</v>
      </c>
      <c r="D203" s="205" t="s">
        <v>150</v>
      </c>
      <c r="E203" s="206" t="s">
        <v>2921</v>
      </c>
      <c r="F203" s="207" t="s">
        <v>2922</v>
      </c>
      <c r="G203" s="208" t="s">
        <v>1808</v>
      </c>
      <c r="H203" s="209">
        <v>1</v>
      </c>
      <c r="I203" s="210"/>
      <c r="J203" s="211">
        <f>ROUND(I203*H203,2)</f>
        <v>0</v>
      </c>
      <c r="K203" s="207" t="s">
        <v>19</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155</v>
      </c>
      <c r="AT203" s="216" t="s">
        <v>150</v>
      </c>
      <c r="AU203" s="216" t="s">
        <v>80</v>
      </c>
      <c r="AY203" s="18" t="s">
        <v>148</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155</v>
      </c>
      <c r="BM203" s="216" t="s">
        <v>1339</v>
      </c>
    </row>
    <row r="204" spans="1:47" s="2" customFormat="1" ht="12">
      <c r="A204" s="39"/>
      <c r="B204" s="40"/>
      <c r="C204" s="41"/>
      <c r="D204" s="218" t="s">
        <v>157</v>
      </c>
      <c r="E204" s="41"/>
      <c r="F204" s="219" t="s">
        <v>2922</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157</v>
      </c>
      <c r="AU204" s="18" t="s">
        <v>80</v>
      </c>
    </row>
    <row r="205" spans="1:65" s="2" customFormat="1" ht="33" customHeight="1">
      <c r="A205" s="39"/>
      <c r="B205" s="40"/>
      <c r="C205" s="205" t="s">
        <v>598</v>
      </c>
      <c r="D205" s="205" t="s">
        <v>150</v>
      </c>
      <c r="E205" s="206" t="s">
        <v>2923</v>
      </c>
      <c r="F205" s="207" t="s">
        <v>2924</v>
      </c>
      <c r="G205" s="208" t="s">
        <v>1808</v>
      </c>
      <c r="H205" s="209">
        <v>1</v>
      </c>
      <c r="I205" s="210"/>
      <c r="J205" s="211">
        <f>ROUND(I205*H205,2)</f>
        <v>0</v>
      </c>
      <c r="K205" s="207" t="s">
        <v>19</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155</v>
      </c>
      <c r="AT205" s="216" t="s">
        <v>150</v>
      </c>
      <c r="AU205" s="216" t="s">
        <v>80</v>
      </c>
      <c r="AY205" s="18" t="s">
        <v>148</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155</v>
      </c>
      <c r="BM205" s="216" t="s">
        <v>1360</v>
      </c>
    </row>
    <row r="206" spans="1:47" s="2" customFormat="1" ht="12">
      <c r="A206" s="39"/>
      <c r="B206" s="40"/>
      <c r="C206" s="41"/>
      <c r="D206" s="218" t="s">
        <v>157</v>
      </c>
      <c r="E206" s="41"/>
      <c r="F206" s="219" t="s">
        <v>2924</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157</v>
      </c>
      <c r="AU206" s="18" t="s">
        <v>80</v>
      </c>
    </row>
    <row r="207" spans="1:65" s="2" customFormat="1" ht="24.15" customHeight="1">
      <c r="A207" s="39"/>
      <c r="B207" s="40"/>
      <c r="C207" s="205" t="s">
        <v>604</v>
      </c>
      <c r="D207" s="205" t="s">
        <v>150</v>
      </c>
      <c r="E207" s="206" t="s">
        <v>2925</v>
      </c>
      <c r="F207" s="207" t="s">
        <v>2926</v>
      </c>
      <c r="G207" s="208" t="s">
        <v>1808</v>
      </c>
      <c r="H207" s="209">
        <v>10</v>
      </c>
      <c r="I207" s="210"/>
      <c r="J207" s="211">
        <f>ROUND(I207*H207,2)</f>
        <v>0</v>
      </c>
      <c r="K207" s="207" t="s">
        <v>19</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155</v>
      </c>
      <c r="AT207" s="216" t="s">
        <v>150</v>
      </c>
      <c r="AU207" s="216" t="s">
        <v>80</v>
      </c>
      <c r="AY207" s="18" t="s">
        <v>148</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155</v>
      </c>
      <c r="BM207" s="216" t="s">
        <v>1374</v>
      </c>
    </row>
    <row r="208" spans="1:47" s="2" customFormat="1" ht="12">
      <c r="A208" s="39"/>
      <c r="B208" s="40"/>
      <c r="C208" s="41"/>
      <c r="D208" s="218" t="s">
        <v>157</v>
      </c>
      <c r="E208" s="41"/>
      <c r="F208" s="219" t="s">
        <v>2926</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157</v>
      </c>
      <c r="AU208" s="18" t="s">
        <v>80</v>
      </c>
    </row>
    <row r="209" spans="1:65" s="2" customFormat="1" ht="24.15" customHeight="1">
      <c r="A209" s="39"/>
      <c r="B209" s="40"/>
      <c r="C209" s="205" t="s">
        <v>610</v>
      </c>
      <c r="D209" s="205" t="s">
        <v>150</v>
      </c>
      <c r="E209" s="206" t="s">
        <v>2831</v>
      </c>
      <c r="F209" s="207" t="s">
        <v>2832</v>
      </c>
      <c r="G209" s="208" t="s">
        <v>1808</v>
      </c>
      <c r="H209" s="209">
        <v>5</v>
      </c>
      <c r="I209" s="210"/>
      <c r="J209" s="211">
        <f>ROUND(I209*H209,2)</f>
        <v>0</v>
      </c>
      <c r="K209" s="207" t="s">
        <v>19</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155</v>
      </c>
      <c r="AT209" s="216" t="s">
        <v>150</v>
      </c>
      <c r="AU209" s="216" t="s">
        <v>80</v>
      </c>
      <c r="AY209" s="18" t="s">
        <v>148</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155</v>
      </c>
      <c r="BM209" s="216" t="s">
        <v>1386</v>
      </c>
    </row>
    <row r="210" spans="1:47" s="2" customFormat="1" ht="12">
      <c r="A210" s="39"/>
      <c r="B210" s="40"/>
      <c r="C210" s="41"/>
      <c r="D210" s="218" t="s">
        <v>157</v>
      </c>
      <c r="E210" s="41"/>
      <c r="F210" s="219" t="s">
        <v>2832</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157</v>
      </c>
      <c r="AU210" s="18" t="s">
        <v>80</v>
      </c>
    </row>
    <row r="211" spans="1:65" s="2" customFormat="1" ht="16.5" customHeight="1">
      <c r="A211" s="39"/>
      <c r="B211" s="40"/>
      <c r="C211" s="205" t="s">
        <v>616</v>
      </c>
      <c r="D211" s="205" t="s">
        <v>150</v>
      </c>
      <c r="E211" s="206" t="s">
        <v>2839</v>
      </c>
      <c r="F211" s="207" t="s">
        <v>2840</v>
      </c>
      <c r="G211" s="208" t="s">
        <v>1808</v>
      </c>
      <c r="H211" s="209">
        <v>30</v>
      </c>
      <c r="I211" s="210"/>
      <c r="J211" s="211">
        <f>ROUND(I211*H211,2)</f>
        <v>0</v>
      </c>
      <c r="K211" s="207" t="s">
        <v>19</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155</v>
      </c>
      <c r="AT211" s="216" t="s">
        <v>150</v>
      </c>
      <c r="AU211" s="216" t="s">
        <v>80</v>
      </c>
      <c r="AY211" s="18" t="s">
        <v>148</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155</v>
      </c>
      <c r="BM211" s="216" t="s">
        <v>1400</v>
      </c>
    </row>
    <row r="212" spans="1:47" s="2" customFormat="1" ht="12">
      <c r="A212" s="39"/>
      <c r="B212" s="40"/>
      <c r="C212" s="41"/>
      <c r="D212" s="218" t="s">
        <v>157</v>
      </c>
      <c r="E212" s="41"/>
      <c r="F212" s="219" t="s">
        <v>2840</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157</v>
      </c>
      <c r="AU212" s="18" t="s">
        <v>80</v>
      </c>
    </row>
    <row r="213" spans="1:65" s="2" customFormat="1" ht="21.75" customHeight="1">
      <c r="A213" s="39"/>
      <c r="B213" s="40"/>
      <c r="C213" s="205" t="s">
        <v>622</v>
      </c>
      <c r="D213" s="205" t="s">
        <v>150</v>
      </c>
      <c r="E213" s="206" t="s">
        <v>2927</v>
      </c>
      <c r="F213" s="207" t="s">
        <v>2928</v>
      </c>
      <c r="G213" s="208" t="s">
        <v>1808</v>
      </c>
      <c r="H213" s="209">
        <v>20</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155</v>
      </c>
      <c r="AT213" s="216" t="s">
        <v>150</v>
      </c>
      <c r="AU213" s="216" t="s">
        <v>80</v>
      </c>
      <c r="AY213" s="18" t="s">
        <v>148</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155</v>
      </c>
      <c r="BM213" s="216" t="s">
        <v>1414</v>
      </c>
    </row>
    <row r="214" spans="1:47" s="2" customFormat="1" ht="12">
      <c r="A214" s="39"/>
      <c r="B214" s="40"/>
      <c r="C214" s="41"/>
      <c r="D214" s="218" t="s">
        <v>157</v>
      </c>
      <c r="E214" s="41"/>
      <c r="F214" s="219" t="s">
        <v>2928</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157</v>
      </c>
      <c r="AU214" s="18" t="s">
        <v>80</v>
      </c>
    </row>
    <row r="215" spans="1:65" s="2" customFormat="1" ht="16.5" customHeight="1">
      <c r="A215" s="39"/>
      <c r="B215" s="40"/>
      <c r="C215" s="205" t="s">
        <v>634</v>
      </c>
      <c r="D215" s="205" t="s">
        <v>150</v>
      </c>
      <c r="E215" s="206" t="s">
        <v>2929</v>
      </c>
      <c r="F215" s="207" t="s">
        <v>2930</v>
      </c>
      <c r="G215" s="208" t="s">
        <v>1808</v>
      </c>
      <c r="H215" s="209">
        <v>2</v>
      </c>
      <c r="I215" s="210"/>
      <c r="J215" s="211">
        <f>ROUND(I215*H215,2)</f>
        <v>0</v>
      </c>
      <c r="K215" s="207" t="s">
        <v>19</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155</v>
      </c>
      <c r="AT215" s="216" t="s">
        <v>150</v>
      </c>
      <c r="AU215" s="216" t="s">
        <v>80</v>
      </c>
      <c r="AY215" s="18" t="s">
        <v>148</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155</v>
      </c>
      <c r="BM215" s="216" t="s">
        <v>1428</v>
      </c>
    </row>
    <row r="216" spans="1:47" s="2" customFormat="1" ht="12">
      <c r="A216" s="39"/>
      <c r="B216" s="40"/>
      <c r="C216" s="41"/>
      <c r="D216" s="218" t="s">
        <v>157</v>
      </c>
      <c r="E216" s="41"/>
      <c r="F216" s="219" t="s">
        <v>2930</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157</v>
      </c>
      <c r="AU216" s="18" t="s">
        <v>80</v>
      </c>
    </row>
    <row r="217" spans="1:65" s="2" customFormat="1" ht="16.5" customHeight="1">
      <c r="A217" s="39"/>
      <c r="B217" s="40"/>
      <c r="C217" s="205" t="s">
        <v>643</v>
      </c>
      <c r="D217" s="205" t="s">
        <v>150</v>
      </c>
      <c r="E217" s="206" t="s">
        <v>2931</v>
      </c>
      <c r="F217" s="207" t="s">
        <v>2932</v>
      </c>
      <c r="G217" s="208" t="s">
        <v>1808</v>
      </c>
      <c r="H217" s="209">
        <v>3</v>
      </c>
      <c r="I217" s="210"/>
      <c r="J217" s="211">
        <f>ROUND(I217*H217,2)</f>
        <v>0</v>
      </c>
      <c r="K217" s="207" t="s">
        <v>19</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155</v>
      </c>
      <c r="AT217" s="216" t="s">
        <v>150</v>
      </c>
      <c r="AU217" s="216" t="s">
        <v>80</v>
      </c>
      <c r="AY217" s="18" t="s">
        <v>148</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155</v>
      </c>
      <c r="BM217" s="216" t="s">
        <v>1442</v>
      </c>
    </row>
    <row r="218" spans="1:47" s="2" customFormat="1" ht="12">
      <c r="A218" s="39"/>
      <c r="B218" s="40"/>
      <c r="C218" s="41"/>
      <c r="D218" s="218" t="s">
        <v>157</v>
      </c>
      <c r="E218" s="41"/>
      <c r="F218" s="219" t="s">
        <v>2932</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157</v>
      </c>
      <c r="AU218" s="18" t="s">
        <v>80</v>
      </c>
    </row>
    <row r="219" spans="1:65" s="2" customFormat="1" ht="24.15" customHeight="1">
      <c r="A219" s="39"/>
      <c r="B219" s="40"/>
      <c r="C219" s="205" t="s">
        <v>1006</v>
      </c>
      <c r="D219" s="205" t="s">
        <v>150</v>
      </c>
      <c r="E219" s="206" t="s">
        <v>2933</v>
      </c>
      <c r="F219" s="207" t="s">
        <v>2934</v>
      </c>
      <c r="G219" s="208" t="s">
        <v>2935</v>
      </c>
      <c r="H219" s="209">
        <v>1</v>
      </c>
      <c r="I219" s="210"/>
      <c r="J219" s="211">
        <f>ROUND(I219*H219,2)</f>
        <v>0</v>
      </c>
      <c r="K219" s="207" t="s">
        <v>19</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155</v>
      </c>
      <c r="AT219" s="216" t="s">
        <v>150</v>
      </c>
      <c r="AU219" s="216" t="s">
        <v>80</v>
      </c>
      <c r="AY219" s="18" t="s">
        <v>148</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155</v>
      </c>
      <c r="BM219" s="216" t="s">
        <v>1456</v>
      </c>
    </row>
    <row r="220" spans="1:47" s="2" customFormat="1" ht="12">
      <c r="A220" s="39"/>
      <c r="B220" s="40"/>
      <c r="C220" s="41"/>
      <c r="D220" s="218" t="s">
        <v>157</v>
      </c>
      <c r="E220" s="41"/>
      <c r="F220" s="219" t="s">
        <v>2934</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157</v>
      </c>
      <c r="AU220" s="18" t="s">
        <v>80</v>
      </c>
    </row>
    <row r="221" spans="1:65" s="2" customFormat="1" ht="16.5" customHeight="1">
      <c r="A221" s="39"/>
      <c r="B221" s="40"/>
      <c r="C221" s="205" t="s">
        <v>1011</v>
      </c>
      <c r="D221" s="205" t="s">
        <v>150</v>
      </c>
      <c r="E221" s="206" t="s">
        <v>2841</v>
      </c>
      <c r="F221" s="207" t="s">
        <v>2842</v>
      </c>
      <c r="G221" s="208" t="s">
        <v>220</v>
      </c>
      <c r="H221" s="209">
        <v>370</v>
      </c>
      <c r="I221" s="210"/>
      <c r="J221" s="211">
        <f>ROUND(I221*H221,2)</f>
        <v>0</v>
      </c>
      <c r="K221" s="207" t="s">
        <v>19</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155</v>
      </c>
      <c r="AT221" s="216" t="s">
        <v>150</v>
      </c>
      <c r="AU221" s="216" t="s">
        <v>80</v>
      </c>
      <c r="AY221" s="18" t="s">
        <v>148</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155</v>
      </c>
      <c r="BM221" s="216" t="s">
        <v>1469</v>
      </c>
    </row>
    <row r="222" spans="1:47" s="2" customFormat="1" ht="12">
      <c r="A222" s="39"/>
      <c r="B222" s="40"/>
      <c r="C222" s="41"/>
      <c r="D222" s="218" t="s">
        <v>157</v>
      </c>
      <c r="E222" s="41"/>
      <c r="F222" s="219" t="s">
        <v>2842</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157</v>
      </c>
      <c r="AU222" s="18" t="s">
        <v>80</v>
      </c>
    </row>
    <row r="223" spans="1:65" s="2" customFormat="1" ht="16.5" customHeight="1">
      <c r="A223" s="39"/>
      <c r="B223" s="40"/>
      <c r="C223" s="205" t="s">
        <v>1020</v>
      </c>
      <c r="D223" s="205" t="s">
        <v>150</v>
      </c>
      <c r="E223" s="206" t="s">
        <v>2843</v>
      </c>
      <c r="F223" s="207" t="s">
        <v>2844</v>
      </c>
      <c r="G223" s="208" t="s">
        <v>220</v>
      </c>
      <c r="H223" s="209">
        <v>75</v>
      </c>
      <c r="I223" s="210"/>
      <c r="J223" s="211">
        <f>ROUND(I223*H223,2)</f>
        <v>0</v>
      </c>
      <c r="K223" s="207" t="s">
        <v>19</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155</v>
      </c>
      <c r="AT223" s="216" t="s">
        <v>150</v>
      </c>
      <c r="AU223" s="216" t="s">
        <v>80</v>
      </c>
      <c r="AY223" s="18" t="s">
        <v>148</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155</v>
      </c>
      <c r="BM223" s="216" t="s">
        <v>1484</v>
      </c>
    </row>
    <row r="224" spans="1:47" s="2" customFormat="1" ht="12">
      <c r="A224" s="39"/>
      <c r="B224" s="40"/>
      <c r="C224" s="41"/>
      <c r="D224" s="218" t="s">
        <v>157</v>
      </c>
      <c r="E224" s="41"/>
      <c r="F224" s="219" t="s">
        <v>2844</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157</v>
      </c>
      <c r="AU224" s="18" t="s">
        <v>80</v>
      </c>
    </row>
    <row r="225" spans="1:65" s="2" customFormat="1" ht="16.5" customHeight="1">
      <c r="A225" s="39"/>
      <c r="B225" s="40"/>
      <c r="C225" s="205" t="s">
        <v>1030</v>
      </c>
      <c r="D225" s="205" t="s">
        <v>150</v>
      </c>
      <c r="E225" s="206" t="s">
        <v>2859</v>
      </c>
      <c r="F225" s="207" t="s">
        <v>2860</v>
      </c>
      <c r="G225" s="208" t="s">
        <v>220</v>
      </c>
      <c r="H225" s="209">
        <v>120</v>
      </c>
      <c r="I225" s="210"/>
      <c r="J225" s="211">
        <f>ROUND(I225*H225,2)</f>
        <v>0</v>
      </c>
      <c r="K225" s="207" t="s">
        <v>19</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155</v>
      </c>
      <c r="AT225" s="216" t="s">
        <v>150</v>
      </c>
      <c r="AU225" s="216" t="s">
        <v>80</v>
      </c>
      <c r="AY225" s="18" t="s">
        <v>148</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155</v>
      </c>
      <c r="BM225" s="216" t="s">
        <v>1498</v>
      </c>
    </row>
    <row r="226" spans="1:47" s="2" customFormat="1" ht="12">
      <c r="A226" s="39"/>
      <c r="B226" s="40"/>
      <c r="C226" s="41"/>
      <c r="D226" s="218" t="s">
        <v>157</v>
      </c>
      <c r="E226" s="41"/>
      <c r="F226" s="219" t="s">
        <v>2860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157</v>
      </c>
      <c r="AU226" s="18" t="s">
        <v>80</v>
      </c>
    </row>
    <row r="227" spans="1:65" s="2" customFormat="1" ht="16.5" customHeight="1">
      <c r="A227" s="39"/>
      <c r="B227" s="40"/>
      <c r="C227" s="205" t="s">
        <v>1036</v>
      </c>
      <c r="D227" s="205" t="s">
        <v>150</v>
      </c>
      <c r="E227" s="206" t="s">
        <v>2849</v>
      </c>
      <c r="F227" s="207" t="s">
        <v>2850</v>
      </c>
      <c r="G227" s="208" t="s">
        <v>220</v>
      </c>
      <c r="H227" s="209">
        <v>20</v>
      </c>
      <c r="I227" s="210"/>
      <c r="J227" s="211">
        <f>ROUND(I227*H227,2)</f>
        <v>0</v>
      </c>
      <c r="K227" s="207" t="s">
        <v>19</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155</v>
      </c>
      <c r="AT227" s="216" t="s">
        <v>150</v>
      </c>
      <c r="AU227" s="216" t="s">
        <v>80</v>
      </c>
      <c r="AY227" s="18" t="s">
        <v>148</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155</v>
      </c>
      <c r="BM227" s="216" t="s">
        <v>1506</v>
      </c>
    </row>
    <row r="228" spans="1:47" s="2" customFormat="1" ht="12">
      <c r="A228" s="39"/>
      <c r="B228" s="40"/>
      <c r="C228" s="41"/>
      <c r="D228" s="218" t="s">
        <v>157</v>
      </c>
      <c r="E228" s="41"/>
      <c r="F228" s="219" t="s">
        <v>2850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157</v>
      </c>
      <c r="AU228" s="18" t="s">
        <v>80</v>
      </c>
    </row>
    <row r="229" spans="1:65" s="2" customFormat="1" ht="16.5" customHeight="1">
      <c r="A229" s="39"/>
      <c r="B229" s="40"/>
      <c r="C229" s="205" t="s">
        <v>1043</v>
      </c>
      <c r="D229" s="205" t="s">
        <v>150</v>
      </c>
      <c r="E229" s="206" t="s">
        <v>2936</v>
      </c>
      <c r="F229" s="207" t="s">
        <v>2937</v>
      </c>
      <c r="G229" s="208" t="s">
        <v>220</v>
      </c>
      <c r="H229" s="209">
        <v>40</v>
      </c>
      <c r="I229" s="210"/>
      <c r="J229" s="211">
        <f>ROUND(I229*H229,2)</f>
        <v>0</v>
      </c>
      <c r="K229" s="207" t="s">
        <v>19</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155</v>
      </c>
      <c r="AT229" s="216" t="s">
        <v>150</v>
      </c>
      <c r="AU229" s="216" t="s">
        <v>80</v>
      </c>
      <c r="AY229" s="18" t="s">
        <v>148</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155</v>
      </c>
      <c r="BM229" s="216" t="s">
        <v>1516</v>
      </c>
    </row>
    <row r="230" spans="1:47" s="2" customFormat="1" ht="12">
      <c r="A230" s="39"/>
      <c r="B230" s="40"/>
      <c r="C230" s="41"/>
      <c r="D230" s="218" t="s">
        <v>157</v>
      </c>
      <c r="E230" s="41"/>
      <c r="F230" s="219" t="s">
        <v>2937</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157</v>
      </c>
      <c r="AU230" s="18" t="s">
        <v>80</v>
      </c>
    </row>
    <row r="231" spans="1:65" s="2" customFormat="1" ht="24.15" customHeight="1">
      <c r="A231" s="39"/>
      <c r="B231" s="40"/>
      <c r="C231" s="205" t="s">
        <v>1051</v>
      </c>
      <c r="D231" s="205" t="s">
        <v>150</v>
      </c>
      <c r="E231" s="206" t="s">
        <v>2938</v>
      </c>
      <c r="F231" s="207" t="s">
        <v>2939</v>
      </c>
      <c r="G231" s="208" t="s">
        <v>2935</v>
      </c>
      <c r="H231" s="209">
        <v>1</v>
      </c>
      <c r="I231" s="210"/>
      <c r="J231" s="211">
        <f>ROUND(I231*H231,2)</f>
        <v>0</v>
      </c>
      <c r="K231" s="207" t="s">
        <v>19</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155</v>
      </c>
      <c r="AT231" s="216" t="s">
        <v>150</v>
      </c>
      <c r="AU231" s="216" t="s">
        <v>80</v>
      </c>
      <c r="AY231" s="18" t="s">
        <v>148</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155</v>
      </c>
      <c r="BM231" s="216" t="s">
        <v>1526</v>
      </c>
    </row>
    <row r="232" spans="1:47" s="2" customFormat="1" ht="12">
      <c r="A232" s="39"/>
      <c r="B232" s="40"/>
      <c r="C232" s="41"/>
      <c r="D232" s="218" t="s">
        <v>157</v>
      </c>
      <c r="E232" s="41"/>
      <c r="F232" s="219" t="s">
        <v>2939</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157</v>
      </c>
      <c r="AU232" s="18" t="s">
        <v>80</v>
      </c>
    </row>
    <row r="233" spans="1:63" s="12" customFormat="1" ht="25.9" customHeight="1">
      <c r="A233" s="12"/>
      <c r="B233" s="189"/>
      <c r="C233" s="190"/>
      <c r="D233" s="191" t="s">
        <v>71</v>
      </c>
      <c r="E233" s="192" t="s">
        <v>2940</v>
      </c>
      <c r="F233" s="192" t="s">
        <v>2941</v>
      </c>
      <c r="G233" s="190"/>
      <c r="H233" s="190"/>
      <c r="I233" s="193"/>
      <c r="J233" s="194">
        <f>BK233</f>
        <v>0</v>
      </c>
      <c r="K233" s="190"/>
      <c r="L233" s="195"/>
      <c r="M233" s="196"/>
      <c r="N233" s="197"/>
      <c r="O233" s="197"/>
      <c r="P233" s="198">
        <f>SUM(P234:P245)</f>
        <v>0</v>
      </c>
      <c r="Q233" s="197"/>
      <c r="R233" s="198">
        <f>SUM(R234:R245)</f>
        <v>0</v>
      </c>
      <c r="S233" s="197"/>
      <c r="T233" s="199">
        <f>SUM(T234:T245)</f>
        <v>0</v>
      </c>
      <c r="U233" s="12"/>
      <c r="V233" s="12"/>
      <c r="W233" s="12"/>
      <c r="X233" s="12"/>
      <c r="Y233" s="12"/>
      <c r="Z233" s="12"/>
      <c r="AA233" s="12"/>
      <c r="AB233" s="12"/>
      <c r="AC233" s="12"/>
      <c r="AD233" s="12"/>
      <c r="AE233" s="12"/>
      <c r="AR233" s="200" t="s">
        <v>80</v>
      </c>
      <c r="AT233" s="201" t="s">
        <v>71</v>
      </c>
      <c r="AU233" s="201" t="s">
        <v>72</v>
      </c>
      <c r="AY233" s="200" t="s">
        <v>148</v>
      </c>
      <c r="BK233" s="202">
        <f>SUM(BK234:BK245)</f>
        <v>0</v>
      </c>
    </row>
    <row r="234" spans="1:65" s="2" customFormat="1" ht="24.15" customHeight="1">
      <c r="A234" s="39"/>
      <c r="B234" s="40"/>
      <c r="C234" s="205" t="s">
        <v>1057</v>
      </c>
      <c r="D234" s="205" t="s">
        <v>150</v>
      </c>
      <c r="E234" s="206" t="s">
        <v>2942</v>
      </c>
      <c r="F234" s="207" t="s">
        <v>2943</v>
      </c>
      <c r="G234" s="208" t="s">
        <v>220</v>
      </c>
      <c r="H234" s="209">
        <v>60</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155</v>
      </c>
      <c r="AT234" s="216" t="s">
        <v>150</v>
      </c>
      <c r="AU234" s="216" t="s">
        <v>80</v>
      </c>
      <c r="AY234" s="18" t="s">
        <v>148</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155</v>
      </c>
      <c r="BM234" s="216" t="s">
        <v>1540</v>
      </c>
    </row>
    <row r="235" spans="1:47" s="2" customFormat="1" ht="12">
      <c r="A235" s="39"/>
      <c r="B235" s="40"/>
      <c r="C235" s="41"/>
      <c r="D235" s="218" t="s">
        <v>157</v>
      </c>
      <c r="E235" s="41"/>
      <c r="F235" s="219" t="s">
        <v>2943</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157</v>
      </c>
      <c r="AU235" s="18" t="s">
        <v>80</v>
      </c>
    </row>
    <row r="236" spans="1:65" s="2" customFormat="1" ht="24.15" customHeight="1">
      <c r="A236" s="39"/>
      <c r="B236" s="40"/>
      <c r="C236" s="205" t="s">
        <v>1067</v>
      </c>
      <c r="D236" s="205" t="s">
        <v>150</v>
      </c>
      <c r="E236" s="206" t="s">
        <v>2944</v>
      </c>
      <c r="F236" s="207" t="s">
        <v>2945</v>
      </c>
      <c r="G236" s="208" t="s">
        <v>220</v>
      </c>
      <c r="H236" s="209">
        <v>20</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155</v>
      </c>
      <c r="AT236" s="216" t="s">
        <v>150</v>
      </c>
      <c r="AU236" s="216" t="s">
        <v>80</v>
      </c>
      <c r="AY236" s="18" t="s">
        <v>148</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155</v>
      </c>
      <c r="BM236" s="216" t="s">
        <v>1548</v>
      </c>
    </row>
    <row r="237" spans="1:47" s="2" customFormat="1" ht="12">
      <c r="A237" s="39"/>
      <c r="B237" s="40"/>
      <c r="C237" s="41"/>
      <c r="D237" s="218" t="s">
        <v>157</v>
      </c>
      <c r="E237" s="41"/>
      <c r="F237" s="219" t="s">
        <v>2945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157</v>
      </c>
      <c r="AU237" s="18" t="s">
        <v>80</v>
      </c>
    </row>
    <row r="238" spans="1:65" s="2" customFormat="1" ht="33" customHeight="1">
      <c r="A238" s="39"/>
      <c r="B238" s="40"/>
      <c r="C238" s="205" t="s">
        <v>1070</v>
      </c>
      <c r="D238" s="205" t="s">
        <v>150</v>
      </c>
      <c r="E238" s="206" t="s">
        <v>2946</v>
      </c>
      <c r="F238" s="207" t="s">
        <v>2947</v>
      </c>
      <c r="G238" s="208" t="s">
        <v>220</v>
      </c>
      <c r="H238" s="209">
        <v>80</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155</v>
      </c>
      <c r="AT238" s="216" t="s">
        <v>150</v>
      </c>
      <c r="AU238" s="216" t="s">
        <v>80</v>
      </c>
      <c r="AY238" s="18" t="s">
        <v>148</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155</v>
      </c>
      <c r="BM238" s="216" t="s">
        <v>1556</v>
      </c>
    </row>
    <row r="239" spans="1:47" s="2" customFormat="1" ht="12">
      <c r="A239" s="39"/>
      <c r="B239" s="40"/>
      <c r="C239" s="41"/>
      <c r="D239" s="218" t="s">
        <v>157</v>
      </c>
      <c r="E239" s="41"/>
      <c r="F239" s="219" t="s">
        <v>2947</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157</v>
      </c>
      <c r="AU239" s="18" t="s">
        <v>80</v>
      </c>
    </row>
    <row r="240" spans="1:65" s="2" customFormat="1" ht="24.15" customHeight="1">
      <c r="A240" s="39"/>
      <c r="B240" s="40"/>
      <c r="C240" s="205" t="s">
        <v>1076</v>
      </c>
      <c r="D240" s="205" t="s">
        <v>150</v>
      </c>
      <c r="E240" s="206" t="s">
        <v>2948</v>
      </c>
      <c r="F240" s="207" t="s">
        <v>2949</v>
      </c>
      <c r="G240" s="208" t="s">
        <v>220</v>
      </c>
      <c r="H240" s="209">
        <v>70</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155</v>
      </c>
      <c r="AT240" s="216" t="s">
        <v>150</v>
      </c>
      <c r="AU240" s="216" t="s">
        <v>80</v>
      </c>
      <c r="AY240" s="18" t="s">
        <v>148</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155</v>
      </c>
      <c r="BM240" s="216" t="s">
        <v>1568</v>
      </c>
    </row>
    <row r="241" spans="1:47" s="2" customFormat="1" ht="12">
      <c r="A241" s="39"/>
      <c r="B241" s="40"/>
      <c r="C241" s="41"/>
      <c r="D241" s="218" t="s">
        <v>157</v>
      </c>
      <c r="E241" s="41"/>
      <c r="F241" s="219" t="s">
        <v>2949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157</v>
      </c>
      <c r="AU241" s="18" t="s">
        <v>80</v>
      </c>
    </row>
    <row r="242" spans="1:65" s="2" customFormat="1" ht="37.8" customHeight="1">
      <c r="A242" s="39"/>
      <c r="B242" s="40"/>
      <c r="C242" s="205" t="s">
        <v>1079</v>
      </c>
      <c r="D242" s="205" t="s">
        <v>150</v>
      </c>
      <c r="E242" s="206" t="s">
        <v>2950</v>
      </c>
      <c r="F242" s="207" t="s">
        <v>2951</v>
      </c>
      <c r="G242" s="208" t="s">
        <v>2935</v>
      </c>
      <c r="H242" s="209">
        <v>1</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155</v>
      </c>
      <c r="AT242" s="216" t="s">
        <v>150</v>
      </c>
      <c r="AU242" s="216" t="s">
        <v>80</v>
      </c>
      <c r="AY242" s="18" t="s">
        <v>148</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155</v>
      </c>
      <c r="BM242" s="216" t="s">
        <v>1582</v>
      </c>
    </row>
    <row r="243" spans="1:47" s="2" customFormat="1" ht="12">
      <c r="A243" s="39"/>
      <c r="B243" s="40"/>
      <c r="C243" s="41"/>
      <c r="D243" s="218" t="s">
        <v>157</v>
      </c>
      <c r="E243" s="41"/>
      <c r="F243" s="219" t="s">
        <v>2951</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157</v>
      </c>
      <c r="AU243" s="18" t="s">
        <v>80</v>
      </c>
    </row>
    <row r="244" spans="1:65" s="2" customFormat="1" ht="16.5" customHeight="1">
      <c r="A244" s="39"/>
      <c r="B244" s="40"/>
      <c r="C244" s="205" t="s">
        <v>1085</v>
      </c>
      <c r="D244" s="205" t="s">
        <v>150</v>
      </c>
      <c r="E244" s="206" t="s">
        <v>2952</v>
      </c>
      <c r="F244" s="207" t="s">
        <v>2953</v>
      </c>
      <c r="G244" s="208" t="s">
        <v>2935</v>
      </c>
      <c r="H244" s="209">
        <v>1</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155</v>
      </c>
      <c r="AT244" s="216" t="s">
        <v>150</v>
      </c>
      <c r="AU244" s="216" t="s">
        <v>80</v>
      </c>
      <c r="AY244" s="18" t="s">
        <v>148</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155</v>
      </c>
      <c r="BM244" s="216" t="s">
        <v>1590</v>
      </c>
    </row>
    <row r="245" spans="1:47" s="2" customFormat="1" ht="12">
      <c r="A245" s="39"/>
      <c r="B245" s="40"/>
      <c r="C245" s="41"/>
      <c r="D245" s="218" t="s">
        <v>157</v>
      </c>
      <c r="E245" s="41"/>
      <c r="F245" s="219" t="s">
        <v>2953</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157</v>
      </c>
      <c r="AU245" s="18" t="s">
        <v>80</v>
      </c>
    </row>
    <row r="246" spans="1:63" s="12" customFormat="1" ht="25.9" customHeight="1">
      <c r="A246" s="12"/>
      <c r="B246" s="189"/>
      <c r="C246" s="190"/>
      <c r="D246" s="191" t="s">
        <v>71</v>
      </c>
      <c r="E246" s="192" t="s">
        <v>2954</v>
      </c>
      <c r="F246" s="192" t="s">
        <v>2955</v>
      </c>
      <c r="G246" s="190"/>
      <c r="H246" s="190"/>
      <c r="I246" s="193"/>
      <c r="J246" s="194">
        <f>BK246</f>
        <v>0</v>
      </c>
      <c r="K246" s="190"/>
      <c r="L246" s="195"/>
      <c r="M246" s="196"/>
      <c r="N246" s="197"/>
      <c r="O246" s="197"/>
      <c r="P246" s="198">
        <f>SUM(P247:P254)</f>
        <v>0</v>
      </c>
      <c r="Q246" s="197"/>
      <c r="R246" s="198">
        <f>SUM(R247:R254)</f>
        <v>0</v>
      </c>
      <c r="S246" s="197"/>
      <c r="T246" s="199">
        <f>SUM(T247:T254)</f>
        <v>0</v>
      </c>
      <c r="U246" s="12"/>
      <c r="V246" s="12"/>
      <c r="W246" s="12"/>
      <c r="X246" s="12"/>
      <c r="Y246" s="12"/>
      <c r="Z246" s="12"/>
      <c r="AA246" s="12"/>
      <c r="AB246" s="12"/>
      <c r="AC246" s="12"/>
      <c r="AD246" s="12"/>
      <c r="AE246" s="12"/>
      <c r="AR246" s="200" t="s">
        <v>80</v>
      </c>
      <c r="AT246" s="201" t="s">
        <v>71</v>
      </c>
      <c r="AU246" s="201" t="s">
        <v>72</v>
      </c>
      <c r="AY246" s="200" t="s">
        <v>148</v>
      </c>
      <c r="BK246" s="202">
        <f>SUM(BK247:BK254)</f>
        <v>0</v>
      </c>
    </row>
    <row r="247" spans="1:65" s="2" customFormat="1" ht="33" customHeight="1">
      <c r="A247" s="39"/>
      <c r="B247" s="40"/>
      <c r="C247" s="205" t="s">
        <v>1092</v>
      </c>
      <c r="D247" s="205" t="s">
        <v>150</v>
      </c>
      <c r="E247" s="206" t="s">
        <v>2956</v>
      </c>
      <c r="F247" s="207" t="s">
        <v>2957</v>
      </c>
      <c r="G247" s="208" t="s">
        <v>2935</v>
      </c>
      <c r="H247" s="209">
        <v>1</v>
      </c>
      <c r="I247" s="210"/>
      <c r="J247" s="211">
        <f>ROUND(I247*H247,2)</f>
        <v>0</v>
      </c>
      <c r="K247" s="207" t="s">
        <v>19</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155</v>
      </c>
      <c r="AT247" s="216" t="s">
        <v>150</v>
      </c>
      <c r="AU247" s="216" t="s">
        <v>80</v>
      </c>
      <c r="AY247" s="18" t="s">
        <v>148</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155</v>
      </c>
      <c r="BM247" s="216" t="s">
        <v>1617</v>
      </c>
    </row>
    <row r="248" spans="1:47" s="2" customFormat="1" ht="12">
      <c r="A248" s="39"/>
      <c r="B248" s="40"/>
      <c r="C248" s="41"/>
      <c r="D248" s="218" t="s">
        <v>157</v>
      </c>
      <c r="E248" s="41"/>
      <c r="F248" s="219" t="s">
        <v>2957</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157</v>
      </c>
      <c r="AU248" s="18" t="s">
        <v>80</v>
      </c>
    </row>
    <row r="249" spans="1:65" s="2" customFormat="1" ht="16.5" customHeight="1">
      <c r="A249" s="39"/>
      <c r="B249" s="40"/>
      <c r="C249" s="205" t="s">
        <v>1098</v>
      </c>
      <c r="D249" s="205" t="s">
        <v>150</v>
      </c>
      <c r="E249" s="206" t="s">
        <v>2958</v>
      </c>
      <c r="F249" s="207" t="s">
        <v>2959</v>
      </c>
      <c r="G249" s="208" t="s">
        <v>1808</v>
      </c>
      <c r="H249" s="209">
        <v>1</v>
      </c>
      <c r="I249" s="210"/>
      <c r="J249" s="211">
        <f>ROUND(I249*H249,2)</f>
        <v>0</v>
      </c>
      <c r="K249" s="207" t="s">
        <v>19</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155</v>
      </c>
      <c r="AT249" s="216" t="s">
        <v>150</v>
      </c>
      <c r="AU249" s="216" t="s">
        <v>80</v>
      </c>
      <c r="AY249" s="18" t="s">
        <v>148</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155</v>
      </c>
      <c r="BM249" s="216" t="s">
        <v>1625</v>
      </c>
    </row>
    <row r="250" spans="1:47" s="2" customFormat="1" ht="12">
      <c r="A250" s="39"/>
      <c r="B250" s="40"/>
      <c r="C250" s="41"/>
      <c r="D250" s="218" t="s">
        <v>157</v>
      </c>
      <c r="E250" s="41"/>
      <c r="F250" s="219" t="s">
        <v>2959</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157</v>
      </c>
      <c r="AU250" s="18" t="s">
        <v>80</v>
      </c>
    </row>
    <row r="251" spans="1:65" s="2" customFormat="1" ht="16.5" customHeight="1">
      <c r="A251" s="39"/>
      <c r="B251" s="40"/>
      <c r="C251" s="205" t="s">
        <v>1005</v>
      </c>
      <c r="D251" s="205" t="s">
        <v>150</v>
      </c>
      <c r="E251" s="206" t="s">
        <v>2960</v>
      </c>
      <c r="F251" s="207" t="s">
        <v>2961</v>
      </c>
      <c r="G251" s="208" t="s">
        <v>2935</v>
      </c>
      <c r="H251" s="209">
        <v>1</v>
      </c>
      <c r="I251" s="210"/>
      <c r="J251" s="211">
        <f>ROUND(I251*H251,2)</f>
        <v>0</v>
      </c>
      <c r="K251" s="207" t="s">
        <v>19</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155</v>
      </c>
      <c r="AT251" s="216" t="s">
        <v>150</v>
      </c>
      <c r="AU251" s="216" t="s">
        <v>80</v>
      </c>
      <c r="AY251" s="18" t="s">
        <v>148</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155</v>
      </c>
      <c r="BM251" s="216" t="s">
        <v>1633</v>
      </c>
    </row>
    <row r="252" spans="1:47" s="2" customFormat="1" ht="12">
      <c r="A252" s="39"/>
      <c r="B252" s="40"/>
      <c r="C252" s="41"/>
      <c r="D252" s="218" t="s">
        <v>157</v>
      </c>
      <c r="E252" s="41"/>
      <c r="F252" s="219" t="s">
        <v>2961</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157</v>
      </c>
      <c r="AU252" s="18" t="s">
        <v>80</v>
      </c>
    </row>
    <row r="253" spans="1:65" s="2" customFormat="1" ht="16.5" customHeight="1">
      <c r="A253" s="39"/>
      <c r="B253" s="40"/>
      <c r="C253" s="205" t="s">
        <v>1109</v>
      </c>
      <c r="D253" s="205" t="s">
        <v>150</v>
      </c>
      <c r="E253" s="206" t="s">
        <v>2962</v>
      </c>
      <c r="F253" s="207" t="s">
        <v>2963</v>
      </c>
      <c r="G253" s="208" t="s">
        <v>2935</v>
      </c>
      <c r="H253" s="209">
        <v>1</v>
      </c>
      <c r="I253" s="210"/>
      <c r="J253" s="211">
        <f>ROUND(I253*H253,2)</f>
        <v>0</v>
      </c>
      <c r="K253" s="207" t="s">
        <v>19</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155</v>
      </c>
      <c r="AT253" s="216" t="s">
        <v>150</v>
      </c>
      <c r="AU253" s="216" t="s">
        <v>80</v>
      </c>
      <c r="AY253" s="18" t="s">
        <v>148</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155</v>
      </c>
      <c r="BM253" s="216" t="s">
        <v>1641</v>
      </c>
    </row>
    <row r="254" spans="1:47" s="2" customFormat="1" ht="12">
      <c r="A254" s="39"/>
      <c r="B254" s="40"/>
      <c r="C254" s="41"/>
      <c r="D254" s="218" t="s">
        <v>157</v>
      </c>
      <c r="E254" s="41"/>
      <c r="F254" s="219" t="s">
        <v>2963</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157</v>
      </c>
      <c r="AU254" s="18" t="s">
        <v>80</v>
      </c>
    </row>
    <row r="255" spans="1:63" s="12" customFormat="1" ht="25.9" customHeight="1">
      <c r="A255" s="12"/>
      <c r="B255" s="189"/>
      <c r="C255" s="190"/>
      <c r="D255" s="191" t="s">
        <v>71</v>
      </c>
      <c r="E255" s="192" t="s">
        <v>2964</v>
      </c>
      <c r="F255" s="192" t="s">
        <v>2965</v>
      </c>
      <c r="G255" s="190"/>
      <c r="H255" s="190"/>
      <c r="I255" s="193"/>
      <c r="J255" s="19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80</v>
      </c>
      <c r="AT255" s="201" t="s">
        <v>71</v>
      </c>
      <c r="AU255" s="201" t="s">
        <v>72</v>
      </c>
      <c r="AY255" s="200" t="s">
        <v>148</v>
      </c>
      <c r="BK255" s="202">
        <f>SUM(BK256:BK259)</f>
        <v>0</v>
      </c>
    </row>
    <row r="256" spans="1:65" s="2" customFormat="1" ht="24.15" customHeight="1">
      <c r="A256" s="39"/>
      <c r="B256" s="40"/>
      <c r="C256" s="205" t="s">
        <v>1117</v>
      </c>
      <c r="D256" s="205" t="s">
        <v>150</v>
      </c>
      <c r="E256" s="206" t="s">
        <v>2966</v>
      </c>
      <c r="F256" s="207" t="s">
        <v>2967</v>
      </c>
      <c r="G256" s="208" t="s">
        <v>1808</v>
      </c>
      <c r="H256" s="209">
        <v>1</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155</v>
      </c>
      <c r="AT256" s="216" t="s">
        <v>150</v>
      </c>
      <c r="AU256" s="216" t="s">
        <v>80</v>
      </c>
      <c r="AY256" s="18" t="s">
        <v>148</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155</v>
      </c>
      <c r="BM256" s="216" t="s">
        <v>1649</v>
      </c>
    </row>
    <row r="257" spans="1:47" s="2" customFormat="1" ht="12">
      <c r="A257" s="39"/>
      <c r="B257" s="40"/>
      <c r="C257" s="41"/>
      <c r="D257" s="218" t="s">
        <v>157</v>
      </c>
      <c r="E257" s="41"/>
      <c r="F257" s="219" t="s">
        <v>2967</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157</v>
      </c>
      <c r="AU257" s="18" t="s">
        <v>80</v>
      </c>
    </row>
    <row r="258" spans="1:65" s="2" customFormat="1" ht="24.15" customHeight="1">
      <c r="A258" s="39"/>
      <c r="B258" s="40"/>
      <c r="C258" s="205" t="s">
        <v>1123</v>
      </c>
      <c r="D258" s="205" t="s">
        <v>150</v>
      </c>
      <c r="E258" s="206" t="s">
        <v>2968</v>
      </c>
      <c r="F258" s="207" t="s">
        <v>2969</v>
      </c>
      <c r="G258" s="208" t="s">
        <v>2935</v>
      </c>
      <c r="H258" s="209">
        <v>1</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155</v>
      </c>
      <c r="AT258" s="216" t="s">
        <v>150</v>
      </c>
      <c r="AU258" s="216" t="s">
        <v>80</v>
      </c>
      <c r="AY258" s="18" t="s">
        <v>148</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155</v>
      </c>
      <c r="BM258" s="216" t="s">
        <v>1657</v>
      </c>
    </row>
    <row r="259" spans="1:47" s="2" customFormat="1" ht="12">
      <c r="A259" s="39"/>
      <c r="B259" s="40"/>
      <c r="C259" s="41"/>
      <c r="D259" s="218" t="s">
        <v>157</v>
      </c>
      <c r="E259" s="41"/>
      <c r="F259" s="219" t="s">
        <v>2969</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157</v>
      </c>
      <c r="AU259" s="18" t="s">
        <v>80</v>
      </c>
    </row>
    <row r="260" spans="1:63" s="12" customFormat="1" ht="25.9" customHeight="1">
      <c r="A260" s="12"/>
      <c r="B260" s="189"/>
      <c r="C260" s="190"/>
      <c r="D260" s="191" t="s">
        <v>71</v>
      </c>
      <c r="E260" s="192" t="s">
        <v>2970</v>
      </c>
      <c r="F260" s="192" t="s">
        <v>2971</v>
      </c>
      <c r="G260" s="190"/>
      <c r="H260" s="190"/>
      <c r="I260" s="193"/>
      <c r="J260" s="194">
        <f>BK260</f>
        <v>0</v>
      </c>
      <c r="K260" s="190"/>
      <c r="L260" s="195"/>
      <c r="M260" s="196"/>
      <c r="N260" s="197"/>
      <c r="O260" s="197"/>
      <c r="P260" s="198">
        <f>SUM(P261:P272)</f>
        <v>0</v>
      </c>
      <c r="Q260" s="197"/>
      <c r="R260" s="198">
        <f>SUM(R261:R272)</f>
        <v>0</v>
      </c>
      <c r="S260" s="197"/>
      <c r="T260" s="199">
        <f>SUM(T261:T272)</f>
        <v>0</v>
      </c>
      <c r="U260" s="12"/>
      <c r="V260" s="12"/>
      <c r="W260" s="12"/>
      <c r="X260" s="12"/>
      <c r="Y260" s="12"/>
      <c r="Z260" s="12"/>
      <c r="AA260" s="12"/>
      <c r="AB260" s="12"/>
      <c r="AC260" s="12"/>
      <c r="AD260" s="12"/>
      <c r="AE260" s="12"/>
      <c r="AR260" s="200" t="s">
        <v>80</v>
      </c>
      <c r="AT260" s="201" t="s">
        <v>71</v>
      </c>
      <c r="AU260" s="201" t="s">
        <v>72</v>
      </c>
      <c r="AY260" s="200" t="s">
        <v>148</v>
      </c>
      <c r="BK260" s="202">
        <f>SUM(BK261:BK272)</f>
        <v>0</v>
      </c>
    </row>
    <row r="261" spans="1:65" s="2" customFormat="1" ht="24.15" customHeight="1">
      <c r="A261" s="39"/>
      <c r="B261" s="40"/>
      <c r="C261" s="205" t="s">
        <v>1128</v>
      </c>
      <c r="D261" s="205" t="s">
        <v>150</v>
      </c>
      <c r="E261" s="206" t="s">
        <v>2972</v>
      </c>
      <c r="F261" s="207" t="s">
        <v>2973</v>
      </c>
      <c r="G261" s="208" t="s">
        <v>2935</v>
      </c>
      <c r="H261" s="209">
        <v>1</v>
      </c>
      <c r="I261" s="210"/>
      <c r="J261" s="211">
        <f>ROUND(I261*H261,2)</f>
        <v>0</v>
      </c>
      <c r="K261" s="207" t="s">
        <v>19</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155</v>
      </c>
      <c r="AT261" s="216" t="s">
        <v>150</v>
      </c>
      <c r="AU261" s="216" t="s">
        <v>80</v>
      </c>
      <c r="AY261" s="18" t="s">
        <v>148</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155</v>
      </c>
      <c r="BM261" s="216" t="s">
        <v>1665</v>
      </c>
    </row>
    <row r="262" spans="1:47" s="2" customFormat="1" ht="12">
      <c r="A262" s="39"/>
      <c r="B262" s="40"/>
      <c r="C262" s="41"/>
      <c r="D262" s="218" t="s">
        <v>157</v>
      </c>
      <c r="E262" s="41"/>
      <c r="F262" s="219" t="s">
        <v>2973</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157</v>
      </c>
      <c r="AU262" s="18" t="s">
        <v>80</v>
      </c>
    </row>
    <row r="263" spans="1:65" s="2" customFormat="1" ht="21.75" customHeight="1">
      <c r="A263" s="39"/>
      <c r="B263" s="40"/>
      <c r="C263" s="205" t="s">
        <v>1136</v>
      </c>
      <c r="D263" s="205" t="s">
        <v>150</v>
      </c>
      <c r="E263" s="206" t="s">
        <v>2974</v>
      </c>
      <c r="F263" s="207" t="s">
        <v>2975</v>
      </c>
      <c r="G263" s="208" t="s">
        <v>2935</v>
      </c>
      <c r="H263" s="209">
        <v>1</v>
      </c>
      <c r="I263" s="210"/>
      <c r="J263" s="211">
        <f>ROUND(I263*H263,2)</f>
        <v>0</v>
      </c>
      <c r="K263" s="207" t="s">
        <v>19</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155</v>
      </c>
      <c r="AT263" s="216" t="s">
        <v>150</v>
      </c>
      <c r="AU263" s="216" t="s">
        <v>80</v>
      </c>
      <c r="AY263" s="18" t="s">
        <v>148</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155</v>
      </c>
      <c r="BM263" s="216" t="s">
        <v>1673</v>
      </c>
    </row>
    <row r="264" spans="1:47" s="2" customFormat="1" ht="12">
      <c r="A264" s="39"/>
      <c r="B264" s="40"/>
      <c r="C264" s="41"/>
      <c r="D264" s="218" t="s">
        <v>157</v>
      </c>
      <c r="E264" s="41"/>
      <c r="F264" s="219" t="s">
        <v>2975</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157</v>
      </c>
      <c r="AU264" s="18" t="s">
        <v>80</v>
      </c>
    </row>
    <row r="265" spans="1:65" s="2" customFormat="1" ht="16.5" customHeight="1">
      <c r="A265" s="39"/>
      <c r="B265" s="40"/>
      <c r="C265" s="205" t="s">
        <v>1145</v>
      </c>
      <c r="D265" s="205" t="s">
        <v>150</v>
      </c>
      <c r="E265" s="206" t="s">
        <v>2976</v>
      </c>
      <c r="F265" s="207" t="s">
        <v>2977</v>
      </c>
      <c r="G265" s="208" t="s">
        <v>2935</v>
      </c>
      <c r="H265" s="209">
        <v>1</v>
      </c>
      <c r="I265" s="210"/>
      <c r="J265" s="211">
        <f>ROUND(I265*H265,2)</f>
        <v>0</v>
      </c>
      <c r="K265" s="207" t="s">
        <v>19</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155</v>
      </c>
      <c r="AT265" s="216" t="s">
        <v>150</v>
      </c>
      <c r="AU265" s="216" t="s">
        <v>80</v>
      </c>
      <c r="AY265" s="18" t="s">
        <v>148</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155</v>
      </c>
      <c r="BM265" s="216" t="s">
        <v>1681</v>
      </c>
    </row>
    <row r="266" spans="1:47" s="2" customFormat="1" ht="12">
      <c r="A266" s="39"/>
      <c r="B266" s="40"/>
      <c r="C266" s="41"/>
      <c r="D266" s="218" t="s">
        <v>157</v>
      </c>
      <c r="E266" s="41"/>
      <c r="F266" s="219" t="s">
        <v>2977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157</v>
      </c>
      <c r="AU266" s="18" t="s">
        <v>80</v>
      </c>
    </row>
    <row r="267" spans="1:65" s="2" customFormat="1" ht="24.15" customHeight="1">
      <c r="A267" s="39"/>
      <c r="B267" s="40"/>
      <c r="C267" s="205" t="s">
        <v>1152</v>
      </c>
      <c r="D267" s="205" t="s">
        <v>150</v>
      </c>
      <c r="E267" s="206" t="s">
        <v>2978</v>
      </c>
      <c r="F267" s="207" t="s">
        <v>2979</v>
      </c>
      <c r="G267" s="208" t="s">
        <v>2935</v>
      </c>
      <c r="H267" s="209">
        <v>1</v>
      </c>
      <c r="I267" s="210"/>
      <c r="J267" s="211">
        <f>ROUND(I267*H267,2)</f>
        <v>0</v>
      </c>
      <c r="K267" s="207" t="s">
        <v>19</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155</v>
      </c>
      <c r="AT267" s="216" t="s">
        <v>150</v>
      </c>
      <c r="AU267" s="216" t="s">
        <v>80</v>
      </c>
      <c r="AY267" s="18" t="s">
        <v>148</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155</v>
      </c>
      <c r="BM267" s="216" t="s">
        <v>1689</v>
      </c>
    </row>
    <row r="268" spans="1:47" s="2" customFormat="1" ht="12">
      <c r="A268" s="39"/>
      <c r="B268" s="40"/>
      <c r="C268" s="41"/>
      <c r="D268" s="218" t="s">
        <v>157</v>
      </c>
      <c r="E268" s="41"/>
      <c r="F268" s="219" t="s">
        <v>2979</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157</v>
      </c>
      <c r="AU268" s="18" t="s">
        <v>80</v>
      </c>
    </row>
    <row r="269" spans="1:65" s="2" customFormat="1" ht="33" customHeight="1">
      <c r="A269" s="39"/>
      <c r="B269" s="40"/>
      <c r="C269" s="205" t="s">
        <v>1158</v>
      </c>
      <c r="D269" s="205" t="s">
        <v>150</v>
      </c>
      <c r="E269" s="206" t="s">
        <v>2980</v>
      </c>
      <c r="F269" s="207" t="s">
        <v>2981</v>
      </c>
      <c r="G269" s="208" t="s">
        <v>2935</v>
      </c>
      <c r="H269" s="209">
        <v>1</v>
      </c>
      <c r="I269" s="210"/>
      <c r="J269" s="211">
        <f>ROUND(I269*H269,2)</f>
        <v>0</v>
      </c>
      <c r="K269" s="207" t="s">
        <v>19</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155</v>
      </c>
      <c r="AT269" s="216" t="s">
        <v>150</v>
      </c>
      <c r="AU269" s="216" t="s">
        <v>80</v>
      </c>
      <c r="AY269" s="18" t="s">
        <v>148</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155</v>
      </c>
      <c r="BM269" s="216" t="s">
        <v>1697</v>
      </c>
    </row>
    <row r="270" spans="1:47" s="2" customFormat="1" ht="12">
      <c r="A270" s="39"/>
      <c r="B270" s="40"/>
      <c r="C270" s="41"/>
      <c r="D270" s="218" t="s">
        <v>157</v>
      </c>
      <c r="E270" s="41"/>
      <c r="F270" s="219" t="s">
        <v>2981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157</v>
      </c>
      <c r="AU270" s="18" t="s">
        <v>80</v>
      </c>
    </row>
    <row r="271" spans="1:65" s="2" customFormat="1" ht="16.5" customHeight="1">
      <c r="A271" s="39"/>
      <c r="B271" s="40"/>
      <c r="C271" s="205" t="s">
        <v>1170</v>
      </c>
      <c r="D271" s="205" t="s">
        <v>150</v>
      </c>
      <c r="E271" s="206" t="s">
        <v>2982</v>
      </c>
      <c r="F271" s="207" t="s">
        <v>1897</v>
      </c>
      <c r="G271" s="208" t="s">
        <v>2935</v>
      </c>
      <c r="H271" s="209">
        <v>1</v>
      </c>
      <c r="I271" s="210"/>
      <c r="J271" s="211">
        <f>ROUND(I271*H271,2)</f>
        <v>0</v>
      </c>
      <c r="K271" s="207" t="s">
        <v>19</v>
      </c>
      <c r="L271" s="45"/>
      <c r="M271" s="212" t="s">
        <v>19</v>
      </c>
      <c r="N271" s="213" t="s">
        <v>43</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155</v>
      </c>
      <c r="AT271" s="216" t="s">
        <v>150</v>
      </c>
      <c r="AU271" s="216" t="s">
        <v>80</v>
      </c>
      <c r="AY271" s="18" t="s">
        <v>148</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155</v>
      </c>
      <c r="BM271" s="216" t="s">
        <v>1717</v>
      </c>
    </row>
    <row r="272" spans="1:47" s="2" customFormat="1" ht="12">
      <c r="A272" s="39"/>
      <c r="B272" s="40"/>
      <c r="C272" s="41"/>
      <c r="D272" s="218" t="s">
        <v>157</v>
      </c>
      <c r="E272" s="41"/>
      <c r="F272" s="219" t="s">
        <v>1897</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157</v>
      </c>
      <c r="AU272" s="18" t="s">
        <v>80</v>
      </c>
    </row>
    <row r="273" spans="1:63" s="12" customFormat="1" ht="25.9" customHeight="1">
      <c r="A273" s="12"/>
      <c r="B273" s="189"/>
      <c r="C273" s="190"/>
      <c r="D273" s="191" t="s">
        <v>71</v>
      </c>
      <c r="E273" s="192" t="s">
        <v>2983</v>
      </c>
      <c r="F273" s="192" t="s">
        <v>2984</v>
      </c>
      <c r="G273" s="190"/>
      <c r="H273" s="190"/>
      <c r="I273" s="193"/>
      <c r="J273" s="194">
        <f>BK273</f>
        <v>0</v>
      </c>
      <c r="K273" s="190"/>
      <c r="L273" s="195"/>
      <c r="M273" s="196"/>
      <c r="N273" s="197"/>
      <c r="O273" s="197"/>
      <c r="P273" s="198">
        <f>SUM(P274:P279)</f>
        <v>0</v>
      </c>
      <c r="Q273" s="197"/>
      <c r="R273" s="198">
        <f>SUM(R274:R279)</f>
        <v>0</v>
      </c>
      <c r="S273" s="197"/>
      <c r="T273" s="199">
        <f>SUM(T274:T279)</f>
        <v>0</v>
      </c>
      <c r="U273" s="12"/>
      <c r="V273" s="12"/>
      <c r="W273" s="12"/>
      <c r="X273" s="12"/>
      <c r="Y273" s="12"/>
      <c r="Z273" s="12"/>
      <c r="AA273" s="12"/>
      <c r="AB273" s="12"/>
      <c r="AC273" s="12"/>
      <c r="AD273" s="12"/>
      <c r="AE273" s="12"/>
      <c r="AR273" s="200" t="s">
        <v>80</v>
      </c>
      <c r="AT273" s="201" t="s">
        <v>71</v>
      </c>
      <c r="AU273" s="201" t="s">
        <v>72</v>
      </c>
      <c r="AY273" s="200" t="s">
        <v>148</v>
      </c>
      <c r="BK273" s="202">
        <f>SUM(BK274:BK279)</f>
        <v>0</v>
      </c>
    </row>
    <row r="274" spans="1:65" s="2" customFormat="1" ht="24.15" customHeight="1">
      <c r="A274" s="39"/>
      <c r="B274" s="40"/>
      <c r="C274" s="205" t="s">
        <v>1180</v>
      </c>
      <c r="D274" s="205" t="s">
        <v>150</v>
      </c>
      <c r="E274" s="206" t="s">
        <v>2985</v>
      </c>
      <c r="F274" s="207" t="s">
        <v>2986</v>
      </c>
      <c r="G274" s="208" t="s">
        <v>2935</v>
      </c>
      <c r="H274" s="209">
        <v>1</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155</v>
      </c>
      <c r="AT274" s="216" t="s">
        <v>150</v>
      </c>
      <c r="AU274" s="216" t="s">
        <v>80</v>
      </c>
      <c r="AY274" s="18" t="s">
        <v>148</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155</v>
      </c>
      <c r="BM274" s="216" t="s">
        <v>1729</v>
      </c>
    </row>
    <row r="275" spans="1:47" s="2" customFormat="1" ht="12">
      <c r="A275" s="39"/>
      <c r="B275" s="40"/>
      <c r="C275" s="41"/>
      <c r="D275" s="218" t="s">
        <v>157</v>
      </c>
      <c r="E275" s="41"/>
      <c r="F275" s="219" t="s">
        <v>2986</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157</v>
      </c>
      <c r="AU275" s="18" t="s">
        <v>80</v>
      </c>
    </row>
    <row r="276" spans="1:65" s="2" customFormat="1" ht="37.8" customHeight="1">
      <c r="A276" s="39"/>
      <c r="B276" s="40"/>
      <c r="C276" s="205" t="s">
        <v>1186</v>
      </c>
      <c r="D276" s="205" t="s">
        <v>150</v>
      </c>
      <c r="E276" s="206" t="s">
        <v>2987</v>
      </c>
      <c r="F276" s="207" t="s">
        <v>2988</v>
      </c>
      <c r="G276" s="208" t="s">
        <v>2935</v>
      </c>
      <c r="H276" s="209">
        <v>1</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155</v>
      </c>
      <c r="AT276" s="216" t="s">
        <v>150</v>
      </c>
      <c r="AU276" s="216" t="s">
        <v>80</v>
      </c>
      <c r="AY276" s="18" t="s">
        <v>148</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155</v>
      </c>
      <c r="BM276" s="216" t="s">
        <v>1740</v>
      </c>
    </row>
    <row r="277" spans="1:47" s="2" customFormat="1" ht="12">
      <c r="A277" s="39"/>
      <c r="B277" s="40"/>
      <c r="C277" s="41"/>
      <c r="D277" s="218" t="s">
        <v>157</v>
      </c>
      <c r="E277" s="41"/>
      <c r="F277" s="219" t="s">
        <v>2988</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157</v>
      </c>
      <c r="AU277" s="18" t="s">
        <v>80</v>
      </c>
    </row>
    <row r="278" spans="1:65" s="2" customFormat="1" ht="16.5" customHeight="1">
      <c r="A278" s="39"/>
      <c r="B278" s="40"/>
      <c r="C278" s="205" t="s">
        <v>1191</v>
      </c>
      <c r="D278" s="205" t="s">
        <v>150</v>
      </c>
      <c r="E278" s="206" t="s">
        <v>2989</v>
      </c>
      <c r="F278" s="207" t="s">
        <v>2990</v>
      </c>
      <c r="G278" s="208" t="s">
        <v>2935</v>
      </c>
      <c r="H278" s="209">
        <v>1</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155</v>
      </c>
      <c r="AT278" s="216" t="s">
        <v>150</v>
      </c>
      <c r="AU278" s="216" t="s">
        <v>80</v>
      </c>
      <c r="AY278" s="18" t="s">
        <v>148</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155</v>
      </c>
      <c r="BM278" s="216" t="s">
        <v>1750</v>
      </c>
    </row>
    <row r="279" spans="1:47" s="2" customFormat="1" ht="12">
      <c r="A279" s="39"/>
      <c r="B279" s="40"/>
      <c r="C279" s="41"/>
      <c r="D279" s="218" t="s">
        <v>157</v>
      </c>
      <c r="E279" s="41"/>
      <c r="F279" s="219" t="s">
        <v>2990</v>
      </c>
      <c r="G279" s="41"/>
      <c r="H279" s="41"/>
      <c r="I279" s="220"/>
      <c r="J279" s="41"/>
      <c r="K279" s="41"/>
      <c r="L279" s="45"/>
      <c r="M279" s="276"/>
      <c r="N279" s="277"/>
      <c r="O279" s="278"/>
      <c r="P279" s="278"/>
      <c r="Q279" s="278"/>
      <c r="R279" s="278"/>
      <c r="S279" s="278"/>
      <c r="T279" s="279"/>
      <c r="U279" s="39"/>
      <c r="V279" s="39"/>
      <c r="W279" s="39"/>
      <c r="X279" s="39"/>
      <c r="Y279" s="39"/>
      <c r="Z279" s="39"/>
      <c r="AA279" s="39"/>
      <c r="AB279" s="39"/>
      <c r="AC279" s="39"/>
      <c r="AD279" s="39"/>
      <c r="AE279" s="39"/>
      <c r="AT279" s="18" t="s">
        <v>157</v>
      </c>
      <c r="AU279" s="18" t="s">
        <v>80</v>
      </c>
    </row>
    <row r="280" spans="1:31" s="2" customFormat="1" ht="6.95" customHeight="1">
      <c r="A280" s="39"/>
      <c r="B280" s="60"/>
      <c r="C280" s="61"/>
      <c r="D280" s="61"/>
      <c r="E280" s="61"/>
      <c r="F280" s="61"/>
      <c r="G280" s="61"/>
      <c r="H280" s="61"/>
      <c r="I280" s="61"/>
      <c r="J280" s="61"/>
      <c r="K280" s="61"/>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88:K279"/>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DESKTOP-C275LRE\Jindra</dc:creator>
  <cp:keywords/>
  <dc:description/>
  <cp:lastModifiedBy>DESKTOP-C275LRE\Jindra</cp:lastModifiedBy>
  <dcterms:created xsi:type="dcterms:W3CDTF">2021-10-20T15:55:47Z</dcterms:created>
  <dcterms:modified xsi:type="dcterms:W3CDTF">2021-10-20T15:56:07Z</dcterms:modified>
  <cp:category/>
  <cp:version/>
  <cp:contentType/>
  <cp:contentStatus/>
</cp:coreProperties>
</file>