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1\Oprava střech - ZŠ Pátova, MŠ Eliášova\Oprava střech - MŠ Eliášova\ZD č. 2\ZD\"/>
    </mc:Choice>
  </mc:AlternateContent>
  <xr:revisionPtr revIDLastSave="0" documentId="13_ncr:1_{955F3F6F-A16C-4FB4-AC4E-23641396D2A3}" xr6:coauthVersionLast="47" xr6:coauthVersionMax="47" xr10:uidLastSave="{00000000-0000-0000-0000-000000000000}"/>
  <bookViews>
    <workbookView xWindow="2670" yWindow="360" windowWidth="21900" windowHeight="15300" xr2:uid="{00000000-000D-0000-FFFF-FFFF00000000}"/>
  </bookViews>
  <sheets>
    <sheet name="Stavba" sheetId="1" r:id="rId1"/>
    <sheet name="VzorPolozky" sheetId="10" state="hidden" r:id="rId2"/>
    <sheet name="01.2 2021060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'01.2 2021060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'01.2 2021060 Pol'!$A$1:$X$378</definedName>
    <definedName name="_xlnm.Print_Area" localSheetId="0">Stavba!$A$1:$J$63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326" i="12" l="1"/>
  <c r="BA14" i="12"/>
  <c r="O8" i="12"/>
  <c r="Q8" i="12"/>
  <c r="G9" i="12"/>
  <c r="M9" i="12" s="1"/>
  <c r="I9" i="12"/>
  <c r="I8" i="12" s="1"/>
  <c r="K9" i="12"/>
  <c r="K8" i="12" s="1"/>
  <c r="O9" i="12"/>
  <c r="Q9" i="12"/>
  <c r="V9" i="12"/>
  <c r="V8" i="12" s="1"/>
  <c r="G13" i="12"/>
  <c r="M13" i="12" s="1"/>
  <c r="I13" i="12"/>
  <c r="K13" i="12"/>
  <c r="O13" i="12"/>
  <c r="Q13" i="12"/>
  <c r="V13" i="12"/>
  <c r="G17" i="12"/>
  <c r="I17" i="12"/>
  <c r="K17" i="12"/>
  <c r="O17" i="12"/>
  <c r="Q17" i="12"/>
  <c r="V17" i="12"/>
  <c r="G21" i="12"/>
  <c r="I50" i="1" s="1"/>
  <c r="I21" i="12"/>
  <c r="O21" i="12"/>
  <c r="G22" i="12"/>
  <c r="M22" i="12" s="1"/>
  <c r="M21" i="12" s="1"/>
  <c r="I22" i="12"/>
  <c r="K22" i="12"/>
  <c r="K21" i="12" s="1"/>
  <c r="O22" i="12"/>
  <c r="Q22" i="12"/>
  <c r="Q21" i="12" s="1"/>
  <c r="V22" i="12"/>
  <c r="V21" i="12" s="1"/>
  <c r="G27" i="12"/>
  <c r="M27" i="12" s="1"/>
  <c r="I27" i="12"/>
  <c r="I26" i="12" s="1"/>
  <c r="K27" i="12"/>
  <c r="O27" i="12"/>
  <c r="O26" i="12" s="1"/>
  <c r="Q27" i="12"/>
  <c r="Q26" i="12" s="1"/>
  <c r="V27" i="12"/>
  <c r="G37" i="12"/>
  <c r="I37" i="12"/>
  <c r="K37" i="12"/>
  <c r="O37" i="12"/>
  <c r="Q37" i="12"/>
  <c r="V37" i="12"/>
  <c r="G40" i="12"/>
  <c r="I40" i="12"/>
  <c r="K40" i="12"/>
  <c r="M40" i="12"/>
  <c r="O40" i="12"/>
  <c r="Q40" i="12"/>
  <c r="V40" i="12"/>
  <c r="V26" i="12" s="1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50" i="12"/>
  <c r="I50" i="12"/>
  <c r="K50" i="12"/>
  <c r="K26" i="12" s="1"/>
  <c r="M50" i="12"/>
  <c r="O50" i="12"/>
  <c r="Q50" i="12"/>
  <c r="V50" i="12"/>
  <c r="G52" i="12"/>
  <c r="I52" i="12"/>
  <c r="K52" i="12"/>
  <c r="M52" i="12"/>
  <c r="O52" i="12"/>
  <c r="Q52" i="12"/>
  <c r="V52" i="12"/>
  <c r="G54" i="12"/>
  <c r="I54" i="12"/>
  <c r="K54" i="12"/>
  <c r="M54" i="12"/>
  <c r="O54" i="12"/>
  <c r="Q54" i="12"/>
  <c r="V54" i="12"/>
  <c r="O55" i="12"/>
  <c r="Q55" i="12"/>
  <c r="G56" i="12"/>
  <c r="M56" i="12" s="1"/>
  <c r="I56" i="12"/>
  <c r="I55" i="12" s="1"/>
  <c r="K56" i="12"/>
  <c r="O56" i="12"/>
  <c r="Q56" i="12"/>
  <c r="V56" i="12"/>
  <c r="V55" i="12" s="1"/>
  <c r="G57" i="12"/>
  <c r="M57" i="12" s="1"/>
  <c r="I57" i="12"/>
  <c r="K57" i="12"/>
  <c r="K55" i="12" s="1"/>
  <c r="O57" i="12"/>
  <c r="Q57" i="12"/>
  <c r="V57" i="12"/>
  <c r="G59" i="12"/>
  <c r="I59" i="12"/>
  <c r="K59" i="12"/>
  <c r="O59" i="12"/>
  <c r="Q59" i="12"/>
  <c r="V59" i="12"/>
  <c r="I61" i="12"/>
  <c r="O61" i="12"/>
  <c r="V61" i="12"/>
  <c r="G62" i="12"/>
  <c r="M62" i="12" s="1"/>
  <c r="M61" i="12" s="1"/>
  <c r="I62" i="12"/>
  <c r="K62" i="12"/>
  <c r="K61" i="12" s="1"/>
  <c r="O62" i="12"/>
  <c r="Q62" i="12"/>
  <c r="Q61" i="12" s="1"/>
  <c r="V62" i="12"/>
  <c r="K66" i="12"/>
  <c r="V66" i="12"/>
  <c r="G67" i="12"/>
  <c r="M67" i="12" s="1"/>
  <c r="M66" i="12" s="1"/>
  <c r="I67" i="12"/>
  <c r="I66" i="12" s="1"/>
  <c r="K67" i="12"/>
  <c r="O67" i="12"/>
  <c r="O66" i="12" s="1"/>
  <c r="Q67" i="12"/>
  <c r="Q66" i="12" s="1"/>
  <c r="V67" i="12"/>
  <c r="O68" i="12"/>
  <c r="Q68" i="12"/>
  <c r="G69" i="12"/>
  <c r="M69" i="12" s="1"/>
  <c r="I69" i="12"/>
  <c r="I68" i="12" s="1"/>
  <c r="K69" i="12"/>
  <c r="O69" i="12"/>
  <c r="Q69" i="12"/>
  <c r="V69" i="12"/>
  <c r="V68" i="12" s="1"/>
  <c r="G81" i="12"/>
  <c r="M81" i="12" s="1"/>
  <c r="I81" i="12"/>
  <c r="K81" i="12"/>
  <c r="K68" i="12" s="1"/>
  <c r="O81" i="12"/>
  <c r="Q81" i="12"/>
  <c r="V81" i="12"/>
  <c r="G86" i="12"/>
  <c r="I86" i="12"/>
  <c r="K86" i="12"/>
  <c r="O86" i="12"/>
  <c r="Q86" i="12"/>
  <c r="V86" i="12"/>
  <c r="G93" i="12"/>
  <c r="M93" i="12" s="1"/>
  <c r="I93" i="12"/>
  <c r="K93" i="12"/>
  <c r="K92" i="12" s="1"/>
  <c r="O93" i="12"/>
  <c r="Q93" i="12"/>
  <c r="Q92" i="12" s="1"/>
  <c r="V93" i="12"/>
  <c r="G95" i="12"/>
  <c r="I95" i="12"/>
  <c r="K95" i="12"/>
  <c r="M95" i="12"/>
  <c r="O95" i="12"/>
  <c r="Q95" i="12"/>
  <c r="V95" i="12"/>
  <c r="V92" i="12" s="1"/>
  <c r="G98" i="12"/>
  <c r="I98" i="12"/>
  <c r="K98" i="12"/>
  <c r="M98" i="12"/>
  <c r="O98" i="12"/>
  <c r="O92" i="12" s="1"/>
  <c r="Q98" i="12"/>
  <c r="V98" i="12"/>
  <c r="G109" i="12"/>
  <c r="M109" i="12" s="1"/>
  <c r="I109" i="12"/>
  <c r="K109" i="12"/>
  <c r="O109" i="12"/>
  <c r="Q109" i="12"/>
  <c r="V109" i="12"/>
  <c r="G120" i="12"/>
  <c r="I120" i="12"/>
  <c r="K120" i="12"/>
  <c r="M120" i="12"/>
  <c r="O120" i="12"/>
  <c r="Q120" i="12"/>
  <c r="V120" i="12"/>
  <c r="G132" i="12"/>
  <c r="M132" i="12" s="1"/>
  <c r="I132" i="12"/>
  <c r="K132" i="12"/>
  <c r="O132" i="12"/>
  <c r="Q132" i="12"/>
  <c r="V132" i="12"/>
  <c r="G144" i="12"/>
  <c r="M144" i="12" s="1"/>
  <c r="I144" i="12"/>
  <c r="K144" i="12"/>
  <c r="O144" i="12"/>
  <c r="Q144" i="12"/>
  <c r="V144" i="12"/>
  <c r="G150" i="12"/>
  <c r="M150" i="12" s="1"/>
  <c r="I150" i="12"/>
  <c r="I92" i="12" s="1"/>
  <c r="K150" i="12"/>
  <c r="O150" i="12"/>
  <c r="Q150" i="12"/>
  <c r="V150" i="12"/>
  <c r="G154" i="12"/>
  <c r="I154" i="12"/>
  <c r="K154" i="12"/>
  <c r="M154" i="12"/>
  <c r="O154" i="12"/>
  <c r="Q154" i="12"/>
  <c r="V154" i="12"/>
  <c r="G157" i="12"/>
  <c r="I157" i="12"/>
  <c r="K157" i="12"/>
  <c r="M157" i="12"/>
  <c r="O157" i="12"/>
  <c r="Q157" i="12"/>
  <c r="V157" i="12"/>
  <c r="G161" i="12"/>
  <c r="I161" i="12"/>
  <c r="K161" i="12"/>
  <c r="M161" i="12"/>
  <c r="O161" i="12"/>
  <c r="Q161" i="12"/>
  <c r="V161" i="12"/>
  <c r="G163" i="12"/>
  <c r="M163" i="12" s="1"/>
  <c r="I163" i="12"/>
  <c r="I162" i="12" s="1"/>
  <c r="K163" i="12"/>
  <c r="O163" i="12"/>
  <c r="Q163" i="12"/>
  <c r="V163" i="12"/>
  <c r="V162" i="12" s="1"/>
  <c r="G167" i="12"/>
  <c r="M167" i="12" s="1"/>
  <c r="I167" i="12"/>
  <c r="K167" i="12"/>
  <c r="K162" i="12" s="1"/>
  <c r="O167" i="12"/>
  <c r="Q167" i="12"/>
  <c r="V167" i="12"/>
  <c r="G172" i="12"/>
  <c r="M172" i="12" s="1"/>
  <c r="I172" i="12"/>
  <c r="K172" i="12"/>
  <c r="O172" i="12"/>
  <c r="Q172" i="12"/>
  <c r="V172" i="12"/>
  <c r="G190" i="12"/>
  <c r="M190" i="12" s="1"/>
  <c r="I190" i="12"/>
  <c r="K190" i="12"/>
  <c r="O190" i="12"/>
  <c r="Q190" i="12"/>
  <c r="V190" i="12"/>
  <c r="G197" i="12"/>
  <c r="I197" i="12"/>
  <c r="K197" i="12"/>
  <c r="M197" i="12"/>
  <c r="O197" i="12"/>
  <c r="Q197" i="12"/>
  <c r="V197" i="12"/>
  <c r="G206" i="12"/>
  <c r="I206" i="12"/>
  <c r="K206" i="12"/>
  <c r="M206" i="12"/>
  <c r="O206" i="12"/>
  <c r="Q206" i="12"/>
  <c r="V206" i="12"/>
  <c r="G215" i="12"/>
  <c r="I215" i="12"/>
  <c r="K215" i="12"/>
  <c r="M215" i="12"/>
  <c r="O215" i="12"/>
  <c r="O162" i="12" s="1"/>
  <c r="Q215" i="12"/>
  <c r="V215" i="12"/>
  <c r="G225" i="12"/>
  <c r="M225" i="12" s="1"/>
  <c r="I225" i="12"/>
  <c r="K225" i="12"/>
  <c r="O225" i="12"/>
  <c r="Q225" i="12"/>
  <c r="Q162" i="12" s="1"/>
  <c r="V225" i="12"/>
  <c r="G231" i="12"/>
  <c r="I231" i="12"/>
  <c r="K231" i="12"/>
  <c r="M231" i="12"/>
  <c r="O231" i="12"/>
  <c r="Q231" i="12"/>
  <c r="V231" i="12"/>
  <c r="G240" i="12"/>
  <c r="M240" i="12" s="1"/>
  <c r="I240" i="12"/>
  <c r="K240" i="12"/>
  <c r="O240" i="12"/>
  <c r="Q240" i="12"/>
  <c r="V240" i="12"/>
  <c r="G253" i="12"/>
  <c r="M253" i="12" s="1"/>
  <c r="I253" i="12"/>
  <c r="K253" i="12"/>
  <c r="O253" i="12"/>
  <c r="Q253" i="12"/>
  <c r="V253" i="12"/>
  <c r="G265" i="12"/>
  <c r="M265" i="12" s="1"/>
  <c r="I265" i="12"/>
  <c r="K265" i="12"/>
  <c r="O265" i="12"/>
  <c r="Q265" i="12"/>
  <c r="V265" i="12"/>
  <c r="G270" i="12"/>
  <c r="I270" i="12"/>
  <c r="K270" i="12"/>
  <c r="M270" i="12"/>
  <c r="O270" i="12"/>
  <c r="Q270" i="12"/>
  <c r="V270" i="12"/>
  <c r="G275" i="12"/>
  <c r="I275" i="12"/>
  <c r="K275" i="12"/>
  <c r="M275" i="12"/>
  <c r="O275" i="12"/>
  <c r="Q275" i="12"/>
  <c r="V275" i="12"/>
  <c r="G276" i="12"/>
  <c r="I276" i="12"/>
  <c r="K276" i="12"/>
  <c r="M276" i="12"/>
  <c r="O276" i="12"/>
  <c r="Q276" i="12"/>
  <c r="V276" i="12"/>
  <c r="O277" i="12"/>
  <c r="Q277" i="12"/>
  <c r="G278" i="12"/>
  <c r="M278" i="12" s="1"/>
  <c r="I278" i="12"/>
  <c r="I277" i="12" s="1"/>
  <c r="K278" i="12"/>
  <c r="O278" i="12"/>
  <c r="Q278" i="12"/>
  <c r="V278" i="12"/>
  <c r="V277" i="12" s="1"/>
  <c r="G282" i="12"/>
  <c r="M282" i="12" s="1"/>
  <c r="I282" i="12"/>
  <c r="K282" i="12"/>
  <c r="K277" i="12" s="1"/>
  <c r="O282" i="12"/>
  <c r="Q282" i="12"/>
  <c r="V282" i="12"/>
  <c r="G301" i="12"/>
  <c r="M301" i="12" s="1"/>
  <c r="I301" i="12"/>
  <c r="K301" i="12"/>
  <c r="O301" i="12"/>
  <c r="Q301" i="12"/>
  <c r="V301" i="12"/>
  <c r="I302" i="12"/>
  <c r="O302" i="12"/>
  <c r="G303" i="12"/>
  <c r="M303" i="12" s="1"/>
  <c r="M302" i="12" s="1"/>
  <c r="I303" i="12"/>
  <c r="K303" i="12"/>
  <c r="K302" i="12" s="1"/>
  <c r="O303" i="12"/>
  <c r="Q303" i="12"/>
  <c r="Q302" i="12" s="1"/>
  <c r="V303" i="12"/>
  <c r="G307" i="12"/>
  <c r="I307" i="12"/>
  <c r="K307" i="12"/>
  <c r="M307" i="12"/>
  <c r="O307" i="12"/>
  <c r="Q307" i="12"/>
  <c r="V307" i="12"/>
  <c r="V302" i="12" s="1"/>
  <c r="G325" i="12"/>
  <c r="G324" i="12" s="1"/>
  <c r="I60" i="1" s="1"/>
  <c r="I325" i="12"/>
  <c r="K325" i="12"/>
  <c r="K324" i="12" s="1"/>
  <c r="O325" i="12"/>
  <c r="Q325" i="12"/>
  <c r="Q324" i="12" s="1"/>
  <c r="V325" i="12"/>
  <c r="V324" i="12" s="1"/>
  <c r="G331" i="12"/>
  <c r="I331" i="12"/>
  <c r="I324" i="12" s="1"/>
  <c r="K331" i="12"/>
  <c r="M331" i="12"/>
  <c r="O331" i="12"/>
  <c r="Q331" i="12"/>
  <c r="V331" i="12"/>
  <c r="G333" i="12"/>
  <c r="M333" i="12" s="1"/>
  <c r="I333" i="12"/>
  <c r="K333" i="12"/>
  <c r="O333" i="12"/>
  <c r="Q333" i="12"/>
  <c r="V333" i="12"/>
  <c r="G337" i="12"/>
  <c r="M337" i="12" s="1"/>
  <c r="I337" i="12"/>
  <c r="K337" i="12"/>
  <c r="O337" i="12"/>
  <c r="Q337" i="12"/>
  <c r="V337" i="12"/>
  <c r="G340" i="12"/>
  <c r="M340" i="12" s="1"/>
  <c r="I340" i="12"/>
  <c r="K340" i="12"/>
  <c r="O340" i="12"/>
  <c r="Q340" i="12"/>
  <c r="V340" i="12"/>
  <c r="G341" i="12"/>
  <c r="I341" i="12"/>
  <c r="K341" i="12"/>
  <c r="M341" i="12"/>
  <c r="O341" i="12"/>
  <c r="Q341" i="12"/>
  <c r="V341" i="12"/>
  <c r="G342" i="12"/>
  <c r="I342" i="12"/>
  <c r="K342" i="12"/>
  <c r="M342" i="12"/>
  <c r="O342" i="12"/>
  <c r="Q342" i="12"/>
  <c r="V342" i="12"/>
  <c r="G343" i="12"/>
  <c r="I343" i="12"/>
  <c r="K343" i="12"/>
  <c r="M343" i="12"/>
  <c r="O343" i="12"/>
  <c r="O324" i="12" s="1"/>
  <c r="Q343" i="12"/>
  <c r="V343" i="12"/>
  <c r="G345" i="12"/>
  <c r="M345" i="12" s="1"/>
  <c r="I345" i="12"/>
  <c r="K345" i="12"/>
  <c r="O345" i="12"/>
  <c r="Q345" i="12"/>
  <c r="V345" i="12"/>
  <c r="G347" i="12"/>
  <c r="G346" i="12" s="1"/>
  <c r="I61" i="1" s="1"/>
  <c r="I19" i="1" s="1"/>
  <c r="I347" i="12"/>
  <c r="K347" i="12"/>
  <c r="K346" i="12" s="1"/>
  <c r="O347" i="12"/>
  <c r="O346" i="12" s="1"/>
  <c r="Q347" i="12"/>
  <c r="V347" i="12"/>
  <c r="G349" i="12"/>
  <c r="M349" i="12" s="1"/>
  <c r="I349" i="12"/>
  <c r="K349" i="12"/>
  <c r="O349" i="12"/>
  <c r="Q349" i="12"/>
  <c r="V349" i="12"/>
  <c r="G351" i="12"/>
  <c r="M351" i="12" s="1"/>
  <c r="I351" i="12"/>
  <c r="I346" i="12" s="1"/>
  <c r="K351" i="12"/>
  <c r="O351" i="12"/>
  <c r="Q351" i="12"/>
  <c r="V351" i="12"/>
  <c r="G353" i="12"/>
  <c r="I353" i="12"/>
  <c r="K353" i="12"/>
  <c r="M353" i="12"/>
  <c r="O353" i="12"/>
  <c r="Q353" i="12"/>
  <c r="V353" i="12"/>
  <c r="G355" i="12"/>
  <c r="I355" i="12"/>
  <c r="K355" i="12"/>
  <c r="M355" i="12"/>
  <c r="O355" i="12"/>
  <c r="Q355" i="12"/>
  <c r="V355" i="12"/>
  <c r="G357" i="12"/>
  <c r="I357" i="12"/>
  <c r="K357" i="12"/>
  <c r="M357" i="12"/>
  <c r="O357" i="12"/>
  <c r="Q357" i="12"/>
  <c r="V357" i="12"/>
  <c r="G359" i="12"/>
  <c r="M359" i="12" s="1"/>
  <c r="I359" i="12"/>
  <c r="K359" i="12"/>
  <c r="O359" i="12"/>
  <c r="Q359" i="12"/>
  <c r="Q346" i="12" s="1"/>
  <c r="V359" i="12"/>
  <c r="G361" i="12"/>
  <c r="I361" i="12"/>
  <c r="K361" i="12"/>
  <c r="M361" i="12"/>
  <c r="O361" i="12"/>
  <c r="Q361" i="12"/>
  <c r="V361" i="12"/>
  <c r="V346" i="12" s="1"/>
  <c r="K363" i="12"/>
  <c r="O363" i="12"/>
  <c r="V363" i="12"/>
  <c r="G364" i="12"/>
  <c r="G363" i="12" s="1"/>
  <c r="I62" i="1" s="1"/>
  <c r="I20" i="1" s="1"/>
  <c r="I364" i="12"/>
  <c r="I363" i="12" s="1"/>
  <c r="K364" i="12"/>
  <c r="O364" i="12"/>
  <c r="Q364" i="12"/>
  <c r="Q363" i="12" s="1"/>
  <c r="V364" i="12"/>
  <c r="AE368" i="12"/>
  <c r="F40" i="1" s="1"/>
  <c r="I18" i="1"/>
  <c r="J28" i="1"/>
  <c r="J26" i="1"/>
  <c r="G38" i="1"/>
  <c r="F38" i="1"/>
  <c r="J23" i="1"/>
  <c r="J24" i="1"/>
  <c r="J25" i="1"/>
  <c r="J27" i="1"/>
  <c r="E24" i="1"/>
  <c r="E26" i="1"/>
  <c r="G26" i="12" l="1"/>
  <c r="I51" i="1" s="1"/>
  <c r="G55" i="12"/>
  <c r="I52" i="1" s="1"/>
  <c r="G302" i="12"/>
  <c r="I59" i="1" s="1"/>
  <c r="G68" i="12"/>
  <c r="I55" i="1" s="1"/>
  <c r="AF368" i="12"/>
  <c r="G40" i="1" s="1"/>
  <c r="H40" i="1" s="1"/>
  <c r="I40" i="1" s="1"/>
  <c r="G66" i="12"/>
  <c r="I54" i="1" s="1"/>
  <c r="G61" i="12"/>
  <c r="I53" i="1" s="1"/>
  <c r="G8" i="12"/>
  <c r="F39" i="1"/>
  <c r="F41" i="1"/>
  <c r="M92" i="12"/>
  <c r="M277" i="12"/>
  <c r="M162" i="12"/>
  <c r="M325" i="12"/>
  <c r="M324" i="12" s="1"/>
  <c r="M37" i="12"/>
  <c r="M26" i="12" s="1"/>
  <c r="G92" i="12"/>
  <c r="I56" i="1" s="1"/>
  <c r="M347" i="12"/>
  <c r="M346" i="12" s="1"/>
  <c r="G277" i="12"/>
  <c r="I58" i="1" s="1"/>
  <c r="G162" i="12"/>
  <c r="I57" i="1" s="1"/>
  <c r="M86" i="12"/>
  <c r="M68" i="12" s="1"/>
  <c r="M59" i="12"/>
  <c r="M55" i="12" s="1"/>
  <c r="M17" i="12"/>
  <c r="M8" i="12" s="1"/>
  <c r="M364" i="12"/>
  <c r="M363" i="12" s="1"/>
  <c r="I17" i="1" l="1"/>
  <c r="G41" i="1"/>
  <c r="H41" i="1" s="1"/>
  <c r="I41" i="1" s="1"/>
  <c r="G39" i="1"/>
  <c r="G42" i="1" s="1"/>
  <c r="G25" i="1" s="1"/>
  <c r="A25" i="1" s="1"/>
  <c r="G26" i="1" s="1"/>
  <c r="I49" i="1"/>
  <c r="G368" i="12"/>
  <c r="F42" i="1"/>
  <c r="H39" i="1"/>
  <c r="H42" i="1" s="1"/>
  <c r="A26" i="1" l="1"/>
  <c r="I39" i="1"/>
  <c r="I42" i="1" s="1"/>
  <c r="J40" i="1" s="1"/>
  <c r="I16" i="1"/>
  <c r="I21" i="1" s="1"/>
  <c r="I63" i="1"/>
  <c r="G23" i="1"/>
  <c r="A23" i="1" s="1"/>
  <c r="G28" i="1"/>
  <c r="J41" i="1" l="1"/>
  <c r="J39" i="1"/>
  <c r="J42" i="1" s="1"/>
  <c r="J62" i="1"/>
  <c r="J53" i="1"/>
  <c r="J54" i="1"/>
  <c r="J61" i="1"/>
  <c r="J49" i="1"/>
  <c r="J52" i="1"/>
  <c r="J59" i="1"/>
  <c r="J60" i="1"/>
  <c r="J56" i="1"/>
  <c r="J51" i="1"/>
  <c r="J58" i="1"/>
  <c r="J57" i="1"/>
  <c r="J50" i="1"/>
  <c r="J55" i="1"/>
  <c r="A24" i="1"/>
  <c r="G24" i="1"/>
  <c r="A27" i="1" s="1"/>
  <c r="J63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9A0B577-94B9-4C95-9057-55FC7B79EEE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84FF84-E767-4538-9E25-9A9A6A93F2D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<sst xmlns="http://schemas.openxmlformats.org/spreadsheetml/2006/main" count="1261" uniqueCount="406">
  <si>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</si>
  <si>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</si>
  <si>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</si>
  <si>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</si>
  <si>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</si>
  <si>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</si>
  <si>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</si>
  <si>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</si>
  <si>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</si>
  <si>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</si>
  <si>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</si>
  <si>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</si>
  <si>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</si>
  <si>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</si>
  <si>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</si>
  <si>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</si>
  <si>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</si>
  <si>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</si>
  <si>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</si>
  <si>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</si>
  <si>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</si>
  <si>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</si>
  <si>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</si>
  <si>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</si>
  <si>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</si>
  <si>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</si>
  <si>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</si>
  <si>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</si>
  <si>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</si>
  <si>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</si>
  <si>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</si>
  <si>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</si>
  <si>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</si>
  <si>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</si>
  <si>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</si>
  <si>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</si>
  <si>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</si>
  <si>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</si>
  <si>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</si>
  <si>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</si>
  <si>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</si>
  <si>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2021060</t>
  </si>
  <si>
    <t>Česká Lípa</t>
  </si>
  <si>
    <t>01.2</t>
  </si>
  <si>
    <t>Oprava sedlové střechy - přístavba</t>
  </si>
  <si>
    <t>Objekt:</t>
  </si>
  <si>
    <t>Rozpočet:</t>
  </si>
  <si>
    <t>MŠ Eliášova, Česká Lípa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</si>
  <si>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</si>
  <si>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</si>
  <si>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</si>
  <si>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</si>
  <si>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</si>
  <si>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</si>
  <si>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</si>
  <si>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</si>
  <si>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</si>
  <si>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</si>
  <si>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</si>
  <si>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</si>
  <si>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</si>
  <si>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</si>
  <si>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</si>
  <si>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</si>
  <si>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</si>
  <si>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</si>
  <si>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</si>
  <si>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</si>
  <si>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</si>
  <si>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</si>
  <si>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</si>
  <si>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</si>
  <si>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</si>
  <si>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</si>
  <si>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</si>
  <si>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</si>
  <si>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</si>
  <si>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</si>
  <si>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</si>
  <si>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</si>
  <si>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</si>
  <si>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</si>
  <si>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</si>
  <si>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</si>
  <si>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</si>
  <si>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</si>
  <si>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</si>
  <si>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</si>
  <si>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</si>
  <si>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</si>
  <si>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</si>
  <si>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</si>
  <si>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</si>
  <si>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</si>
  <si>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</si>
  <si>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</si>
  <si>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</si>
  <si>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</si>
  <si>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</si>
  <si>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</si>
  <si>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</si>
  <si>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</si>
  <si>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</si>
  <si>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</si>
  <si>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</si>
  <si>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</si>
  <si>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</si>
  <si>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314232521RT2</t>
  </si>
  <si>
    <t>Zdivo komín. těles z cihel plných 29 cm na MC 10 s použitím suché maltové směsi - bez dodávky cihel lícových</t>
  </si>
  <si>
    <t>m3</t>
  </si>
  <si>
    <t>RTS 21/ II</t>
  </si>
  <si>
    <t>Práce</t>
  </si>
  <si>
    <t>POL1_</t>
  </si>
  <si>
    <t xml:space="preserve">střecha SS1 : </t>
  </si>
  <si>
    <t>VV</t>
  </si>
  <si>
    <t>2,35*0,53*0,9</t>
  </si>
  <si>
    <t>0,46*0,415*1,2</t>
  </si>
  <si>
    <t>316381116R00</t>
  </si>
  <si>
    <t>Komínové krycí desky s přesahem tl. 80 - 100 mm</t>
  </si>
  <si>
    <t>m2</t>
  </si>
  <si>
    <t>Položka obsahuje krycí desky s přesahem do 70 mm  a obsahuje i náklady na případnou konstrukční obvodovou výztuž, bednění, potěr nebo vyhlazení povrchu ve spádu k okrajům.</t>
  </si>
  <si>
    <t>POP</t>
  </si>
  <si>
    <t>2,55*0,73</t>
  </si>
  <si>
    <t>0,66*0,615</t>
  </si>
  <si>
    <t>596240111R</t>
  </si>
  <si>
    <t>Cihla lícová plná hladká 290x140x65 červená povrch hladký; l = 290,0 mm; š = 140 mm; h = 65,0 mm; počet pohledových stran 3</t>
  </si>
  <si>
    <t>kus</t>
  </si>
  <si>
    <t>SPCM</t>
  </si>
  <si>
    <t>Specifikace</t>
  </si>
  <si>
    <t>POL3_</t>
  </si>
  <si>
    <t>2,35*0,53*0,9*273</t>
  </si>
  <si>
    <t>0,46*0,415*1,2*273</t>
  </si>
  <si>
    <t>627452111R00</t>
  </si>
  <si>
    <t>Spárování maltou MCs zapuštěné rovné, zdí z cihel</t>
  </si>
  <si>
    <t xml:space="preserve">komíny : </t>
  </si>
  <si>
    <t>(2,35+0,53)*2*0,9</t>
  </si>
  <si>
    <t>(0,46+0,415)*2*1,2</t>
  </si>
  <si>
    <t>941941031R00</t>
  </si>
  <si>
    <t>Montáž lešení leh.řad.s podlahami,š.do 1 m, H 10 m</t>
  </si>
  <si>
    <t>Včetně kotvení lešení.</t>
  </si>
  <si>
    <t xml:space="preserve">nižší střecha : </t>
  </si>
  <si>
    <t>(14+17+20+9)*5</t>
  </si>
  <si>
    <t>3,5*3*2</t>
  </si>
  <si>
    <t>Mezisoučet</t>
  </si>
  <si>
    <t xml:space="preserve">pro komíny : </t>
  </si>
  <si>
    <t>(4+2)*2*1</t>
  </si>
  <si>
    <t>(2+2)*2*1</t>
  </si>
  <si>
    <t>941941191R00</t>
  </si>
  <si>
    <t>Příplatek za každý měsíc použití lešení k pol.1031</t>
  </si>
  <si>
    <t>pro střechu - předpoklad 3 měsíce : 321*3</t>
  </si>
  <si>
    <t>pro komíny - předpoklad 1 měsíc : 20</t>
  </si>
  <si>
    <t>941941831R00</t>
  </si>
  <si>
    <t>Demontáž lešení leh.řad.s podlahami,š.1 m, H 10 m</t>
  </si>
  <si>
    <t>střecha : 321</t>
  </si>
  <si>
    <t>komíny : 20</t>
  </si>
  <si>
    <t>944944011R00</t>
  </si>
  <si>
    <t>Montáž ochranné sítě z umělých vláken</t>
  </si>
  <si>
    <t>321+20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</si>
  <si>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</si>
  <si>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</si>
  <si>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</si>
  <si>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</si>
  <si>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</si>
  <si>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</si>
  <si>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m</t>
  </si>
  <si>
    <t>nad vstupy : 4*1</t>
  </si>
  <si>
    <t>944945193R00</t>
  </si>
  <si>
    <t>Příplatek za každý měsíc použ.stříšky, k pol. 5013</t>
  </si>
  <si>
    <t>předpoklad 3 měsíce : 4*3</t>
  </si>
  <si>
    <t>944945813R00</t>
  </si>
  <si>
    <t>Demontáž záchytné stříšky H 4,5 m, šířky nad 2 m</t>
  </si>
  <si>
    <t>95.01</t>
  </si>
  <si>
    <t>Opatření proti zatečení</t>
  </si>
  <si>
    <t>soubor</t>
  </si>
  <si>
    <t>Vlastní</t>
  </si>
  <si>
    <t>Indiv</t>
  </si>
  <si>
    <t>95.02</t>
  </si>
  <si>
    <t>Ostatní stavební a přípomocné práce, vč. materiálu</t>
  </si>
  <si>
    <t xml:space="preserve">hod   </t>
  </si>
  <si>
    <t>čerpání na základě zápisu TDS</t>
  </si>
  <si>
    <t>95.03</t>
  </si>
  <si>
    <t>Demontáž satelitní antény, uskladnění, zpětná montáž a naladění signálu vč. nové konzole a kotevního materiálu</t>
  </si>
  <si>
    <t xml:space="preserve">ks    </t>
  </si>
  <si>
    <t>pozn. E : 2</t>
  </si>
  <si>
    <t>962032631R00</t>
  </si>
  <si>
    <t>Bourání zdiva komínového z cihel na MVC</t>
  </si>
  <si>
    <t>999281151R00</t>
  </si>
  <si>
    <t>Přesun hmot pro opravy a údržbu do v. 25 m</t>
  </si>
  <si>
    <t>t</t>
  </si>
  <si>
    <t>Přesun hmot</t>
  </si>
  <si>
    <t>POL7_</t>
  </si>
  <si>
    <t>712400831R00</t>
  </si>
  <si>
    <t>Odstranění živičné krytiny střech do 30° 1vrstvé</t>
  </si>
  <si>
    <t xml:space="preserve">skladba SS1 - podklad pásmichal : </t>
  </si>
  <si>
    <t xml:space="preserve">nad vstupem : </t>
  </si>
  <si>
    <t>0,955*2,1*2</t>
  </si>
  <si>
    <t>(2,855-0,955)*2,1*0,5*2</t>
  </si>
  <si>
    <t>3,71*2,1*0,5</t>
  </si>
  <si>
    <t>(19,2-1)*(7,4-0,5)</t>
  </si>
  <si>
    <t>(12,415-0,5)*0,5</t>
  </si>
  <si>
    <t>(12,415-0,5)*(7,4-0,5)</t>
  </si>
  <si>
    <t>712400832R00</t>
  </si>
  <si>
    <t>Odstranění živičné krytiny střech do 30° 2vrstvé</t>
  </si>
  <si>
    <t xml:space="preserve">skladba SS1 : </t>
  </si>
  <si>
    <t xml:space="preserve">nižší střecha - kraj střechy : </t>
  </si>
  <si>
    <t>(7,025+19,2+14,565+12,415)*0,5</t>
  </si>
  <si>
    <t>712400834R00</t>
  </si>
  <si>
    <t>Příplat.za odstr.každé další vrstvy,střechy do 30°</t>
  </si>
  <si>
    <t xml:space="preserve">předpoklad 5 vrstev : </t>
  </si>
  <si>
    <t>(7,025+19,2+14,565+12,415)*0,5*3</t>
  </si>
  <si>
    <t>762331921R00</t>
  </si>
  <si>
    <t>Vyřezání části střešní vazby do 224 cm2</t>
  </si>
  <si>
    <t>krokev 140/160 : 20*10</t>
  </si>
  <si>
    <t>762332932RV1</t>
  </si>
  <si>
    <t>Doplnění střešní vazby z hranolů do 224 cm2  bez dodávky řeziva</t>
  </si>
  <si>
    <t>námětek 80/160 : 2,7*(14+18+24+10)</t>
  </si>
  <si>
    <t>762341210R00</t>
  </si>
  <si>
    <t>Montáž bednění střech rovných, prkna hrubá na sraz</t>
  </si>
  <si>
    <t xml:space="preserve">skladba SN1 : </t>
  </si>
  <si>
    <t>19,2*7,4</t>
  </si>
  <si>
    <t>12,415*0,5</t>
  </si>
  <si>
    <t>12,415*7,4</t>
  </si>
  <si>
    <t>762342204R00</t>
  </si>
  <si>
    <t>Montáž kontralatí přibitím</t>
  </si>
  <si>
    <t>762341811R00</t>
  </si>
  <si>
    <t>Demontáž bednění střech rovných z prken hrubých</t>
  </si>
  <si>
    <t>762395000R00</t>
  </si>
  <si>
    <t>Spojovací a ochranné prostředky pro střechy</t>
  </si>
  <si>
    <t>krokev 140/160 : 20*10*0,14*0,16</t>
  </si>
  <si>
    <t>námětek 80/160 : 2,7*(14+18+24+10)*0,08*0,16</t>
  </si>
  <si>
    <t xml:space="preserve">kontralatě : </t>
  </si>
  <si>
    <t>skladba - SN1 : 252,055*1,2*0,04*0,06</t>
  </si>
  <si>
    <t xml:space="preserve">bednění : </t>
  </si>
  <si>
    <t xml:space="preserve">viz materiál č.3 : </t>
  </si>
  <si>
    <t>skladba SN1 : 252,055*0,024</t>
  </si>
  <si>
    <t>762.01</t>
  </si>
  <si>
    <t>Dodávka a montáž - konstrukce větraného hřebene a nároží, vč. kotevního spojovacího materiálu</t>
  </si>
  <si>
    <t xml:space="preserve">m     </t>
  </si>
  <si>
    <t xml:space="preserve">viz. detail D2 : </t>
  </si>
  <si>
    <t>2/FC : 10,3*3</t>
  </si>
  <si>
    <t>5,2</t>
  </si>
  <si>
    <t>3*2</t>
  </si>
  <si>
    <t>1</t>
  </si>
  <si>
    <t>6050000T</t>
  </si>
  <si>
    <t>Řezivo hraněné</t>
  </si>
  <si>
    <t xml:space="preserve">m3    </t>
  </si>
  <si>
    <t>V 2021</t>
  </si>
  <si>
    <t>krokev 140/160 : 20*10*0,14*0,16*1,1</t>
  </si>
  <si>
    <t>námětek 80/160 : 2,7*(14+18+24+10)*0,08*0,16*1,1</t>
  </si>
  <si>
    <t>60510055R</t>
  </si>
  <si>
    <t>Lať profil dřevěný 60/40 mm l = 3 m a výše</t>
  </si>
  <si>
    <t>skladba - SN1 : 252,055*1,2*1,1</t>
  </si>
  <si>
    <t>60512540R</t>
  </si>
  <si>
    <t>Prkno SM tl. 24 mm omítané</t>
  </si>
  <si>
    <t>skladba SN1 : 252,055*0,024*1,1</t>
  </si>
  <si>
    <t>998762103R00</t>
  </si>
  <si>
    <t>Přesun hmot pro tesařské konstrukce, výšky do 24 m</t>
  </si>
  <si>
    <t>764322220R00</t>
  </si>
  <si>
    <t>Oplechování okapů Pz, tvrdá krytina, rš 330 mm</t>
  </si>
  <si>
    <t xml:space="preserve">1/PZ : </t>
  </si>
  <si>
    <t>0,5+8+20+14,8+12,8</t>
  </si>
  <si>
    <t>3+4+3</t>
  </si>
  <si>
    <t>764322230R00</t>
  </si>
  <si>
    <t>Oplechování okapů Pz, tvrdá krytina, rš 400 mm</t>
  </si>
  <si>
    <t>764904010RT4</t>
  </si>
  <si>
    <t>Zastřešení hladkými plechy falcovaná krytina, do 30°</t>
  </si>
  <si>
    <t>včetně spojovacích prostředků.</t>
  </si>
  <si>
    <t/>
  </si>
  <si>
    <t>- ocelový plech 0,5 mm s tvrdým jádrem</t>
  </si>
  <si>
    <t>- vrstva pozinkování 275 g/m2</t>
  </si>
  <si>
    <t>- povrch premium mat</t>
  </si>
  <si>
    <t>- barva břidlicově šedá</t>
  </si>
  <si>
    <t>- korozivní odolnost RC4</t>
  </si>
  <si>
    <t>764813250R00</t>
  </si>
  <si>
    <t>Lemování zdí lak.Pz,TK,krycí plech 2díly,rš 400 mm</t>
  </si>
  <si>
    <t>1/FC : 2,9*2</t>
  </si>
  <si>
    <t>764813840R00</t>
  </si>
  <si>
    <t>Lemování z lak.Pz,komínů na hlad.krytině</t>
  </si>
  <si>
    <t xml:space="preserve">1/FC : </t>
  </si>
  <si>
    <t>(2,35+0,53)*2*0,4*1,3</t>
  </si>
  <si>
    <t>(0,46+0,415)*2*0,4*1,3</t>
  </si>
  <si>
    <t>764819212R00</t>
  </si>
  <si>
    <t>Odpadní trouby kruhové z lak.Pz plechu, D 100 mm</t>
  </si>
  <si>
    <t>včetně kolena, objímky, spojovacího materiálu a zednické výpomoci.</t>
  </si>
  <si>
    <t>2/K : 7</t>
  </si>
  <si>
    <t>764815212R00</t>
  </si>
  <si>
    <t>Žlab podokapní půlkruh.z lak.Pz plechu, rš 330 mm</t>
  </si>
  <si>
    <t>Dodávka a montáž podokapního půlkruhového žlabu včetně háků, čel a spojek žlabu.</t>
  </si>
  <si>
    <t>1/K : 0,5+8+20+14,8+12,8</t>
  </si>
  <si>
    <t>764815810R00</t>
  </si>
  <si>
    <t>Kotlík žlabový oválný z lak. Pz plechu, 330/100 mm</t>
  </si>
  <si>
    <t>764775314R00</t>
  </si>
  <si>
    <t>Střešní výlez rozměr 600x600 mm</t>
  </si>
  <si>
    <t>pozn. D : 1</t>
  </si>
  <si>
    <t>764893112R00</t>
  </si>
  <si>
    <t>Provedení odvětrávaného hřebene a nároží</t>
  </si>
  <si>
    <t>včetně těsnění a spojovacích prostředků.</t>
  </si>
  <si>
    <t xml:space="preserve">2/FC : </t>
  </si>
  <si>
    <t>10,3*3</t>
  </si>
  <si>
    <t>764311822R00</t>
  </si>
  <si>
    <t>Demont. krytiny, tabule 2 x 1 m, nad 25 m2, do 30°</t>
  </si>
  <si>
    <t>764323830R00</t>
  </si>
  <si>
    <t>Demont. oplech. okapů, živičná krytina, rš 330 mm</t>
  </si>
  <si>
    <t>(7,025+19,2+14,565+12,415)</t>
  </si>
  <si>
    <t>764352810R00</t>
  </si>
  <si>
    <t>Demontáž žlabů půlkruh. rovných, rš 330 mm, do 30°</t>
  </si>
  <si>
    <t>764454802R00</t>
  </si>
  <si>
    <t>Demontáž odpadních trub kruhových,D 120 mm</t>
  </si>
  <si>
    <t>998764103R00</t>
  </si>
  <si>
    <t>Přesun hmot pro klempířské konstr., výšky do 24 m</t>
  </si>
  <si>
    <t>765313186R00</t>
  </si>
  <si>
    <t>Mřížka ochranná větrací, proti vletu hmyzu</t>
  </si>
  <si>
    <t>Dodávka a montáž ochranné větrací mřížky.</t>
  </si>
  <si>
    <t>detail D1 : 66,1</t>
  </si>
  <si>
    <t>detail D2 : 43,1*2</t>
  </si>
  <si>
    <t>765901182R00</t>
  </si>
  <si>
    <t>Fólie podstřešní vodotěsná  pro plechové krytiny vč. dodávky fólie</t>
  </si>
  <si>
    <t>Dodávka a montáž hydroizolační fólie včetně spojovacích prostředků.</t>
  </si>
  <si>
    <t>- sd do 0,02 m</t>
  </si>
  <si>
    <t>998765103R00</t>
  </si>
  <si>
    <t>Přesun hmot pro krytiny tvrdé, výšky do 24 m</t>
  </si>
  <si>
    <t>938902121R00</t>
  </si>
  <si>
    <t>Čištění dřevěných konstrukcí ocelovými kartáči</t>
  </si>
  <si>
    <t>- očištění stávajících dřevěných konstrukcí</t>
  </si>
  <si>
    <t xml:space="preserve">předpoklad 0,65 m2/m2 : </t>
  </si>
  <si>
    <t>skladba SN1 : 252,055*0,65</t>
  </si>
  <si>
    <t>783782205R00</t>
  </si>
  <si>
    <t>Nátěr tesařských konstrukcí proti dřevokazným houbám a hmyzu 2x</t>
  </si>
  <si>
    <t>včetně montáže, dodávky a demontáže lešení.</t>
  </si>
  <si>
    <t>krokev 140/160 : 20*10*0,6*1,1</t>
  </si>
  <si>
    <t>námětek 80/160 : 2,7*(14+18+24+10)*0,48*1,1</t>
  </si>
  <si>
    <t>skladba - SN1 : 252,055*1,2*0,2*1,1</t>
  </si>
  <si>
    <t>skladba SN1 : 252,055*2*1,1</t>
  </si>
  <si>
    <t xml:space="preserve">stávající krov : 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</si>
  <si>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</si>
  <si>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</si>
  <si>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</si>
  <si>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celkem : 12,51624</t>
  </si>
  <si>
    <t>dřevo : -6,24083</t>
  </si>
  <si>
    <t>suť : -2,15195</t>
  </si>
  <si>
    <t>afaltové pásy : -2,09876</t>
  </si>
  <si>
    <t>979990101R00</t>
  </si>
  <si>
    <t>Poplatek za sklád.suti-směs bet.a cihel do 30x30cm</t>
  </si>
  <si>
    <t>komíny : 1,35003*1,594</t>
  </si>
  <si>
    <t>979990121R00</t>
  </si>
  <si>
    <t>Poplatek za skládku suti - asfaltové pásy</t>
  </si>
  <si>
    <t>225,6475*0,006</t>
  </si>
  <si>
    <t>26,6025*0,01</t>
  </si>
  <si>
    <t>79,8075*0,006</t>
  </si>
  <si>
    <t>979990161R00</t>
  </si>
  <si>
    <t>Poplatek za skládku suti - dřevo</t>
  </si>
  <si>
    <t>vyřezání : 200*0,0123</t>
  </si>
  <si>
    <t>bednění : 252,055*0,015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</si>
  <si>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</si>
  <si>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</si>
  <si>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</si>
  <si>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</si>
  <si>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</si>
  <si>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</si>
  <si>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979086213R00</t>
  </si>
  <si>
    <t>Nakládání vybouraných hmot na dopravní prostředek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</si>
  <si>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</si>
  <si>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</si>
  <si>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</si>
  <si>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</si>
  <si>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</si>
  <si>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005121 R</t>
  </si>
  <si>
    <t>Zařízení staveniště</t>
  </si>
  <si>
    <t>Soubor</t>
  </si>
  <si>
    <t>VRN</t>
  </si>
  <si>
    <t>POL99_8</t>
  </si>
  <si>
    <t>dle SoD čl. II. odst. 2.5.2.</t>
  </si>
  <si>
    <t>005122 R</t>
  </si>
  <si>
    <t>Provozní a źemní vlivy a provoz dalšího subjektu</t>
  </si>
  <si>
    <t>dle SoD čl. II. odst. 2.5.7. a 2.5.8.</t>
  </si>
  <si>
    <t>005124010R</t>
  </si>
  <si>
    <t>Koordinační činnost</t>
  </si>
  <si>
    <t>dle SoD čl. II. odst. 2.5.5.</t>
  </si>
  <si>
    <t>00523  R</t>
  </si>
  <si>
    <t>Zkoušky a revize</t>
  </si>
  <si>
    <t>dle SoD čl. II. odst. 2.5.3.</t>
  </si>
  <si>
    <t>005231020R</t>
  </si>
  <si>
    <t>Kompletační činnost</t>
  </si>
  <si>
    <t>dle SoD čl. II. odst. 2.5.4.</t>
  </si>
  <si>
    <t>00524 R</t>
  </si>
  <si>
    <t>Fotodokumentace</t>
  </si>
  <si>
    <t>dle SoD čl. II. odst. 2.5.9.</t>
  </si>
  <si>
    <t>005241010R</t>
  </si>
  <si>
    <t xml:space="preserve">Dokumentace skutečného provedení </t>
  </si>
  <si>
    <t>dle SoD čl. II. odst. 2.5.1.</t>
  </si>
  <si>
    <t>005261010R</t>
  </si>
  <si>
    <t>Pojištění dodavatele a pojištění díla</t>
  </si>
  <si>
    <t>dle SoD čl. II. odst. 2.5.6.</t>
  </si>
  <si>
    <t>00411 R</t>
  </si>
  <si>
    <t>Přípravné a průzkumné služby či práce</t>
  </si>
  <si>
    <t>- mykologický průzkum</t>
  </si>
  <si>
    <t>- zpráva o průzkumu</t>
  </si>
  <si>
    <t>SUM</t>
  </si>
  <si>
    <t>Poznámky uchazeče k zadání</t>
  </si>
  <si>
    <t>POPUZIV</t>
  </si>
  <si>
    <t>- fólie izolační střešní hydroizolační, korozivzdorná;</t>
  </si>
  <si>
    <t>- paropropustná;</t>
  </si>
  <si>
    <t>- tloušťka 8,00 mm;</t>
  </si>
  <si>
    <t>- plošná hmotnost 380 g/m2;</t>
  </si>
  <si>
    <t>- PP kašírování strukturovaná rohož třívrstvá difůzně otevřená; s lepicí páskou;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</si>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</sst>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2"/>
      <c r="B2" s="77" t="s">
        <v>24</v>
      </c>
      <c r="C2" s="78"/>
      <c r="D2" s="79" t="s">
        <v>41</v>
      </c>
      <c r="E2" s="206" t="s">
        <v>47</v>
      </c>
      <c r="F2" s="207"/>
      <c r="G2" s="207"/>
      <c r="H2" s="207"/>
      <c r="I2" s="207"/>
      <c r="J2" s="208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09" t="s">
        <v>44</v>
      </c>
      <c r="F3" s="210"/>
      <c r="G3" s="210"/>
      <c r="H3" s="210"/>
      <c r="I3" s="210"/>
      <c r="J3" s="211"/>
    </row>
    <row r="4" spans="1:15" ht="23.25" customHeight="1" x14ac:dyDescent="0.2">
      <c r="A4" s="76">
        <v>2799</v>
      </c>
      <c r="B4" s="82" t="s">
        <v>46</v>
      </c>
      <c r="C4" s="83"/>
      <c r="D4" s="84" t="s">
        <v>41</v>
      </c>
      <c r="E4" s="219" t="s">
        <v>42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3"/>
      <c r="E11" s="213"/>
      <c r="F11" s="213"/>
      <c r="G11" s="213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SUMIF(F49:F62,A16,I49:I62)+SUMIF(F49:F62,"PSU",I49:I62)</f>
        <v>0</v>
      </c>
      <c r="J16" s="205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SUMIF(F49:F62,A17,I49:I62)</f>
        <v>0</v>
      </c>
      <c r="J17" s="205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SUMIF(F49:F62,A18,I49:I62)</f>
        <v>0</v>
      </c>
      <c r="J18" s="205"/>
    </row>
    <row r="19" spans="1:10" ht="23.25" customHeight="1" x14ac:dyDescent="0.2">
      <c r="A19" s="139" t="s">
        <v>78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SUMIF(F49:F62,A19,I49:I62)</f>
        <v>0</v>
      </c>
      <c r="J19" s="205"/>
    </row>
    <row r="20" spans="1:10" ht="23.25" customHeight="1" x14ac:dyDescent="0.2">
      <c r="A20" s="139" t="s">
        <v>79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SUMIF(F49:F62,A20,I49:I62)</f>
        <v>0</v>
      </c>
      <c r="J20" s="205"/>
    </row>
    <row r="21" spans="1:10" ht="23.25" customHeight="1" x14ac:dyDescent="0.2">
      <c r="A21" s="2"/>
      <c r="B21" s="48" t="s">
        <v>31</v>
      </c>
      <c r="C21" s="64"/>
      <c r="D21" s="65"/>
      <c r="E21" s="216"/>
      <c r="F21" s="217"/>
      <c r="G21" s="216"/>
      <c r="H21" s="217"/>
      <c r="I21" s="216">
        <f>SUM(I16:J20)</f>
        <v>0</v>
      </c>
      <c r="J21" s="23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3">
        <f>ZakladDPHSniVypocet</f>
        <v>0</v>
      </c>
      <c r="H23" s="234"/>
      <c r="I23" s="23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1">
        <f>A23</f>
        <v>0</v>
      </c>
      <c r="H24" s="232"/>
      <c r="I24" s="23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3">
        <f>ZakladDPHZaklVypocet</f>
        <v>0</v>
      </c>
      <c r="H25" s="234"/>
      <c r="I25" s="23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0">
        <f>A25</f>
        <v>0</v>
      </c>
      <c r="H26" s="201"/>
      <c r="I26" s="20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2">
        <f>CenaCelkem-(ZakladDPHSni+DPHSni+ZakladDPHZakl+DPHZakl)</f>
        <v>0</v>
      </c>
      <c r="H27" s="202"/>
      <c r="I27" s="20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37">
        <f>ZakladDPHSniVypocet+ZakladDPHZaklVypocet</f>
        <v>0</v>
      </c>
      <c r="H28" s="237"/>
      <c r="I28" s="237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36">
        <f>A27</f>
        <v>0</v>
      </c>
      <c r="H29" s="236"/>
      <c r="I29" s="236"/>
      <c r="J29" s="120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8"/>
      <c r="E34" s="239"/>
      <c r="G34" s="240"/>
      <c r="H34" s="241"/>
      <c r="I34" s="241"/>
      <c r="J34" s="25"/>
    </row>
    <row r="35" spans="1:10" ht="12.75" customHeight="1" x14ac:dyDescent="0.2">
      <c r="A35" s="2"/>
      <c r="B35" s="2"/>
      <c r="D35" s="230" t="s">
        <v>2</v>
      </c>
      <c r="E35" s="23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48</v>
      </c>
      <c r="C39" s="242"/>
      <c r="D39" s="242"/>
      <c r="E39" s="242"/>
      <c r="F39" s="100">
        <f>'01.2 2021060 Pol'!AE368</f>
        <v>0</v>
      </c>
      <c r="G39" s="101">
        <f>'01.2 2021060 Pol'!AF368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243" t="s">
        <v>44</v>
      </c>
      <c r="D40" s="243"/>
      <c r="E40" s="243"/>
      <c r="F40" s="105">
        <f>'01.2 2021060 Pol'!AE368</f>
        <v>0</v>
      </c>
      <c r="G40" s="106">
        <f>'01.2 2021060 Pol'!AF368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41</v>
      </c>
      <c r="C41" s="242" t="s">
        <v>42</v>
      </c>
      <c r="D41" s="242"/>
      <c r="E41" s="242"/>
      <c r="F41" s="109">
        <f>'01.2 2021060 Pol'!AE368</f>
        <v>0</v>
      </c>
      <c r="G41" s="102">
        <f>'01.2 2021060 Pol'!AF368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44" t="s">
        <v>49</v>
      </c>
      <c r="C42" s="245"/>
      <c r="D42" s="245"/>
      <c r="E42" s="246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51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52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53</v>
      </c>
      <c r="C49" s="247" t="s">
        <v>54</v>
      </c>
      <c r="D49" s="248"/>
      <c r="E49" s="248"/>
      <c r="F49" s="135" t="s">
        <v>26</v>
      </c>
      <c r="G49" s="136"/>
      <c r="H49" s="136"/>
      <c r="I49" s="136">
        <f>'01.2 2021060 Pol'!G8</f>
        <v>0</v>
      </c>
      <c r="J49" s="133" t="str">
        <f>IF(I63=0,"",I49/I63*100)</f>
        <v/>
      </c>
    </row>
    <row r="50" spans="1:10" ht="36.75" customHeight="1" x14ac:dyDescent="0.2">
      <c r="A50" s="124"/>
      <c r="B50" s="129" t="s">
        <v>55</v>
      </c>
      <c r="C50" s="247" t="s">
        <v>56</v>
      </c>
      <c r="D50" s="248"/>
      <c r="E50" s="248"/>
      <c r="F50" s="135" t="s">
        <v>26</v>
      </c>
      <c r="G50" s="136"/>
      <c r="H50" s="136"/>
      <c r="I50" s="136">
        <f>'01.2 2021060 Pol'!G21</f>
        <v>0</v>
      </c>
      <c r="J50" s="133" t="str">
        <f>IF(I63=0,"",I50/I63*100)</f>
        <v/>
      </c>
    </row>
    <row r="51" spans="1:10" ht="36.75" customHeight="1" x14ac:dyDescent="0.2">
      <c r="A51" s="124"/>
      <c r="B51" s="129" t="s">
        <v>57</v>
      </c>
      <c r="C51" s="247" t="s">
        <v>58</v>
      </c>
      <c r="D51" s="248"/>
      <c r="E51" s="248"/>
      <c r="F51" s="135" t="s">
        <v>26</v>
      </c>
      <c r="G51" s="136"/>
      <c r="H51" s="136"/>
      <c r="I51" s="136">
        <f>'01.2 2021060 Pol'!G26</f>
        <v>0</v>
      </c>
      <c r="J51" s="133" t="str">
        <f>IF(I63=0,"",I51/I63*100)</f>
        <v/>
      </c>
    </row>
    <row r="52" spans="1:10" ht="36.75" customHeight="1" x14ac:dyDescent="0.2">
      <c r="A52" s="124"/>
      <c r="B52" s="129" t="s">
        <v>59</v>
      </c>
      <c r="C52" s="247" t="s">
        <v>60</v>
      </c>
      <c r="D52" s="248"/>
      <c r="E52" s="248"/>
      <c r="F52" s="135" t="s">
        <v>26</v>
      </c>
      <c r="G52" s="136"/>
      <c r="H52" s="136"/>
      <c r="I52" s="136">
        <f>'01.2 2021060 Pol'!G55</f>
        <v>0</v>
      </c>
      <c r="J52" s="133" t="str">
        <f>IF(I63=0,"",I52/I63*100)</f>
        <v/>
      </c>
    </row>
    <row r="53" spans="1:10" ht="36.75" customHeight="1" x14ac:dyDescent="0.2">
      <c r="A53" s="124"/>
      <c r="B53" s="129" t="s">
        <v>61</v>
      </c>
      <c r="C53" s="247" t="s">
        <v>62</v>
      </c>
      <c r="D53" s="248"/>
      <c r="E53" s="248"/>
      <c r="F53" s="135" t="s">
        <v>26</v>
      </c>
      <c r="G53" s="136"/>
      <c r="H53" s="136"/>
      <c r="I53" s="136">
        <f>'01.2 2021060 Pol'!G61</f>
        <v>0</v>
      </c>
      <c r="J53" s="133" t="str">
        <f>IF(I63=0,"",I53/I63*100)</f>
        <v/>
      </c>
    </row>
    <row r="54" spans="1:10" ht="36.75" customHeight="1" x14ac:dyDescent="0.2">
      <c r="A54" s="124"/>
      <c r="B54" s="129" t="s">
        <v>63</v>
      </c>
      <c r="C54" s="247" t="s">
        <v>64</v>
      </c>
      <c r="D54" s="248"/>
      <c r="E54" s="248"/>
      <c r="F54" s="135" t="s">
        <v>26</v>
      </c>
      <c r="G54" s="136"/>
      <c r="H54" s="136"/>
      <c r="I54" s="136">
        <f>'01.2 2021060 Pol'!G66</f>
        <v>0</v>
      </c>
      <c r="J54" s="133" t="str">
        <f>IF(I63=0,"",I54/I63*100)</f>
        <v/>
      </c>
    </row>
    <row r="55" spans="1:10" ht="36.75" customHeight="1" x14ac:dyDescent="0.2">
      <c r="A55" s="124"/>
      <c r="B55" s="129" t="s">
        <v>65</v>
      </c>
      <c r="C55" s="247" t="s">
        <v>66</v>
      </c>
      <c r="D55" s="248"/>
      <c r="E55" s="248"/>
      <c r="F55" s="135" t="s">
        <v>27</v>
      </c>
      <c r="G55" s="136"/>
      <c r="H55" s="136"/>
      <c r="I55" s="136">
        <f>'01.2 2021060 Pol'!G68</f>
        <v>0</v>
      </c>
      <c r="J55" s="133" t="str">
        <f>IF(I63=0,"",I55/I63*100)</f>
        <v/>
      </c>
    </row>
    <row r="56" spans="1:10" ht="36.75" customHeight="1" x14ac:dyDescent="0.2">
      <c r="A56" s="124"/>
      <c r="B56" s="129" t="s">
        <v>67</v>
      </c>
      <c r="C56" s="247" t="s">
        <v>68</v>
      </c>
      <c r="D56" s="248"/>
      <c r="E56" s="248"/>
      <c r="F56" s="135" t="s">
        <v>27</v>
      </c>
      <c r="G56" s="136"/>
      <c r="H56" s="136"/>
      <c r="I56" s="136">
        <f>'01.2 2021060 Pol'!G92</f>
        <v>0</v>
      </c>
      <c r="J56" s="133" t="str">
        <f>IF(I63=0,"",I56/I63*100)</f>
        <v/>
      </c>
    </row>
    <row r="57" spans="1:10" ht="36.75" customHeight="1" x14ac:dyDescent="0.2">
      <c r="A57" s="124"/>
      <c r="B57" s="129" t="s">
        <v>69</v>
      </c>
      <c r="C57" s="247" t="s">
        <v>70</v>
      </c>
      <c r="D57" s="248"/>
      <c r="E57" s="248"/>
      <c r="F57" s="135" t="s">
        <v>27</v>
      </c>
      <c r="G57" s="136"/>
      <c r="H57" s="136"/>
      <c r="I57" s="136">
        <f>'01.2 2021060 Pol'!G162</f>
        <v>0</v>
      </c>
      <c r="J57" s="133" t="str">
        <f>IF(I63=0,"",I57/I63*100)</f>
        <v/>
      </c>
    </row>
    <row r="58" spans="1:10" ht="36.75" customHeight="1" x14ac:dyDescent="0.2">
      <c r="A58" s="124"/>
      <c r="B58" s="129" t="s">
        <v>71</v>
      </c>
      <c r="C58" s="247" t="s">
        <v>72</v>
      </c>
      <c r="D58" s="248"/>
      <c r="E58" s="248"/>
      <c r="F58" s="135" t="s">
        <v>27</v>
      </c>
      <c r="G58" s="136"/>
      <c r="H58" s="136"/>
      <c r="I58" s="136">
        <f>'01.2 2021060 Pol'!G277</f>
        <v>0</v>
      </c>
      <c r="J58" s="133" t="str">
        <f>IF(I63=0,"",I58/I63*100)</f>
        <v/>
      </c>
    </row>
    <row r="59" spans="1:10" ht="36.75" customHeight="1" x14ac:dyDescent="0.2">
      <c r="A59" s="124"/>
      <c r="B59" s="129" t="s">
        <v>73</v>
      </c>
      <c r="C59" s="247" t="s">
        <v>74</v>
      </c>
      <c r="D59" s="248"/>
      <c r="E59" s="248"/>
      <c r="F59" s="135" t="s">
        <v>27</v>
      </c>
      <c r="G59" s="136"/>
      <c r="H59" s="136"/>
      <c r="I59" s="136">
        <f>'01.2 2021060 Pol'!G302</f>
        <v>0</v>
      </c>
      <c r="J59" s="133" t="str">
        <f>IF(I63=0,"",I59/I63*100)</f>
        <v/>
      </c>
    </row>
    <row r="60" spans="1:10" ht="36.75" customHeight="1" x14ac:dyDescent="0.2">
      <c r="A60" s="124"/>
      <c r="B60" s="129" t="s">
        <v>75</v>
      </c>
      <c r="C60" s="247" t="s">
        <v>76</v>
      </c>
      <c r="D60" s="248"/>
      <c r="E60" s="248"/>
      <c r="F60" s="135" t="s">
        <v>77</v>
      </c>
      <c r="G60" s="136"/>
      <c r="H60" s="136"/>
      <c r="I60" s="136">
        <f>'01.2 2021060 Pol'!G324</f>
        <v>0</v>
      </c>
      <c r="J60" s="133" t="str">
        <f>IF(I63=0,"",I60/I63*100)</f>
        <v/>
      </c>
    </row>
    <row r="61" spans="1:10" ht="36.75" customHeight="1" x14ac:dyDescent="0.2">
      <c r="A61" s="124"/>
      <c r="B61" s="129" t="s">
        <v>78</v>
      </c>
      <c r="C61" s="247" t="s">
        <v>29</v>
      </c>
      <c r="D61" s="248"/>
      <c r="E61" s="248"/>
      <c r="F61" s="135" t="s">
        <v>78</v>
      </c>
      <c r="G61" s="136"/>
      <c r="H61" s="136"/>
      <c r="I61" s="136">
        <f>'01.2 2021060 Pol'!G346</f>
        <v>0</v>
      </c>
      <c r="J61" s="133" t="str">
        <f>IF(I63=0,"",I61/I63*100)</f>
        <v/>
      </c>
    </row>
    <row r="62" spans="1:10" ht="36.75" customHeight="1" x14ac:dyDescent="0.2">
      <c r="A62" s="124"/>
      <c r="B62" s="129" t="s">
        <v>79</v>
      </c>
      <c r="C62" s="247" t="s">
        <v>30</v>
      </c>
      <c r="D62" s="248"/>
      <c r="E62" s="248"/>
      <c r="F62" s="135" t="s">
        <v>79</v>
      </c>
      <c r="G62" s="136"/>
      <c r="H62" s="136"/>
      <c r="I62" s="136">
        <f>'01.2 2021060 Pol'!G363</f>
        <v>0</v>
      </c>
      <c r="J62" s="133" t="str">
        <f>IF(I63=0,"",I62/I63*100)</f>
        <v/>
      </c>
    </row>
    <row r="63" spans="1:10" ht="25.5" customHeight="1" x14ac:dyDescent="0.2">
      <c r="A63" s="125"/>
      <c r="B63" s="130" t="s">
        <v>1</v>
      </c>
      <c r="C63" s="131"/>
      <c r="D63" s="132"/>
      <c r="E63" s="132"/>
      <c r="F63" s="137"/>
      <c r="G63" s="138"/>
      <c r="H63" s="138"/>
      <c r="I63" s="138">
        <f>SUM(I49:I62)</f>
        <v>0</v>
      </c>
      <c r="J63" s="134">
        <f>SUM(J49:J62)</f>
        <v>0</v>
      </c>
    </row>
    <row r="64" spans="1:10" x14ac:dyDescent="0.2">
      <c r="F64" s="87"/>
      <c r="G64" s="87"/>
      <c r="H64" s="87"/>
      <c r="I64" s="87"/>
      <c r="J64" s="88"/>
    </row>
    <row r="65" spans="6:10" x14ac:dyDescent="0.2">
      <c r="F65" s="87"/>
      <c r="G65" s="87"/>
      <c r="H65" s="87"/>
      <c r="I65" s="87"/>
      <c r="J65" s="88"/>
    </row>
    <row r="66" spans="6:10" x14ac:dyDescent="0.2">
      <c r="F66" s="87"/>
      <c r="G66" s="87"/>
      <c r="H66" s="87"/>
      <c r="I66" s="87"/>
      <c r="J66" s="88"/>
    </row>
  </sheetData>
  <sheetProtection algorithmName="SHA-512" hashValue="jI9zAEe/xWrWcw7Om/cBNcVPNelz9OfvG6gB1g9m3ZPOQ7S7k8lPe72sMn73QjIL33AGA+6NwRjJMf2ZWKseWQ==" saltValue="+bzdCTlQZMv6CwlaubjJI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0:E60"/>
    <mergeCell ref="C61:E61"/>
    <mergeCell ref="C62:E62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8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9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10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PlA43BdKfVRRWfvDgB1oExAb6GDV/jlS/TBlY+mDWzSLcmby08wbMIbwb0VslnOjX760Dg90fYjHw2tP6A6GlQ==" saltValue="43Jzu5OfyH7IHbeKldg/E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6A65-5C91-4AAB-9225-32BD8062B6FA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80</v>
      </c>
    </row>
    <row r="2" spans="1:60" ht="25.15" customHeight="1" x14ac:dyDescent="0.2">
      <c r="A2" s="140" t="s">
        <v>8</v>
      </c>
      <c r="B2" s="49" t="s">
        <v>41</v>
      </c>
      <c r="C2" s="270" t="s">
        <v>47</v>
      </c>
      <c r="D2" s="271"/>
      <c r="E2" s="271"/>
      <c r="F2" s="271"/>
      <c r="G2" s="272"/>
      <c r="AG2" t="s">
        <v>81</v>
      </c>
    </row>
    <row r="3" spans="1:60" ht="25.15" customHeight="1" x14ac:dyDescent="0.2">
      <c r="A3" s="140" t="s">
        <v>9</v>
      </c>
      <c r="B3" s="49" t="s">
        <v>43</v>
      </c>
      <c r="C3" s="270" t="s">
        <v>44</v>
      </c>
      <c r="D3" s="271"/>
      <c r="E3" s="271"/>
      <c r="F3" s="271"/>
      <c r="G3" s="272"/>
      <c r="AC3" s="122" t="s">
        <v>81</v>
      </c>
      <c r="AG3" t="s">
        <v>82</v>
      </c>
    </row>
    <row r="4" spans="1:60" ht="25.15" customHeight="1" x14ac:dyDescent="0.2">
      <c r="A4" s="141" t="s">
        <v>10</v>
      </c>
      <c r="B4" s="142" t="s">
        <v>41</v>
      </c>
      <c r="C4" s="273" t="s">
        <v>42</v>
      </c>
      <c r="D4" s="274"/>
      <c r="E4" s="274"/>
      <c r="F4" s="274"/>
      <c r="G4" s="275"/>
      <c r="AG4" t="s">
        <v>83</v>
      </c>
    </row>
    <row r="5" spans="1:60" x14ac:dyDescent="0.2">
      <c r="D5" s="10"/>
    </row>
    <row r="6" spans="1:60" ht="38.25" x14ac:dyDescent="0.2">
      <c r="A6" s="144" t="s">
        <v>84</v>
      </c>
      <c r="B6" s="146" t="s">
        <v>85</v>
      </c>
      <c r="C6" s="146" t="s">
        <v>86</v>
      </c>
      <c r="D6" s="145" t="s">
        <v>87</v>
      </c>
      <c r="E6" s="144" t="s">
        <v>88</v>
      </c>
      <c r="F6" s="143" t="s">
        <v>89</v>
      </c>
      <c r="G6" s="144" t="s">
        <v>31</v>
      </c>
      <c r="H6" s="147" t="s">
        <v>32</v>
      </c>
      <c r="I6" s="147" t="s">
        <v>90</v>
      </c>
      <c r="J6" s="147" t="s">
        <v>33</v>
      </c>
      <c r="K6" s="147" t="s">
        <v>91</v>
      </c>
      <c r="L6" s="147" t="s">
        <v>92</v>
      </c>
      <c r="M6" s="147" t="s">
        <v>93</v>
      </c>
      <c r="N6" s="147" t="s">
        <v>94</v>
      </c>
      <c r="O6" s="147" t="s">
        <v>95</v>
      </c>
      <c r="P6" s="147" t="s">
        <v>96</v>
      </c>
      <c r="Q6" s="147" t="s">
        <v>97</v>
      </c>
      <c r="R6" s="147" t="s">
        <v>98</v>
      </c>
      <c r="S6" s="147" t="s">
        <v>99</v>
      </c>
      <c r="T6" s="147" t="s">
        <v>100</v>
      </c>
      <c r="U6" s="147" t="s">
        <v>101</v>
      </c>
      <c r="V6" s="147" t="s">
        <v>102</v>
      </c>
      <c r="W6" s="147" t="s">
        <v>103</v>
      </c>
      <c r="X6" s="147" t="s">
        <v>104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6" t="s">
        <v>105</v>
      </c>
      <c r="B8" s="167" t="s">
        <v>53</v>
      </c>
      <c r="C8" s="188" t="s">
        <v>54</v>
      </c>
      <c r="D8" s="168"/>
      <c r="E8" s="169"/>
      <c r="F8" s="170"/>
      <c r="G8" s="170">
        <f>SUMIF(AG9:AG20,"&lt;&gt;NOR",G9:G20)</f>
        <v>0</v>
      </c>
      <c r="H8" s="170"/>
      <c r="I8" s="170">
        <f>SUM(I9:I20)</f>
        <v>0</v>
      </c>
      <c r="J8" s="170"/>
      <c r="K8" s="170">
        <f>SUM(K9:K20)</f>
        <v>0</v>
      </c>
      <c r="L8" s="170"/>
      <c r="M8" s="170">
        <f>SUM(M9:M20)</f>
        <v>0</v>
      </c>
      <c r="N8" s="170"/>
      <c r="O8" s="170">
        <f>SUM(O9:O20)</f>
        <v>5.29</v>
      </c>
      <c r="P8" s="170"/>
      <c r="Q8" s="170">
        <f>SUM(Q9:Q20)</f>
        <v>0</v>
      </c>
      <c r="R8" s="170"/>
      <c r="S8" s="170"/>
      <c r="T8" s="171"/>
      <c r="U8" s="165"/>
      <c r="V8" s="165">
        <f>SUM(V9:V20)</f>
        <v>13.19</v>
      </c>
      <c r="W8" s="165"/>
      <c r="X8" s="165"/>
      <c r="AG8" t="s">
        <v>106</v>
      </c>
    </row>
    <row r="9" spans="1:60" ht="33.75" outlineLevel="1" x14ac:dyDescent="0.2">
      <c r="A9" s="172">
        <v>1</v>
      </c>
      <c r="B9" s="173" t="s">
        <v>107</v>
      </c>
      <c r="C9" s="189" t="s">
        <v>108</v>
      </c>
      <c r="D9" s="174" t="s">
        <v>109</v>
      </c>
      <c r="E9" s="175">
        <v>1.3500300000000001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1.8262</v>
      </c>
      <c r="O9" s="177">
        <f>ROUND(E9*N9,2)</f>
        <v>2.4700000000000002</v>
      </c>
      <c r="P9" s="177">
        <v>0</v>
      </c>
      <c r="Q9" s="177">
        <f>ROUND(E9*P9,2)</f>
        <v>0</v>
      </c>
      <c r="R9" s="177"/>
      <c r="S9" s="177" t="s">
        <v>110</v>
      </c>
      <c r="T9" s="178" t="s">
        <v>110</v>
      </c>
      <c r="U9" s="157">
        <v>3.9344999999999999</v>
      </c>
      <c r="V9" s="157">
        <f>ROUND(E9*U9,2)</f>
        <v>5.31</v>
      </c>
      <c r="W9" s="157"/>
      <c r="X9" s="157" t="s">
        <v>111</v>
      </c>
      <c r="Y9" s="148"/>
      <c r="Z9" s="148"/>
      <c r="AA9" s="148"/>
      <c r="AB9" s="148"/>
      <c r="AC9" s="148"/>
      <c r="AD9" s="148"/>
      <c r="AE9" s="148"/>
      <c r="AF9" s="148"/>
      <c r="AG9" s="148" t="s">
        <v>112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90" t="s">
        <v>113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114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90" t="s">
        <v>115</v>
      </c>
      <c r="D11" s="158"/>
      <c r="E11" s="159">
        <v>1.1209499999999999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114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90" t="s">
        <v>116</v>
      </c>
      <c r="D12" s="158"/>
      <c r="E12" s="159">
        <v>0.22908000000000001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114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2</v>
      </c>
      <c r="B13" s="173" t="s">
        <v>117</v>
      </c>
      <c r="C13" s="189" t="s">
        <v>118</v>
      </c>
      <c r="D13" s="174" t="s">
        <v>119</v>
      </c>
      <c r="E13" s="175">
        <v>2.2673999999999999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0.28500999999999999</v>
      </c>
      <c r="O13" s="177">
        <f>ROUND(E13*N13,2)</f>
        <v>0.65</v>
      </c>
      <c r="P13" s="177">
        <v>0</v>
      </c>
      <c r="Q13" s="177">
        <f>ROUND(E13*P13,2)</f>
        <v>0</v>
      </c>
      <c r="R13" s="177"/>
      <c r="S13" s="177" t="s">
        <v>110</v>
      </c>
      <c r="T13" s="178" t="s">
        <v>110</v>
      </c>
      <c r="U13" s="157">
        <v>3.4769999999999999</v>
      </c>
      <c r="V13" s="157">
        <f>ROUND(E13*U13,2)</f>
        <v>7.88</v>
      </c>
      <c r="W13" s="157"/>
      <c r="X13" s="157" t="s">
        <v>111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112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55"/>
      <c r="B14" s="156"/>
      <c r="C14" s="267" t="s">
        <v>120</v>
      </c>
      <c r="D14" s="268"/>
      <c r="E14" s="268"/>
      <c r="F14" s="268"/>
      <c r="G14" s="268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121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9" t="str">
        <f>C14</f>
        <v>Položka obsahuje krycí desky s přesahem do 70 mm  a obsahuje i náklady na případnou konstrukční obvodovou výztuž, bednění, potěr nebo vyhlazení povrchu ve spádu k okrajům.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90" t="s">
        <v>122</v>
      </c>
      <c r="D15" s="158"/>
      <c r="E15" s="159">
        <v>1.8614999999999999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114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90" t="s">
        <v>123</v>
      </c>
      <c r="D16" s="158"/>
      <c r="E16" s="159">
        <v>0.40589999999999998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114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33.75" outlineLevel="1" x14ac:dyDescent="0.2">
      <c r="A17" s="172">
        <v>3</v>
      </c>
      <c r="B17" s="173" t="s">
        <v>124</v>
      </c>
      <c r="C17" s="189" t="s">
        <v>125</v>
      </c>
      <c r="D17" s="174" t="s">
        <v>126</v>
      </c>
      <c r="E17" s="175">
        <v>368.55819000000002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5.8999999999999999E-3</v>
      </c>
      <c r="O17" s="177">
        <f>ROUND(E17*N17,2)</f>
        <v>2.17</v>
      </c>
      <c r="P17" s="177">
        <v>0</v>
      </c>
      <c r="Q17" s="177">
        <f>ROUND(E17*P17,2)</f>
        <v>0</v>
      </c>
      <c r="R17" s="177" t="s">
        <v>127</v>
      </c>
      <c r="S17" s="177" t="s">
        <v>110</v>
      </c>
      <c r="T17" s="178" t="s">
        <v>110</v>
      </c>
      <c r="U17" s="157">
        <v>0</v>
      </c>
      <c r="V17" s="157">
        <f>ROUND(E17*U17,2)</f>
        <v>0</v>
      </c>
      <c r="W17" s="157"/>
      <c r="X17" s="157" t="s">
        <v>128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129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90" t="s">
        <v>113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114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90" t="s">
        <v>130</v>
      </c>
      <c r="D19" s="158"/>
      <c r="E19" s="159">
        <v>306.01934999999997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114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90" t="s">
        <v>131</v>
      </c>
      <c r="D20" s="158"/>
      <c r="E20" s="159">
        <v>62.53884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114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6" t="s">
        <v>105</v>
      </c>
      <c r="B21" s="167" t="s">
        <v>55</v>
      </c>
      <c r="C21" s="188" t="s">
        <v>56</v>
      </c>
      <c r="D21" s="168"/>
      <c r="E21" s="169"/>
      <c r="F21" s="170"/>
      <c r="G21" s="170">
        <f>SUMIF(AG22:AG25,"&lt;&gt;NOR",G22:G25)</f>
        <v>0</v>
      </c>
      <c r="H21" s="170"/>
      <c r="I21" s="170">
        <f>SUM(I22:I25)</f>
        <v>0</v>
      </c>
      <c r="J21" s="170"/>
      <c r="K21" s="170">
        <f>SUM(K22:K25)</f>
        <v>0</v>
      </c>
      <c r="L21" s="170"/>
      <c r="M21" s="170">
        <f>SUM(M22:M25)</f>
        <v>0</v>
      </c>
      <c r="N21" s="170"/>
      <c r="O21" s="170">
        <f>SUM(O22:O25)</f>
        <v>0.13</v>
      </c>
      <c r="P21" s="170"/>
      <c r="Q21" s="170">
        <f>SUM(Q22:Q25)</f>
        <v>0</v>
      </c>
      <c r="R21" s="170"/>
      <c r="S21" s="170"/>
      <c r="T21" s="171"/>
      <c r="U21" s="165"/>
      <c r="V21" s="165">
        <f>SUM(V22:V25)</f>
        <v>4.57</v>
      </c>
      <c r="W21" s="165"/>
      <c r="X21" s="165"/>
      <c r="AG21" t="s">
        <v>106</v>
      </c>
    </row>
    <row r="22" spans="1:60" outlineLevel="1" x14ac:dyDescent="0.2">
      <c r="A22" s="172">
        <v>4</v>
      </c>
      <c r="B22" s="173" t="s">
        <v>132</v>
      </c>
      <c r="C22" s="189" t="s">
        <v>133</v>
      </c>
      <c r="D22" s="174" t="s">
        <v>119</v>
      </c>
      <c r="E22" s="175">
        <v>7.2839999999999998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1.7219999999999999E-2</v>
      </c>
      <c r="O22" s="177">
        <f>ROUND(E22*N22,2)</f>
        <v>0.13</v>
      </c>
      <c r="P22" s="177">
        <v>0</v>
      </c>
      <c r="Q22" s="177">
        <f>ROUND(E22*P22,2)</f>
        <v>0</v>
      </c>
      <c r="R22" s="177"/>
      <c r="S22" s="177" t="s">
        <v>110</v>
      </c>
      <c r="T22" s="178" t="s">
        <v>110</v>
      </c>
      <c r="U22" s="157">
        <v>0.628</v>
      </c>
      <c r="V22" s="157">
        <f>ROUND(E22*U22,2)</f>
        <v>4.57</v>
      </c>
      <c r="W22" s="157"/>
      <c r="X22" s="157" t="s">
        <v>111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112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90" t="s">
        <v>134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114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90" t="s">
        <v>135</v>
      </c>
      <c r="D24" s="158"/>
      <c r="E24" s="159">
        <v>5.1840000000000002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114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90" t="s">
        <v>136</v>
      </c>
      <c r="D25" s="158"/>
      <c r="E25" s="159">
        <v>2.1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114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6" t="s">
        <v>105</v>
      </c>
      <c r="B26" s="167" t="s">
        <v>57</v>
      </c>
      <c r="C26" s="188" t="s">
        <v>58</v>
      </c>
      <c r="D26" s="168"/>
      <c r="E26" s="169"/>
      <c r="F26" s="170"/>
      <c r="G26" s="170">
        <f>SUMIF(AG27:AG54,"&lt;&gt;NOR",G27:G54)</f>
        <v>0</v>
      </c>
      <c r="H26" s="170"/>
      <c r="I26" s="170">
        <f>SUM(I27:I54)</f>
        <v>0</v>
      </c>
      <c r="J26" s="170"/>
      <c r="K26" s="170">
        <f>SUM(K27:K54)</f>
        <v>0</v>
      </c>
      <c r="L26" s="170"/>
      <c r="M26" s="170">
        <f>SUM(M27:M54)</f>
        <v>0</v>
      </c>
      <c r="N26" s="170"/>
      <c r="O26" s="170">
        <f>SUM(O27:O54)</f>
        <v>7.2799999999999994</v>
      </c>
      <c r="P26" s="170"/>
      <c r="Q26" s="170">
        <f>SUM(Q27:Q54)</f>
        <v>0</v>
      </c>
      <c r="R26" s="170"/>
      <c r="S26" s="170"/>
      <c r="T26" s="171"/>
      <c r="U26" s="165"/>
      <c r="V26" s="165">
        <f>SUM(V27:V54)</f>
        <v>103.17999999999999</v>
      </c>
      <c r="W26" s="165"/>
      <c r="X26" s="165"/>
      <c r="AG26" t="s">
        <v>106</v>
      </c>
    </row>
    <row r="27" spans="1:60" outlineLevel="1" x14ac:dyDescent="0.2">
      <c r="A27" s="172">
        <v>5</v>
      </c>
      <c r="B27" s="173" t="s">
        <v>137</v>
      </c>
      <c r="C27" s="189" t="s">
        <v>138</v>
      </c>
      <c r="D27" s="174" t="s">
        <v>119</v>
      </c>
      <c r="E27" s="175">
        <v>341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1.8380000000000001E-2</v>
      </c>
      <c r="O27" s="177">
        <f>ROUND(E27*N27,2)</f>
        <v>6.27</v>
      </c>
      <c r="P27" s="177">
        <v>0</v>
      </c>
      <c r="Q27" s="177">
        <f>ROUND(E27*P27,2)</f>
        <v>0</v>
      </c>
      <c r="R27" s="177"/>
      <c r="S27" s="177" t="s">
        <v>110</v>
      </c>
      <c r="T27" s="178" t="s">
        <v>110</v>
      </c>
      <c r="U27" s="157">
        <v>0.13</v>
      </c>
      <c r="V27" s="157">
        <f>ROUND(E27*U27,2)</f>
        <v>44.33</v>
      </c>
      <c r="W27" s="157"/>
      <c r="X27" s="157" t="s">
        <v>111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112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267" t="s">
        <v>139</v>
      </c>
      <c r="D28" s="268"/>
      <c r="E28" s="268"/>
      <c r="F28" s="268"/>
      <c r="G28" s="268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121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90" t="s">
        <v>140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114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90" t="s">
        <v>141</v>
      </c>
      <c r="D30" s="158"/>
      <c r="E30" s="159">
        <v>300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114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90" t="s">
        <v>142</v>
      </c>
      <c r="D31" s="158"/>
      <c r="E31" s="159">
        <v>21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114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91" t="s">
        <v>143</v>
      </c>
      <c r="D32" s="163"/>
      <c r="E32" s="164">
        <v>321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114</v>
      </c>
      <c r="AH32" s="148">
        <v>1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90" t="s">
        <v>144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114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90" t="s">
        <v>145</v>
      </c>
      <c r="D34" s="158"/>
      <c r="E34" s="159">
        <v>12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114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90" t="s">
        <v>146</v>
      </c>
      <c r="D35" s="158"/>
      <c r="E35" s="159">
        <v>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114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91" t="s">
        <v>143</v>
      </c>
      <c r="D36" s="163"/>
      <c r="E36" s="164">
        <v>20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114</v>
      </c>
      <c r="AH36" s="148">
        <v>1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6</v>
      </c>
      <c r="B37" s="173" t="s">
        <v>147</v>
      </c>
      <c r="C37" s="189" t="s">
        <v>148</v>
      </c>
      <c r="D37" s="174" t="s">
        <v>119</v>
      </c>
      <c r="E37" s="175">
        <v>983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8.4999999999999995E-4</v>
      </c>
      <c r="O37" s="177">
        <f>ROUND(E37*N37,2)</f>
        <v>0.84</v>
      </c>
      <c r="P37" s="177">
        <v>0</v>
      </c>
      <c r="Q37" s="177">
        <f>ROUND(E37*P37,2)</f>
        <v>0</v>
      </c>
      <c r="R37" s="177"/>
      <c r="S37" s="177" t="s">
        <v>110</v>
      </c>
      <c r="T37" s="178" t="s">
        <v>110</v>
      </c>
      <c r="U37" s="157">
        <v>6.0000000000000001E-3</v>
      </c>
      <c r="V37" s="157">
        <f>ROUND(E37*U37,2)</f>
        <v>5.9</v>
      </c>
      <c r="W37" s="157"/>
      <c r="X37" s="157" t="s">
        <v>111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112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0" t="s">
        <v>149</v>
      </c>
      <c r="D38" s="158"/>
      <c r="E38" s="159">
        <v>963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114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90" t="s">
        <v>150</v>
      </c>
      <c r="D39" s="158"/>
      <c r="E39" s="159">
        <v>20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114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7</v>
      </c>
      <c r="B40" s="173" t="s">
        <v>151</v>
      </c>
      <c r="C40" s="189" t="s">
        <v>152</v>
      </c>
      <c r="D40" s="174" t="s">
        <v>119</v>
      </c>
      <c r="E40" s="175">
        <v>341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7"/>
      <c r="S40" s="177" t="s">
        <v>110</v>
      </c>
      <c r="T40" s="178" t="s">
        <v>110</v>
      </c>
      <c r="U40" s="157">
        <v>0.10199999999999999</v>
      </c>
      <c r="V40" s="157">
        <f>ROUND(E40*U40,2)</f>
        <v>34.78</v>
      </c>
      <c r="W40" s="157"/>
      <c r="X40" s="157" t="s">
        <v>111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112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90" t="s">
        <v>153</v>
      </c>
      <c r="D41" s="158"/>
      <c r="E41" s="159">
        <v>321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114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90" t="s">
        <v>154</v>
      </c>
      <c r="D42" s="158"/>
      <c r="E42" s="159">
        <v>20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114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8</v>
      </c>
      <c r="B43" s="173" t="s">
        <v>155</v>
      </c>
      <c r="C43" s="189" t="s">
        <v>156</v>
      </c>
      <c r="D43" s="174" t="s">
        <v>119</v>
      </c>
      <c r="E43" s="175">
        <v>341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7"/>
      <c r="S43" s="177" t="s">
        <v>110</v>
      </c>
      <c r="T43" s="178" t="s">
        <v>110</v>
      </c>
      <c r="U43" s="157">
        <v>3.0300000000000001E-2</v>
      </c>
      <c r="V43" s="157">
        <f>ROUND(E43*U43,2)</f>
        <v>10.33</v>
      </c>
      <c r="W43" s="157"/>
      <c r="X43" s="157" t="s">
        <v>111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112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90" t="s">
        <v>157</v>
      </c>
      <c r="D44" s="158"/>
      <c r="E44" s="159">
        <v>341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114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9</v>
      </c>
      <c r="B45" s="173" t="s">
        <v>158</v>
      </c>
      <c r="C45" s="189" t="s">
        <v>159</v>
      </c>
      <c r="D45" s="174" t="s">
        <v>119</v>
      </c>
      <c r="E45" s="175">
        <v>983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7">
        <v>5.0000000000000002E-5</v>
      </c>
      <c r="O45" s="177">
        <f>ROUND(E45*N45,2)</f>
        <v>0.05</v>
      </c>
      <c r="P45" s="177">
        <v>0</v>
      </c>
      <c r="Q45" s="177">
        <f>ROUND(E45*P45,2)</f>
        <v>0</v>
      </c>
      <c r="R45" s="177"/>
      <c r="S45" s="177" t="s">
        <v>110</v>
      </c>
      <c r="T45" s="178" t="s">
        <v>110</v>
      </c>
      <c r="U45" s="157">
        <v>0</v>
      </c>
      <c r="V45" s="157">
        <f>ROUND(E45*U45,2)</f>
        <v>0</v>
      </c>
      <c r="W45" s="157"/>
      <c r="X45" s="157" t="s">
        <v>111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112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90" t="s">
        <v>149</v>
      </c>
      <c r="D46" s="158"/>
      <c r="E46" s="159">
        <v>963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114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90" t="s">
        <v>150</v>
      </c>
      <c r="D47" s="158"/>
      <c r="E47" s="159">
        <v>20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114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10</v>
      </c>
      <c r="B48" s="173" t="s">
        <v>160</v>
      </c>
      <c r="C48" s="189" t="s">
        <v>161</v>
      </c>
      <c r="D48" s="174" t="s">
        <v>119</v>
      </c>
      <c r="E48" s="175">
        <v>341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7"/>
      <c r="S48" s="177" t="s">
        <v>110</v>
      </c>
      <c r="T48" s="178" t="s">
        <v>110</v>
      </c>
      <c r="U48" s="157">
        <v>1.7999999999999999E-2</v>
      </c>
      <c r="V48" s="157">
        <f>ROUND(E48*U48,2)</f>
        <v>6.14</v>
      </c>
      <c r="W48" s="157"/>
      <c r="X48" s="157" t="s">
        <v>111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112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90" t="s">
        <v>157</v>
      </c>
      <c r="D49" s="158"/>
      <c r="E49" s="159">
        <v>341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114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11</v>
      </c>
      <c r="B50" s="173" t="s">
        <v>162</v>
      </c>
      <c r="C50" s="189" t="s">
        <v>163</v>
      </c>
      <c r="D50" s="174" t="s">
        <v>164</v>
      </c>
      <c r="E50" s="175">
        <v>4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2.3720000000000001E-2</v>
      </c>
      <c r="O50" s="177">
        <f>ROUND(E50*N50,2)</f>
        <v>0.09</v>
      </c>
      <c r="P50" s="177">
        <v>0</v>
      </c>
      <c r="Q50" s="177">
        <f>ROUND(E50*P50,2)</f>
        <v>0</v>
      </c>
      <c r="R50" s="177"/>
      <c r="S50" s="177" t="s">
        <v>110</v>
      </c>
      <c r="T50" s="178" t="s">
        <v>110</v>
      </c>
      <c r="U50" s="157">
        <v>0.23899999999999999</v>
      </c>
      <c r="V50" s="157">
        <f>ROUND(E50*U50,2)</f>
        <v>0.96</v>
      </c>
      <c r="W50" s="157"/>
      <c r="X50" s="157" t="s">
        <v>111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112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90" t="s">
        <v>165</v>
      </c>
      <c r="D51" s="158"/>
      <c r="E51" s="159">
        <v>4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114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12</v>
      </c>
      <c r="B52" s="173" t="s">
        <v>166</v>
      </c>
      <c r="C52" s="189" t="s">
        <v>167</v>
      </c>
      <c r="D52" s="174" t="s">
        <v>164</v>
      </c>
      <c r="E52" s="175">
        <v>12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2.2499999999999998E-3</v>
      </c>
      <c r="O52" s="177">
        <f>ROUND(E52*N52,2)</f>
        <v>0.03</v>
      </c>
      <c r="P52" s="177">
        <v>0</v>
      </c>
      <c r="Q52" s="177">
        <f>ROUND(E52*P52,2)</f>
        <v>0</v>
      </c>
      <c r="R52" s="177"/>
      <c r="S52" s="177" t="s">
        <v>110</v>
      </c>
      <c r="T52" s="178" t="s">
        <v>110</v>
      </c>
      <c r="U52" s="157">
        <v>0.01</v>
      </c>
      <c r="V52" s="157">
        <f>ROUND(E52*U52,2)</f>
        <v>0.12</v>
      </c>
      <c r="W52" s="157"/>
      <c r="X52" s="157" t="s">
        <v>111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112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90" t="s">
        <v>168</v>
      </c>
      <c r="D53" s="158"/>
      <c r="E53" s="159">
        <v>12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114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0">
        <v>13</v>
      </c>
      <c r="B54" s="181" t="s">
        <v>169</v>
      </c>
      <c r="C54" s="192" t="s">
        <v>170</v>
      </c>
      <c r="D54" s="182" t="s">
        <v>164</v>
      </c>
      <c r="E54" s="183">
        <v>4</v>
      </c>
      <c r="F54" s="184"/>
      <c r="G54" s="185">
        <f>ROUND(E54*F54,2)</f>
        <v>0</v>
      </c>
      <c r="H54" s="184"/>
      <c r="I54" s="185">
        <f>ROUND(E54*H54,2)</f>
        <v>0</v>
      </c>
      <c r="J54" s="184"/>
      <c r="K54" s="185">
        <f>ROUND(E54*J54,2)</f>
        <v>0</v>
      </c>
      <c r="L54" s="185">
        <v>21</v>
      </c>
      <c r="M54" s="185">
        <f>G54*(1+L54/100)</f>
        <v>0</v>
      </c>
      <c r="N54" s="185">
        <v>0</v>
      </c>
      <c r="O54" s="185">
        <f>ROUND(E54*N54,2)</f>
        <v>0</v>
      </c>
      <c r="P54" s="185">
        <v>0</v>
      </c>
      <c r="Q54" s="185">
        <f>ROUND(E54*P54,2)</f>
        <v>0</v>
      </c>
      <c r="R54" s="185"/>
      <c r="S54" s="185" t="s">
        <v>110</v>
      </c>
      <c r="T54" s="186" t="s">
        <v>110</v>
      </c>
      <c r="U54" s="157">
        <v>0.154</v>
      </c>
      <c r="V54" s="157">
        <f>ROUND(E54*U54,2)</f>
        <v>0.62</v>
      </c>
      <c r="W54" s="157"/>
      <c r="X54" s="157" t="s">
        <v>111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112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5.5" x14ac:dyDescent="0.2">
      <c r="A55" s="166" t="s">
        <v>105</v>
      </c>
      <c r="B55" s="167" t="s">
        <v>59</v>
      </c>
      <c r="C55" s="188" t="s">
        <v>60</v>
      </c>
      <c r="D55" s="168"/>
      <c r="E55" s="169"/>
      <c r="F55" s="170"/>
      <c r="G55" s="170">
        <f>SUMIF(AG56:AG60,"&lt;&gt;NOR",G56:G60)</f>
        <v>0</v>
      </c>
      <c r="H55" s="170"/>
      <c r="I55" s="170">
        <f>SUM(I56:I60)</f>
        <v>0</v>
      </c>
      <c r="J55" s="170"/>
      <c r="K55" s="170">
        <f>SUM(K56:K60)</f>
        <v>0</v>
      </c>
      <c r="L55" s="170"/>
      <c r="M55" s="170">
        <f>SUM(M56:M60)</f>
        <v>0</v>
      </c>
      <c r="N55" s="170"/>
      <c r="O55" s="170">
        <f>SUM(O56:O60)</f>
        <v>0</v>
      </c>
      <c r="P55" s="170"/>
      <c r="Q55" s="170">
        <f>SUM(Q56:Q60)</f>
        <v>0</v>
      </c>
      <c r="R55" s="170"/>
      <c r="S55" s="170"/>
      <c r="T55" s="171"/>
      <c r="U55" s="165"/>
      <c r="V55" s="165">
        <f>SUM(V56:V60)</f>
        <v>0</v>
      </c>
      <c r="W55" s="165"/>
      <c r="X55" s="165"/>
      <c r="AG55" t="s">
        <v>106</v>
      </c>
    </row>
    <row r="56" spans="1:60" outlineLevel="1" x14ac:dyDescent="0.2">
      <c r="A56" s="180">
        <v>14</v>
      </c>
      <c r="B56" s="181" t="s">
        <v>171</v>
      </c>
      <c r="C56" s="192" t="s">
        <v>172</v>
      </c>
      <c r="D56" s="182" t="s">
        <v>173</v>
      </c>
      <c r="E56" s="183">
        <v>1</v>
      </c>
      <c r="F56" s="184"/>
      <c r="G56" s="185">
        <f>ROUND(E56*F56,2)</f>
        <v>0</v>
      </c>
      <c r="H56" s="184"/>
      <c r="I56" s="185">
        <f>ROUND(E56*H56,2)</f>
        <v>0</v>
      </c>
      <c r="J56" s="184"/>
      <c r="K56" s="185">
        <f>ROUND(E56*J56,2)</f>
        <v>0</v>
      </c>
      <c r="L56" s="185">
        <v>21</v>
      </c>
      <c r="M56" s="185">
        <f>G56*(1+L56/100)</f>
        <v>0</v>
      </c>
      <c r="N56" s="185">
        <v>0</v>
      </c>
      <c r="O56" s="185">
        <f>ROUND(E56*N56,2)</f>
        <v>0</v>
      </c>
      <c r="P56" s="185">
        <v>0</v>
      </c>
      <c r="Q56" s="185">
        <f>ROUND(E56*P56,2)</f>
        <v>0</v>
      </c>
      <c r="R56" s="185"/>
      <c r="S56" s="185" t="s">
        <v>174</v>
      </c>
      <c r="T56" s="186" t="s">
        <v>175</v>
      </c>
      <c r="U56" s="157">
        <v>0</v>
      </c>
      <c r="V56" s="157">
        <f>ROUND(E56*U56,2)</f>
        <v>0</v>
      </c>
      <c r="W56" s="157"/>
      <c r="X56" s="157" t="s">
        <v>111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112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15</v>
      </c>
      <c r="B57" s="173" t="s">
        <v>176</v>
      </c>
      <c r="C57" s="189" t="s">
        <v>177</v>
      </c>
      <c r="D57" s="174" t="s">
        <v>178</v>
      </c>
      <c r="E57" s="175">
        <v>75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/>
      <c r="S57" s="177" t="s">
        <v>174</v>
      </c>
      <c r="T57" s="178" t="s">
        <v>175</v>
      </c>
      <c r="U57" s="157">
        <v>0</v>
      </c>
      <c r="V57" s="157">
        <f>ROUND(E57*U57,2)</f>
        <v>0</v>
      </c>
      <c r="W57" s="157"/>
      <c r="X57" s="157" t="s">
        <v>111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112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67" t="s">
        <v>179</v>
      </c>
      <c r="D58" s="268"/>
      <c r="E58" s="268"/>
      <c r="F58" s="268"/>
      <c r="G58" s="268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121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33.75" outlineLevel="1" x14ac:dyDescent="0.2">
      <c r="A59" s="172">
        <v>16</v>
      </c>
      <c r="B59" s="173" t="s">
        <v>180</v>
      </c>
      <c r="C59" s="189" t="s">
        <v>181</v>
      </c>
      <c r="D59" s="174" t="s">
        <v>182</v>
      </c>
      <c r="E59" s="175">
        <v>2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7"/>
      <c r="S59" s="177" t="s">
        <v>174</v>
      </c>
      <c r="T59" s="178" t="s">
        <v>175</v>
      </c>
      <c r="U59" s="157">
        <v>0</v>
      </c>
      <c r="V59" s="157">
        <f>ROUND(E59*U59,2)</f>
        <v>0</v>
      </c>
      <c r="W59" s="157"/>
      <c r="X59" s="157" t="s">
        <v>111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112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90" t="s">
        <v>183</v>
      </c>
      <c r="D60" s="158"/>
      <c r="E60" s="159">
        <v>2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114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6" t="s">
        <v>105</v>
      </c>
      <c r="B61" s="167" t="s">
        <v>61</v>
      </c>
      <c r="C61" s="188" t="s">
        <v>62</v>
      </c>
      <c r="D61" s="168"/>
      <c r="E61" s="169"/>
      <c r="F61" s="170"/>
      <c r="G61" s="170">
        <f>SUMIF(AG62:AG65,"&lt;&gt;NOR",G62:G65)</f>
        <v>0</v>
      </c>
      <c r="H61" s="170"/>
      <c r="I61" s="170">
        <f>SUM(I62:I65)</f>
        <v>0</v>
      </c>
      <c r="J61" s="170"/>
      <c r="K61" s="170">
        <f>SUM(K62:K65)</f>
        <v>0</v>
      </c>
      <c r="L61" s="170"/>
      <c r="M61" s="170">
        <f>SUM(M62:M65)</f>
        <v>0</v>
      </c>
      <c r="N61" s="170"/>
      <c r="O61" s="170">
        <f>SUM(O62:O65)</f>
        <v>0</v>
      </c>
      <c r="P61" s="170"/>
      <c r="Q61" s="170">
        <f>SUM(Q62:Q65)</f>
        <v>2.15</v>
      </c>
      <c r="R61" s="170"/>
      <c r="S61" s="170"/>
      <c r="T61" s="171"/>
      <c r="U61" s="165"/>
      <c r="V61" s="165">
        <f>SUM(V62:V65)</f>
        <v>3.27</v>
      </c>
      <c r="W61" s="165"/>
      <c r="X61" s="165"/>
      <c r="AG61" t="s">
        <v>106</v>
      </c>
    </row>
    <row r="62" spans="1:60" outlineLevel="1" x14ac:dyDescent="0.2">
      <c r="A62" s="172">
        <v>17</v>
      </c>
      <c r="B62" s="173" t="s">
        <v>184</v>
      </c>
      <c r="C62" s="189" t="s">
        <v>185</v>
      </c>
      <c r="D62" s="174" t="s">
        <v>109</v>
      </c>
      <c r="E62" s="175">
        <v>1.3500300000000001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7">
        <v>0</v>
      </c>
      <c r="O62" s="177">
        <f>ROUND(E62*N62,2)</f>
        <v>0</v>
      </c>
      <c r="P62" s="177">
        <v>1.5940000000000001</v>
      </c>
      <c r="Q62" s="177">
        <f>ROUND(E62*P62,2)</f>
        <v>2.15</v>
      </c>
      <c r="R62" s="177"/>
      <c r="S62" s="177" t="s">
        <v>110</v>
      </c>
      <c r="T62" s="178" t="s">
        <v>110</v>
      </c>
      <c r="U62" s="157">
        <v>2.42</v>
      </c>
      <c r="V62" s="157">
        <f>ROUND(E62*U62,2)</f>
        <v>3.27</v>
      </c>
      <c r="W62" s="157"/>
      <c r="X62" s="157" t="s">
        <v>111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112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90" t="s">
        <v>113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114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90" t="s">
        <v>115</v>
      </c>
      <c r="D64" s="158"/>
      <c r="E64" s="159">
        <v>1.1209499999999999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114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90" t="s">
        <v>116</v>
      </c>
      <c r="D65" s="158"/>
      <c r="E65" s="159">
        <v>0.22908000000000001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114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6" t="s">
        <v>105</v>
      </c>
      <c r="B66" s="167" t="s">
        <v>63</v>
      </c>
      <c r="C66" s="188" t="s">
        <v>64</v>
      </c>
      <c r="D66" s="168"/>
      <c r="E66" s="169"/>
      <c r="F66" s="170"/>
      <c r="G66" s="170">
        <f>SUMIF(AG67:AG67,"&lt;&gt;NOR",G67:G67)</f>
        <v>0</v>
      </c>
      <c r="H66" s="170"/>
      <c r="I66" s="170">
        <f>SUM(I67:I67)</f>
        <v>0</v>
      </c>
      <c r="J66" s="170"/>
      <c r="K66" s="170">
        <f>SUM(K67:K67)</f>
        <v>0</v>
      </c>
      <c r="L66" s="170"/>
      <c r="M66" s="170">
        <f>SUM(M67:M67)</f>
        <v>0</v>
      </c>
      <c r="N66" s="170"/>
      <c r="O66" s="170">
        <f>SUM(O67:O67)</f>
        <v>0</v>
      </c>
      <c r="P66" s="170"/>
      <c r="Q66" s="170">
        <f>SUM(Q67:Q67)</f>
        <v>0</v>
      </c>
      <c r="R66" s="170"/>
      <c r="S66" s="170"/>
      <c r="T66" s="171"/>
      <c r="U66" s="165"/>
      <c r="V66" s="165">
        <f>SUM(V67:V67)</f>
        <v>69.77</v>
      </c>
      <c r="W66" s="165"/>
      <c r="X66" s="165"/>
      <c r="AG66" t="s">
        <v>106</v>
      </c>
    </row>
    <row r="67" spans="1:60" outlineLevel="1" x14ac:dyDescent="0.2">
      <c r="A67" s="180">
        <v>18</v>
      </c>
      <c r="B67" s="181" t="s">
        <v>186</v>
      </c>
      <c r="C67" s="192" t="s">
        <v>187</v>
      </c>
      <c r="D67" s="182" t="s">
        <v>188</v>
      </c>
      <c r="E67" s="183">
        <v>12.685739999999999</v>
      </c>
      <c r="F67" s="184"/>
      <c r="G67" s="185">
        <f>ROUND(E67*F67,2)</f>
        <v>0</v>
      </c>
      <c r="H67" s="184"/>
      <c r="I67" s="185">
        <f>ROUND(E67*H67,2)</f>
        <v>0</v>
      </c>
      <c r="J67" s="184"/>
      <c r="K67" s="185">
        <f>ROUND(E67*J67,2)</f>
        <v>0</v>
      </c>
      <c r="L67" s="185">
        <v>21</v>
      </c>
      <c r="M67" s="185">
        <f>G67*(1+L67/100)</f>
        <v>0</v>
      </c>
      <c r="N67" s="185">
        <v>0</v>
      </c>
      <c r="O67" s="185">
        <f>ROUND(E67*N67,2)</f>
        <v>0</v>
      </c>
      <c r="P67" s="185">
        <v>0</v>
      </c>
      <c r="Q67" s="185">
        <f>ROUND(E67*P67,2)</f>
        <v>0</v>
      </c>
      <c r="R67" s="185"/>
      <c r="S67" s="185" t="s">
        <v>110</v>
      </c>
      <c r="T67" s="186" t="s">
        <v>110</v>
      </c>
      <c r="U67" s="157">
        <v>5.5</v>
      </c>
      <c r="V67" s="157">
        <f>ROUND(E67*U67,2)</f>
        <v>69.77</v>
      </c>
      <c r="W67" s="157"/>
      <c r="X67" s="157" t="s">
        <v>189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190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166" t="s">
        <v>105</v>
      </c>
      <c r="B68" s="167" t="s">
        <v>65</v>
      </c>
      <c r="C68" s="188" t="s">
        <v>66</v>
      </c>
      <c r="D68" s="168"/>
      <c r="E68" s="169"/>
      <c r="F68" s="170"/>
      <c r="G68" s="170">
        <f>SUMIF(AG69:AG91,"&lt;&gt;NOR",G69:G91)</f>
        <v>0</v>
      </c>
      <c r="H68" s="170"/>
      <c r="I68" s="170">
        <f>SUM(I69:I91)</f>
        <v>0</v>
      </c>
      <c r="J68" s="170"/>
      <c r="K68" s="170">
        <f>SUM(K69:K91)</f>
        <v>0</v>
      </c>
      <c r="L68" s="170"/>
      <c r="M68" s="170">
        <f>SUM(M69:M91)</f>
        <v>0</v>
      </c>
      <c r="N68" s="170"/>
      <c r="O68" s="170">
        <f>SUM(O69:O91)</f>
        <v>0</v>
      </c>
      <c r="P68" s="170"/>
      <c r="Q68" s="170">
        <f>SUM(Q69:Q91)</f>
        <v>2.1</v>
      </c>
      <c r="R68" s="170"/>
      <c r="S68" s="170"/>
      <c r="T68" s="171"/>
      <c r="U68" s="165"/>
      <c r="V68" s="165">
        <f>SUM(V69:V91)</f>
        <v>13.36</v>
      </c>
      <c r="W68" s="165"/>
      <c r="X68" s="165"/>
      <c r="AG68" t="s">
        <v>106</v>
      </c>
    </row>
    <row r="69" spans="1:60" outlineLevel="1" x14ac:dyDescent="0.2">
      <c r="A69" s="172">
        <v>19</v>
      </c>
      <c r="B69" s="173" t="s">
        <v>191</v>
      </c>
      <c r="C69" s="189" t="s">
        <v>192</v>
      </c>
      <c r="D69" s="174" t="s">
        <v>119</v>
      </c>
      <c r="E69" s="175">
        <v>225.64750000000001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7">
        <v>0</v>
      </c>
      <c r="O69" s="177">
        <f>ROUND(E69*N69,2)</f>
        <v>0</v>
      </c>
      <c r="P69" s="177">
        <v>6.0000000000000001E-3</v>
      </c>
      <c r="Q69" s="177">
        <f>ROUND(E69*P69,2)</f>
        <v>1.35</v>
      </c>
      <c r="R69" s="177"/>
      <c r="S69" s="177" t="s">
        <v>110</v>
      </c>
      <c r="T69" s="178" t="s">
        <v>110</v>
      </c>
      <c r="U69" s="157">
        <v>0.05</v>
      </c>
      <c r="V69" s="157">
        <f>ROUND(E69*U69,2)</f>
        <v>11.28</v>
      </c>
      <c r="W69" s="157"/>
      <c r="X69" s="157" t="s">
        <v>111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112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90" t="s">
        <v>193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114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90" t="s">
        <v>194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114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90" t="s">
        <v>195</v>
      </c>
      <c r="D72" s="158"/>
      <c r="E72" s="159">
        <v>4.0110000000000001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114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90" t="s">
        <v>196</v>
      </c>
      <c r="D73" s="158"/>
      <c r="E73" s="159">
        <v>3.99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114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90" t="s">
        <v>197</v>
      </c>
      <c r="D74" s="158"/>
      <c r="E74" s="159">
        <v>3.8955000000000002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114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91" t="s">
        <v>143</v>
      </c>
      <c r="D75" s="163"/>
      <c r="E75" s="164">
        <v>11.8965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114</v>
      </c>
      <c r="AH75" s="148">
        <v>1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90" t="s">
        <v>140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114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90" t="s">
        <v>198</v>
      </c>
      <c r="D77" s="158"/>
      <c r="E77" s="159">
        <v>125.58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114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90" t="s">
        <v>199</v>
      </c>
      <c r="D78" s="158"/>
      <c r="E78" s="159">
        <v>5.9574999999999996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114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90" t="s">
        <v>200</v>
      </c>
      <c r="D79" s="158"/>
      <c r="E79" s="159">
        <v>82.213499999999996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114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91" t="s">
        <v>143</v>
      </c>
      <c r="D80" s="163"/>
      <c r="E80" s="164">
        <v>213.751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114</v>
      </c>
      <c r="AH80" s="148">
        <v>1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20</v>
      </c>
      <c r="B81" s="173" t="s">
        <v>201</v>
      </c>
      <c r="C81" s="189" t="s">
        <v>202</v>
      </c>
      <c r="D81" s="174" t="s">
        <v>119</v>
      </c>
      <c r="E81" s="175">
        <v>26.602499999999999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7">
        <v>0</v>
      </c>
      <c r="O81" s="177">
        <f>ROUND(E81*N81,2)</f>
        <v>0</v>
      </c>
      <c r="P81" s="177">
        <v>0.01</v>
      </c>
      <c r="Q81" s="177">
        <f>ROUND(E81*P81,2)</f>
        <v>0.27</v>
      </c>
      <c r="R81" s="177"/>
      <c r="S81" s="177" t="s">
        <v>110</v>
      </c>
      <c r="T81" s="178" t="s">
        <v>110</v>
      </c>
      <c r="U81" s="157">
        <v>0.06</v>
      </c>
      <c r="V81" s="157">
        <f>ROUND(E81*U81,2)</f>
        <v>1.6</v>
      </c>
      <c r="W81" s="157"/>
      <c r="X81" s="157" t="s">
        <v>111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112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90" t="s">
        <v>203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114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90" t="s">
        <v>204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114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90" t="s">
        <v>205</v>
      </c>
      <c r="D84" s="158"/>
      <c r="E84" s="159">
        <v>26.602499999999999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114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91" t="s">
        <v>143</v>
      </c>
      <c r="D85" s="163"/>
      <c r="E85" s="164">
        <v>26.602499999999999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114</v>
      </c>
      <c r="AH85" s="148">
        <v>1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21</v>
      </c>
      <c r="B86" s="173" t="s">
        <v>206</v>
      </c>
      <c r="C86" s="189" t="s">
        <v>207</v>
      </c>
      <c r="D86" s="174" t="s">
        <v>119</v>
      </c>
      <c r="E86" s="175">
        <v>79.807500000000005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0</v>
      </c>
      <c r="O86" s="177">
        <f>ROUND(E86*N86,2)</f>
        <v>0</v>
      </c>
      <c r="P86" s="177">
        <v>6.0000000000000001E-3</v>
      </c>
      <c r="Q86" s="177">
        <f>ROUND(E86*P86,2)</f>
        <v>0.48</v>
      </c>
      <c r="R86" s="177"/>
      <c r="S86" s="177" t="s">
        <v>110</v>
      </c>
      <c r="T86" s="178" t="s">
        <v>110</v>
      </c>
      <c r="U86" s="157">
        <v>6.0000000000000001E-3</v>
      </c>
      <c r="V86" s="157">
        <f>ROUND(E86*U86,2)</f>
        <v>0.48</v>
      </c>
      <c r="W86" s="157"/>
      <c r="X86" s="157" t="s">
        <v>111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112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90" t="s">
        <v>208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114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90" t="s">
        <v>203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114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90" t="s">
        <v>204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114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90" t="s">
        <v>209</v>
      </c>
      <c r="D90" s="158"/>
      <c r="E90" s="159">
        <v>79.807500000000005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114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91" t="s">
        <v>143</v>
      </c>
      <c r="D91" s="163"/>
      <c r="E91" s="164">
        <v>79.807500000000005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114</v>
      </c>
      <c r="AH91" s="148">
        <v>1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6" t="s">
        <v>105</v>
      </c>
      <c r="B92" s="167" t="s">
        <v>67</v>
      </c>
      <c r="C92" s="188" t="s">
        <v>68</v>
      </c>
      <c r="D92" s="168"/>
      <c r="E92" s="169"/>
      <c r="F92" s="170"/>
      <c r="G92" s="170">
        <f>SUMIF(AG93:AG161,"&lt;&gt;NOR",G93:G161)</f>
        <v>0</v>
      </c>
      <c r="H92" s="170"/>
      <c r="I92" s="170">
        <f>SUM(I93:I161)</f>
        <v>0</v>
      </c>
      <c r="J92" s="170"/>
      <c r="K92" s="170">
        <f>SUM(K93:K161)</f>
        <v>0</v>
      </c>
      <c r="L92" s="170"/>
      <c r="M92" s="170">
        <f>SUM(M93:M161)</f>
        <v>0</v>
      </c>
      <c r="N92" s="170"/>
      <c r="O92" s="170">
        <f>SUM(O93:O161)</f>
        <v>8.57</v>
      </c>
      <c r="P92" s="170"/>
      <c r="Q92" s="170">
        <f>SUM(Q93:Q161)</f>
        <v>6.24</v>
      </c>
      <c r="R92" s="170"/>
      <c r="S92" s="170"/>
      <c r="T92" s="171"/>
      <c r="U92" s="165"/>
      <c r="V92" s="165">
        <f>SUM(V93:V161)</f>
        <v>345.52000000000004</v>
      </c>
      <c r="W92" s="165"/>
      <c r="X92" s="165"/>
      <c r="AG92" t="s">
        <v>106</v>
      </c>
    </row>
    <row r="93" spans="1:60" outlineLevel="1" x14ac:dyDescent="0.2">
      <c r="A93" s="172">
        <v>22</v>
      </c>
      <c r="B93" s="173" t="s">
        <v>210</v>
      </c>
      <c r="C93" s="189" t="s">
        <v>211</v>
      </c>
      <c r="D93" s="174" t="s">
        <v>164</v>
      </c>
      <c r="E93" s="175">
        <v>200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1.6000000000000001E-4</v>
      </c>
      <c r="O93" s="177">
        <f>ROUND(E93*N93,2)</f>
        <v>0.03</v>
      </c>
      <c r="P93" s="177">
        <v>1.2319999999999999E-2</v>
      </c>
      <c r="Q93" s="177">
        <f>ROUND(E93*P93,2)</f>
        <v>2.46</v>
      </c>
      <c r="R93" s="177"/>
      <c r="S93" s="177" t="s">
        <v>110</v>
      </c>
      <c r="T93" s="178" t="s">
        <v>110</v>
      </c>
      <c r="U93" s="157">
        <v>0.33815000000000001</v>
      </c>
      <c r="V93" s="157">
        <f>ROUND(E93*U93,2)</f>
        <v>67.63</v>
      </c>
      <c r="W93" s="157"/>
      <c r="X93" s="157" t="s">
        <v>111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112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0" t="s">
        <v>212</v>
      </c>
      <c r="D94" s="158"/>
      <c r="E94" s="159">
        <v>200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114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72">
        <v>23</v>
      </c>
      <c r="B95" s="173" t="s">
        <v>213</v>
      </c>
      <c r="C95" s="189" t="s">
        <v>214</v>
      </c>
      <c r="D95" s="174" t="s">
        <v>164</v>
      </c>
      <c r="E95" s="175">
        <v>378.2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9.0000000000000006E-5</v>
      </c>
      <c r="O95" s="177">
        <f>ROUND(E95*N95,2)</f>
        <v>0.03</v>
      </c>
      <c r="P95" s="177">
        <v>0</v>
      </c>
      <c r="Q95" s="177">
        <f>ROUND(E95*P95,2)</f>
        <v>0</v>
      </c>
      <c r="R95" s="177"/>
      <c r="S95" s="177" t="s">
        <v>110</v>
      </c>
      <c r="T95" s="178" t="s">
        <v>110</v>
      </c>
      <c r="U95" s="157">
        <v>0.41599999999999998</v>
      </c>
      <c r="V95" s="157">
        <f>ROUND(E95*U95,2)</f>
        <v>157.33000000000001</v>
      </c>
      <c r="W95" s="157"/>
      <c r="X95" s="157" t="s">
        <v>111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112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90" t="s">
        <v>212</v>
      </c>
      <c r="D96" s="158"/>
      <c r="E96" s="159">
        <v>200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114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90" t="s">
        <v>215</v>
      </c>
      <c r="D97" s="158"/>
      <c r="E97" s="159">
        <v>178.2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114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72">
        <v>24</v>
      </c>
      <c r="B98" s="173" t="s">
        <v>216</v>
      </c>
      <c r="C98" s="189" t="s">
        <v>217</v>
      </c>
      <c r="D98" s="174" t="s">
        <v>119</v>
      </c>
      <c r="E98" s="175">
        <v>252.05500000000001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7"/>
      <c r="S98" s="177" t="s">
        <v>110</v>
      </c>
      <c r="T98" s="178" t="s">
        <v>110</v>
      </c>
      <c r="U98" s="157">
        <v>0.27</v>
      </c>
      <c r="V98" s="157">
        <f>ROUND(E98*U98,2)</f>
        <v>68.05</v>
      </c>
      <c r="W98" s="157"/>
      <c r="X98" s="157" t="s">
        <v>111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112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90" t="s">
        <v>218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114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90" t="s">
        <v>194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114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90" t="s">
        <v>195</v>
      </c>
      <c r="D101" s="158"/>
      <c r="E101" s="159">
        <v>4.0110000000000001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114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0" t="s">
        <v>196</v>
      </c>
      <c r="D102" s="158"/>
      <c r="E102" s="159">
        <v>3.99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114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90" t="s">
        <v>197</v>
      </c>
      <c r="D103" s="158"/>
      <c r="E103" s="159">
        <v>3.8955000000000002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114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90" t="s">
        <v>140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114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90" t="s">
        <v>219</v>
      </c>
      <c r="D105" s="158"/>
      <c r="E105" s="159">
        <v>142.08000000000001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114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90" t="s">
        <v>220</v>
      </c>
      <c r="D106" s="158"/>
      <c r="E106" s="159">
        <v>6.2074999999999996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114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90" t="s">
        <v>221</v>
      </c>
      <c r="D107" s="158"/>
      <c r="E107" s="159">
        <v>91.870999999999995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114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91" t="s">
        <v>143</v>
      </c>
      <c r="D108" s="163"/>
      <c r="E108" s="164">
        <v>252.05500000000001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114</v>
      </c>
      <c r="AH108" s="148">
        <v>1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25</v>
      </c>
      <c r="B109" s="173" t="s">
        <v>222</v>
      </c>
      <c r="C109" s="189" t="s">
        <v>223</v>
      </c>
      <c r="D109" s="174" t="s">
        <v>119</v>
      </c>
      <c r="E109" s="175">
        <v>252.05500000000001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7"/>
      <c r="S109" s="177" t="s">
        <v>110</v>
      </c>
      <c r="T109" s="178" t="s">
        <v>110</v>
      </c>
      <c r="U109" s="157">
        <v>5.5E-2</v>
      </c>
      <c r="V109" s="157">
        <f>ROUND(E109*U109,2)</f>
        <v>13.86</v>
      </c>
      <c r="W109" s="157"/>
      <c r="X109" s="157" t="s">
        <v>111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112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90" t="s">
        <v>218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114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90" t="s">
        <v>194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114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90" t="s">
        <v>195</v>
      </c>
      <c r="D112" s="158"/>
      <c r="E112" s="159">
        <v>4.0110000000000001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114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90" t="s">
        <v>196</v>
      </c>
      <c r="D113" s="158"/>
      <c r="E113" s="159">
        <v>3.99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114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90" t="s">
        <v>197</v>
      </c>
      <c r="D114" s="158"/>
      <c r="E114" s="159">
        <v>3.8955000000000002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114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90" t="s">
        <v>140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114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90" t="s">
        <v>219</v>
      </c>
      <c r="D116" s="158"/>
      <c r="E116" s="159">
        <v>142.08000000000001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114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90" t="s">
        <v>220</v>
      </c>
      <c r="D117" s="158"/>
      <c r="E117" s="159">
        <v>6.2074999999999996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114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90" t="s">
        <v>221</v>
      </c>
      <c r="D118" s="158"/>
      <c r="E118" s="159">
        <v>91.870999999999995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114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91" t="s">
        <v>143</v>
      </c>
      <c r="D119" s="163"/>
      <c r="E119" s="164">
        <v>252.05500000000001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114</v>
      </c>
      <c r="AH119" s="148">
        <v>1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26</v>
      </c>
      <c r="B120" s="173" t="s">
        <v>224</v>
      </c>
      <c r="C120" s="189" t="s">
        <v>225</v>
      </c>
      <c r="D120" s="174" t="s">
        <v>119</v>
      </c>
      <c r="E120" s="175">
        <v>252.05500000000001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7">
        <v>0</v>
      </c>
      <c r="O120" s="177">
        <f>ROUND(E120*N120,2)</f>
        <v>0</v>
      </c>
      <c r="P120" s="177">
        <v>1.4999999999999999E-2</v>
      </c>
      <c r="Q120" s="177">
        <f>ROUND(E120*P120,2)</f>
        <v>3.78</v>
      </c>
      <c r="R120" s="177"/>
      <c r="S120" s="177" t="s">
        <v>110</v>
      </c>
      <c r="T120" s="178" t="s">
        <v>110</v>
      </c>
      <c r="U120" s="157">
        <v>0.09</v>
      </c>
      <c r="V120" s="157">
        <f>ROUND(E120*U120,2)</f>
        <v>22.68</v>
      </c>
      <c r="W120" s="157"/>
      <c r="X120" s="157" t="s">
        <v>111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112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90" t="s">
        <v>203</v>
      </c>
      <c r="D121" s="158"/>
      <c r="E121" s="159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114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0" t="s">
        <v>194</v>
      </c>
      <c r="D122" s="158"/>
      <c r="E122" s="159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114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90" t="s">
        <v>195</v>
      </c>
      <c r="D123" s="158"/>
      <c r="E123" s="159">
        <v>4.0110000000000001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114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90" t="s">
        <v>196</v>
      </c>
      <c r="D124" s="158"/>
      <c r="E124" s="159">
        <v>3.99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114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90" t="s">
        <v>197</v>
      </c>
      <c r="D125" s="158"/>
      <c r="E125" s="159">
        <v>3.8955000000000002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114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91" t="s">
        <v>143</v>
      </c>
      <c r="D126" s="163"/>
      <c r="E126" s="164">
        <v>11.8965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114</v>
      </c>
      <c r="AH126" s="148">
        <v>1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90" t="s">
        <v>140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114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90" t="s">
        <v>219</v>
      </c>
      <c r="D128" s="158"/>
      <c r="E128" s="159">
        <v>142.08000000000001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114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90" t="s">
        <v>220</v>
      </c>
      <c r="D129" s="158"/>
      <c r="E129" s="159">
        <v>6.2074999999999996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114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0" t="s">
        <v>221</v>
      </c>
      <c r="D130" s="158"/>
      <c r="E130" s="159">
        <v>91.870999999999995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114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91" t="s">
        <v>143</v>
      </c>
      <c r="D131" s="163"/>
      <c r="E131" s="164">
        <v>240.1585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114</v>
      </c>
      <c r="AH131" s="148">
        <v>1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27</v>
      </c>
      <c r="B132" s="173" t="s">
        <v>226</v>
      </c>
      <c r="C132" s="189" t="s">
        <v>227</v>
      </c>
      <c r="D132" s="174" t="s">
        <v>109</v>
      </c>
      <c r="E132" s="175">
        <v>13.536199999999999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7">
        <v>2.3570000000000001E-2</v>
      </c>
      <c r="O132" s="177">
        <f>ROUND(E132*N132,2)</f>
        <v>0.32</v>
      </c>
      <c r="P132" s="177">
        <v>0</v>
      </c>
      <c r="Q132" s="177">
        <f>ROUND(E132*P132,2)</f>
        <v>0</v>
      </c>
      <c r="R132" s="177"/>
      <c r="S132" s="177" t="s">
        <v>110</v>
      </c>
      <c r="T132" s="178" t="s">
        <v>110</v>
      </c>
      <c r="U132" s="157">
        <v>0</v>
      </c>
      <c r="V132" s="157">
        <f>ROUND(E132*U132,2)</f>
        <v>0</v>
      </c>
      <c r="W132" s="157"/>
      <c r="X132" s="157" t="s">
        <v>111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112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90" t="s">
        <v>218</v>
      </c>
      <c r="D133" s="158"/>
      <c r="E133" s="159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114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90" t="s">
        <v>228</v>
      </c>
      <c r="D134" s="158"/>
      <c r="E134" s="159">
        <v>4.4800000000000004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114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90" t="s">
        <v>229</v>
      </c>
      <c r="D135" s="158"/>
      <c r="E135" s="159">
        <v>2.2809599999999999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114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91" t="s">
        <v>143</v>
      </c>
      <c r="D136" s="163"/>
      <c r="E136" s="164">
        <v>6.7609599999999999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114</v>
      </c>
      <c r="AH136" s="148">
        <v>1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90" t="s">
        <v>230</v>
      </c>
      <c r="D137" s="158"/>
      <c r="E137" s="159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114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90" t="s">
        <v>231</v>
      </c>
      <c r="D138" s="158"/>
      <c r="E138" s="159">
        <v>0.72592000000000001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114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91" t="s">
        <v>143</v>
      </c>
      <c r="D139" s="163"/>
      <c r="E139" s="164">
        <v>0.72592000000000001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114</v>
      </c>
      <c r="AH139" s="148">
        <v>1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90" t="s">
        <v>232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114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90" t="s">
        <v>233</v>
      </c>
      <c r="D141" s="158"/>
      <c r="E141" s="159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114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90" t="s">
        <v>234</v>
      </c>
      <c r="D142" s="158"/>
      <c r="E142" s="159">
        <v>6.0493199999999998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114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91" t="s">
        <v>143</v>
      </c>
      <c r="D143" s="163"/>
      <c r="E143" s="164">
        <v>6.0493199999999998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114</v>
      </c>
      <c r="AH143" s="148">
        <v>1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72">
        <v>28</v>
      </c>
      <c r="B144" s="173" t="s">
        <v>235</v>
      </c>
      <c r="C144" s="189" t="s">
        <v>236</v>
      </c>
      <c r="D144" s="174" t="s">
        <v>237</v>
      </c>
      <c r="E144" s="175">
        <v>43.1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7">
        <v>0</v>
      </c>
      <c r="O144" s="177">
        <f>ROUND(E144*N144,2)</f>
        <v>0</v>
      </c>
      <c r="P144" s="177">
        <v>0</v>
      </c>
      <c r="Q144" s="177">
        <f>ROUND(E144*P144,2)</f>
        <v>0</v>
      </c>
      <c r="R144" s="177"/>
      <c r="S144" s="177" t="s">
        <v>174</v>
      </c>
      <c r="T144" s="178" t="s">
        <v>175</v>
      </c>
      <c r="U144" s="157">
        <v>0</v>
      </c>
      <c r="V144" s="157">
        <f>ROUND(E144*U144,2)</f>
        <v>0</v>
      </c>
      <c r="W144" s="157"/>
      <c r="X144" s="157" t="s">
        <v>111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112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90" t="s">
        <v>238</v>
      </c>
      <c r="D145" s="158"/>
      <c r="E145" s="159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114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90" t="s">
        <v>239</v>
      </c>
      <c r="D146" s="158"/>
      <c r="E146" s="159">
        <v>30.9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114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90" t="s">
        <v>240</v>
      </c>
      <c r="D147" s="158"/>
      <c r="E147" s="159">
        <v>5.2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114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90" t="s">
        <v>241</v>
      </c>
      <c r="D148" s="158"/>
      <c r="E148" s="159">
        <v>6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114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90" t="s">
        <v>242</v>
      </c>
      <c r="D149" s="158"/>
      <c r="E149" s="159">
        <v>1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114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2">
        <v>29</v>
      </c>
      <c r="B150" s="173" t="s">
        <v>243</v>
      </c>
      <c r="C150" s="189" t="s">
        <v>244</v>
      </c>
      <c r="D150" s="174" t="s">
        <v>245</v>
      </c>
      <c r="E150" s="175">
        <v>7.4370599999999998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7">
        <v>0.55000000000000004</v>
      </c>
      <c r="O150" s="177">
        <f>ROUND(E150*N150,2)</f>
        <v>4.09</v>
      </c>
      <c r="P150" s="177">
        <v>0</v>
      </c>
      <c r="Q150" s="177">
        <f>ROUND(E150*P150,2)</f>
        <v>0</v>
      </c>
      <c r="R150" s="177"/>
      <c r="S150" s="177" t="s">
        <v>174</v>
      </c>
      <c r="T150" s="178" t="s">
        <v>246</v>
      </c>
      <c r="U150" s="157">
        <v>0</v>
      </c>
      <c r="V150" s="157">
        <f>ROUND(E150*U150,2)</f>
        <v>0</v>
      </c>
      <c r="W150" s="157"/>
      <c r="X150" s="157" t="s">
        <v>128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129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90" t="s">
        <v>218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114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90" t="s">
        <v>247</v>
      </c>
      <c r="D152" s="158"/>
      <c r="E152" s="159">
        <v>4.9279999999999999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114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90" t="s">
        <v>248</v>
      </c>
      <c r="D153" s="158"/>
      <c r="E153" s="159">
        <v>2.5090599999999998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114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2">
        <v>30</v>
      </c>
      <c r="B154" s="173" t="s">
        <v>249</v>
      </c>
      <c r="C154" s="189" t="s">
        <v>250</v>
      </c>
      <c r="D154" s="174" t="s">
        <v>164</v>
      </c>
      <c r="E154" s="175">
        <v>332.71260000000001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7">
        <v>1.32E-3</v>
      </c>
      <c r="O154" s="177">
        <f>ROUND(E154*N154,2)</f>
        <v>0.44</v>
      </c>
      <c r="P154" s="177">
        <v>0</v>
      </c>
      <c r="Q154" s="177">
        <f>ROUND(E154*P154,2)</f>
        <v>0</v>
      </c>
      <c r="R154" s="177" t="s">
        <v>127</v>
      </c>
      <c r="S154" s="177" t="s">
        <v>110</v>
      </c>
      <c r="T154" s="178" t="s">
        <v>175</v>
      </c>
      <c r="U154" s="157">
        <v>0</v>
      </c>
      <c r="V154" s="157">
        <f>ROUND(E154*U154,2)</f>
        <v>0</v>
      </c>
      <c r="W154" s="157"/>
      <c r="X154" s="157" t="s">
        <v>128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129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90" t="s">
        <v>251</v>
      </c>
      <c r="D155" s="158"/>
      <c r="E155" s="159">
        <v>332.71260000000001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114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91" t="s">
        <v>143</v>
      </c>
      <c r="D156" s="163"/>
      <c r="E156" s="164">
        <v>332.71260000000001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114</v>
      </c>
      <c r="AH156" s="148">
        <v>1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2">
        <v>31</v>
      </c>
      <c r="B157" s="173" t="s">
        <v>252</v>
      </c>
      <c r="C157" s="189" t="s">
        <v>253</v>
      </c>
      <c r="D157" s="174" t="s">
        <v>109</v>
      </c>
      <c r="E157" s="175">
        <v>6.6542500000000002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7">
        <v>0.55000000000000004</v>
      </c>
      <c r="O157" s="177">
        <f>ROUND(E157*N157,2)</f>
        <v>3.66</v>
      </c>
      <c r="P157" s="177">
        <v>0</v>
      </c>
      <c r="Q157" s="177">
        <f>ROUND(E157*P157,2)</f>
        <v>0</v>
      </c>
      <c r="R157" s="177" t="s">
        <v>127</v>
      </c>
      <c r="S157" s="177" t="s">
        <v>110</v>
      </c>
      <c r="T157" s="178" t="s">
        <v>175</v>
      </c>
      <c r="U157" s="157">
        <v>0</v>
      </c>
      <c r="V157" s="157">
        <f>ROUND(E157*U157,2)</f>
        <v>0</v>
      </c>
      <c r="W157" s="157"/>
      <c r="X157" s="157" t="s">
        <v>128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129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90" t="s">
        <v>233</v>
      </c>
      <c r="D158" s="158"/>
      <c r="E158" s="159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114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90" t="s">
        <v>254</v>
      </c>
      <c r="D159" s="158"/>
      <c r="E159" s="159">
        <v>6.6542500000000002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114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91" t="s">
        <v>143</v>
      </c>
      <c r="D160" s="163"/>
      <c r="E160" s="164">
        <v>6.6542500000000002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114</v>
      </c>
      <c r="AH160" s="148">
        <v>1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1" x14ac:dyDescent="0.2">
      <c r="A161" s="180">
        <v>32</v>
      </c>
      <c r="B161" s="181" t="s">
        <v>255</v>
      </c>
      <c r="C161" s="192" t="s">
        <v>256</v>
      </c>
      <c r="D161" s="182" t="s">
        <v>188</v>
      </c>
      <c r="E161" s="183">
        <v>8.5744900000000008</v>
      </c>
      <c r="F161" s="184"/>
      <c r="G161" s="185">
        <f>ROUND(E161*F161,2)</f>
        <v>0</v>
      </c>
      <c r="H161" s="184"/>
      <c r="I161" s="185">
        <f>ROUND(E161*H161,2)</f>
        <v>0</v>
      </c>
      <c r="J161" s="184"/>
      <c r="K161" s="185">
        <f>ROUND(E161*J161,2)</f>
        <v>0</v>
      </c>
      <c r="L161" s="185">
        <v>21</v>
      </c>
      <c r="M161" s="185">
        <f>G161*(1+L161/100)</f>
        <v>0</v>
      </c>
      <c r="N161" s="185">
        <v>0</v>
      </c>
      <c r="O161" s="185">
        <f>ROUND(E161*N161,2)</f>
        <v>0</v>
      </c>
      <c r="P161" s="185">
        <v>0</v>
      </c>
      <c r="Q161" s="185">
        <f>ROUND(E161*P161,2)</f>
        <v>0</v>
      </c>
      <c r="R161" s="185"/>
      <c r="S161" s="185" t="s">
        <v>110</v>
      </c>
      <c r="T161" s="186" t="s">
        <v>110</v>
      </c>
      <c r="U161" s="157">
        <v>1.863</v>
      </c>
      <c r="V161" s="157">
        <f>ROUND(E161*U161,2)</f>
        <v>15.97</v>
      </c>
      <c r="W161" s="157"/>
      <c r="X161" s="157" t="s">
        <v>189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190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166" t="s">
        <v>105</v>
      </c>
      <c r="B162" s="167" t="s">
        <v>69</v>
      </c>
      <c r="C162" s="188" t="s">
        <v>70</v>
      </c>
      <c r="D162" s="168"/>
      <c r="E162" s="169"/>
      <c r="F162" s="170"/>
      <c r="G162" s="170">
        <f>SUMIF(AG163:AG276,"&lt;&gt;NOR",G163:G276)</f>
        <v>0</v>
      </c>
      <c r="H162" s="170"/>
      <c r="I162" s="170">
        <f>SUM(I163:I276)</f>
        <v>0</v>
      </c>
      <c r="J162" s="170"/>
      <c r="K162" s="170">
        <f>SUM(K163:K276)</f>
        <v>0</v>
      </c>
      <c r="L162" s="170"/>
      <c r="M162" s="170">
        <f>SUM(M163:M276)</f>
        <v>0</v>
      </c>
      <c r="N162" s="170"/>
      <c r="O162" s="170">
        <f>SUM(O163:O276)</f>
        <v>1.9300000000000002</v>
      </c>
      <c r="P162" s="170"/>
      <c r="Q162" s="170">
        <f>SUM(Q163:Q276)</f>
        <v>2.0199999999999996</v>
      </c>
      <c r="R162" s="170"/>
      <c r="S162" s="170"/>
      <c r="T162" s="171"/>
      <c r="U162" s="165"/>
      <c r="V162" s="165">
        <f>SUM(V163:V276)</f>
        <v>386.14999999999992</v>
      </c>
      <c r="W162" s="165"/>
      <c r="X162" s="165"/>
      <c r="AG162" t="s">
        <v>106</v>
      </c>
    </row>
    <row r="163" spans="1:60" outlineLevel="1" x14ac:dyDescent="0.2">
      <c r="A163" s="172">
        <v>33</v>
      </c>
      <c r="B163" s="173" t="s">
        <v>257</v>
      </c>
      <c r="C163" s="189" t="s">
        <v>258</v>
      </c>
      <c r="D163" s="174" t="s">
        <v>164</v>
      </c>
      <c r="E163" s="175">
        <v>66.099999999999994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7">
        <v>1.8E-3</v>
      </c>
      <c r="O163" s="177">
        <f>ROUND(E163*N163,2)</f>
        <v>0.12</v>
      </c>
      <c r="P163" s="177">
        <v>0</v>
      </c>
      <c r="Q163" s="177">
        <f>ROUND(E163*P163,2)</f>
        <v>0</v>
      </c>
      <c r="R163" s="177"/>
      <c r="S163" s="177" t="s">
        <v>110</v>
      </c>
      <c r="T163" s="178" t="s">
        <v>110</v>
      </c>
      <c r="U163" s="157">
        <v>0.15755</v>
      </c>
      <c r="V163" s="157">
        <f>ROUND(E163*U163,2)</f>
        <v>10.41</v>
      </c>
      <c r="W163" s="157"/>
      <c r="X163" s="157" t="s">
        <v>111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112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90" t="s">
        <v>259</v>
      </c>
      <c r="D164" s="158"/>
      <c r="E164" s="159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114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90" t="s">
        <v>260</v>
      </c>
      <c r="D165" s="158"/>
      <c r="E165" s="159">
        <v>56.1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114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90" t="s">
        <v>261</v>
      </c>
      <c r="D166" s="158"/>
      <c r="E166" s="159">
        <v>10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114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2">
        <v>34</v>
      </c>
      <c r="B167" s="173" t="s">
        <v>262</v>
      </c>
      <c r="C167" s="189" t="s">
        <v>263</v>
      </c>
      <c r="D167" s="174" t="s">
        <v>164</v>
      </c>
      <c r="E167" s="175">
        <v>66.099999999999994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7">
        <v>2.1800000000000001E-3</v>
      </c>
      <c r="O167" s="177">
        <f>ROUND(E167*N167,2)</f>
        <v>0.14000000000000001</v>
      </c>
      <c r="P167" s="177">
        <v>0</v>
      </c>
      <c r="Q167" s="177">
        <f>ROUND(E167*P167,2)</f>
        <v>0</v>
      </c>
      <c r="R167" s="177"/>
      <c r="S167" s="177" t="s">
        <v>110</v>
      </c>
      <c r="T167" s="178" t="s">
        <v>110</v>
      </c>
      <c r="U167" s="157">
        <v>0.16905000000000001</v>
      </c>
      <c r="V167" s="157">
        <f>ROUND(E167*U167,2)</f>
        <v>11.17</v>
      </c>
      <c r="W167" s="157"/>
      <c r="X167" s="157" t="s">
        <v>111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112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90" t="s">
        <v>259</v>
      </c>
      <c r="D168" s="158"/>
      <c r="E168" s="159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114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90" t="s">
        <v>259</v>
      </c>
      <c r="D169" s="158"/>
      <c r="E169" s="159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114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90" t="s">
        <v>260</v>
      </c>
      <c r="D170" s="158"/>
      <c r="E170" s="159">
        <v>56.1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114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90" t="s">
        <v>261</v>
      </c>
      <c r="D171" s="158"/>
      <c r="E171" s="159">
        <v>10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114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2">
        <v>35</v>
      </c>
      <c r="B172" s="173" t="s">
        <v>264</v>
      </c>
      <c r="C172" s="189" t="s">
        <v>265</v>
      </c>
      <c r="D172" s="174" t="s">
        <v>119</v>
      </c>
      <c r="E172" s="175">
        <v>252.05500000000001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7">
        <v>5.2900000000000004E-3</v>
      </c>
      <c r="O172" s="177">
        <f>ROUND(E172*N172,2)</f>
        <v>1.33</v>
      </c>
      <c r="P172" s="177">
        <v>0</v>
      </c>
      <c r="Q172" s="177">
        <f>ROUND(E172*P172,2)</f>
        <v>0</v>
      </c>
      <c r="R172" s="177"/>
      <c r="S172" s="177" t="s">
        <v>110</v>
      </c>
      <c r="T172" s="178" t="s">
        <v>110</v>
      </c>
      <c r="U172" s="157">
        <v>1.1145</v>
      </c>
      <c r="V172" s="157">
        <f>ROUND(E172*U172,2)</f>
        <v>280.92</v>
      </c>
      <c r="W172" s="157"/>
      <c r="X172" s="157" t="s">
        <v>111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112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267" t="s">
        <v>266</v>
      </c>
      <c r="D173" s="268"/>
      <c r="E173" s="268"/>
      <c r="F173" s="268"/>
      <c r="G173" s="268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121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93" t="s">
        <v>267</v>
      </c>
      <c r="D174" s="160"/>
      <c r="E174" s="161"/>
      <c r="F174" s="162"/>
      <c r="G174" s="162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121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276" t="s">
        <v>268</v>
      </c>
      <c r="D175" s="277"/>
      <c r="E175" s="277"/>
      <c r="F175" s="277"/>
      <c r="G175" s="27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121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276" t="s">
        <v>269</v>
      </c>
      <c r="D176" s="277"/>
      <c r="E176" s="277"/>
      <c r="F176" s="277"/>
      <c r="G176" s="27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121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276" t="s">
        <v>270</v>
      </c>
      <c r="D177" s="277"/>
      <c r="E177" s="277"/>
      <c r="F177" s="277"/>
      <c r="G177" s="27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121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276" t="s">
        <v>271</v>
      </c>
      <c r="D178" s="277"/>
      <c r="E178" s="277"/>
      <c r="F178" s="277"/>
      <c r="G178" s="27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121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276" t="s">
        <v>272</v>
      </c>
      <c r="D179" s="277"/>
      <c r="E179" s="277"/>
      <c r="F179" s="277"/>
      <c r="G179" s="27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121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90" t="s">
        <v>218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114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90" t="s">
        <v>194</v>
      </c>
      <c r="D181" s="158"/>
      <c r="E181" s="159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114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90" t="s">
        <v>195</v>
      </c>
      <c r="D182" s="158"/>
      <c r="E182" s="159">
        <v>4.0110000000000001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114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90" t="s">
        <v>196</v>
      </c>
      <c r="D183" s="158"/>
      <c r="E183" s="159">
        <v>3.99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114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90" t="s">
        <v>197</v>
      </c>
      <c r="D184" s="158"/>
      <c r="E184" s="159">
        <v>3.8955000000000002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114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90" t="s">
        <v>140</v>
      </c>
      <c r="D185" s="158"/>
      <c r="E185" s="159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114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90" t="s">
        <v>219</v>
      </c>
      <c r="D186" s="158"/>
      <c r="E186" s="159">
        <v>142.08000000000001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114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90" t="s">
        <v>220</v>
      </c>
      <c r="D187" s="158"/>
      <c r="E187" s="159">
        <v>6.2074999999999996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114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90" t="s">
        <v>221</v>
      </c>
      <c r="D188" s="158"/>
      <c r="E188" s="159">
        <v>91.870999999999995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114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91" t="s">
        <v>143</v>
      </c>
      <c r="D189" s="163"/>
      <c r="E189" s="164">
        <v>252.05500000000001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114</v>
      </c>
      <c r="AH189" s="148">
        <v>1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2">
        <v>36</v>
      </c>
      <c r="B190" s="173" t="s">
        <v>273</v>
      </c>
      <c r="C190" s="189" t="s">
        <v>274</v>
      </c>
      <c r="D190" s="174" t="s">
        <v>164</v>
      </c>
      <c r="E190" s="175">
        <v>5.8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7">
        <v>2.6199999999999999E-3</v>
      </c>
      <c r="O190" s="177">
        <f>ROUND(E190*N190,2)</f>
        <v>0.02</v>
      </c>
      <c r="P190" s="177">
        <v>0</v>
      </c>
      <c r="Q190" s="177">
        <f>ROUND(E190*P190,2)</f>
        <v>0</v>
      </c>
      <c r="R190" s="177"/>
      <c r="S190" s="177" t="s">
        <v>110</v>
      </c>
      <c r="T190" s="178" t="s">
        <v>110</v>
      </c>
      <c r="U190" s="157">
        <v>0.40244999999999997</v>
      </c>
      <c r="V190" s="157">
        <f>ROUND(E190*U190,2)</f>
        <v>2.33</v>
      </c>
      <c r="W190" s="157"/>
      <c r="X190" s="157" t="s">
        <v>111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112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267" t="s">
        <v>268</v>
      </c>
      <c r="D191" s="268"/>
      <c r="E191" s="268"/>
      <c r="F191" s="268"/>
      <c r="G191" s="268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121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276" t="s">
        <v>269</v>
      </c>
      <c r="D192" s="277"/>
      <c r="E192" s="277"/>
      <c r="F192" s="277"/>
      <c r="G192" s="27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121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276" t="s">
        <v>270</v>
      </c>
      <c r="D193" s="277"/>
      <c r="E193" s="277"/>
      <c r="F193" s="277"/>
      <c r="G193" s="27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121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276" t="s">
        <v>271</v>
      </c>
      <c r="D194" s="277"/>
      <c r="E194" s="277"/>
      <c r="F194" s="277"/>
      <c r="G194" s="27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121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276" t="s">
        <v>272</v>
      </c>
      <c r="D195" s="277"/>
      <c r="E195" s="277"/>
      <c r="F195" s="277"/>
      <c r="G195" s="27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121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0" t="s">
        <v>275</v>
      </c>
      <c r="D196" s="158"/>
      <c r="E196" s="159">
        <v>5.8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114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72">
        <v>37</v>
      </c>
      <c r="B197" s="173" t="s">
        <v>276</v>
      </c>
      <c r="C197" s="189" t="s">
        <v>277</v>
      </c>
      <c r="D197" s="174" t="s">
        <v>119</v>
      </c>
      <c r="E197" s="175">
        <v>3.9051999999999998</v>
      </c>
      <c r="F197" s="176"/>
      <c r="G197" s="177">
        <f>ROUND(E197*F197,2)</f>
        <v>0</v>
      </c>
      <c r="H197" s="176"/>
      <c r="I197" s="177">
        <f>ROUND(E197*H197,2)</f>
        <v>0</v>
      </c>
      <c r="J197" s="176"/>
      <c r="K197" s="177">
        <f>ROUND(E197*J197,2)</f>
        <v>0</v>
      </c>
      <c r="L197" s="177">
        <v>21</v>
      </c>
      <c r="M197" s="177">
        <f>G197*(1+L197/100)</f>
        <v>0</v>
      </c>
      <c r="N197" s="177">
        <v>6.2199999999999998E-3</v>
      </c>
      <c r="O197" s="177">
        <f>ROUND(E197*N197,2)</f>
        <v>0.02</v>
      </c>
      <c r="P197" s="177">
        <v>0</v>
      </c>
      <c r="Q197" s="177">
        <f>ROUND(E197*P197,2)</f>
        <v>0</v>
      </c>
      <c r="R197" s="177"/>
      <c r="S197" s="177" t="s">
        <v>110</v>
      </c>
      <c r="T197" s="178" t="s">
        <v>110</v>
      </c>
      <c r="U197" s="157">
        <v>2.3758499999999998</v>
      </c>
      <c r="V197" s="157">
        <f>ROUND(E197*U197,2)</f>
        <v>9.2799999999999994</v>
      </c>
      <c r="W197" s="157"/>
      <c r="X197" s="157" t="s">
        <v>111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112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267" t="s">
        <v>268</v>
      </c>
      <c r="D198" s="268"/>
      <c r="E198" s="268"/>
      <c r="F198" s="268"/>
      <c r="G198" s="268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121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276" t="s">
        <v>269</v>
      </c>
      <c r="D199" s="277"/>
      <c r="E199" s="277"/>
      <c r="F199" s="277"/>
      <c r="G199" s="27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121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276" t="s">
        <v>270</v>
      </c>
      <c r="D200" s="277"/>
      <c r="E200" s="277"/>
      <c r="F200" s="277"/>
      <c r="G200" s="27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121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276" t="s">
        <v>271</v>
      </c>
      <c r="D201" s="277"/>
      <c r="E201" s="277"/>
      <c r="F201" s="277"/>
      <c r="G201" s="27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121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276" t="s">
        <v>272</v>
      </c>
      <c r="D202" s="277"/>
      <c r="E202" s="277"/>
      <c r="F202" s="277"/>
      <c r="G202" s="27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121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0" t="s">
        <v>278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114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90" t="s">
        <v>279</v>
      </c>
      <c r="D204" s="158"/>
      <c r="E204" s="159">
        <v>2.9952000000000001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114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90" t="s">
        <v>280</v>
      </c>
      <c r="D205" s="158"/>
      <c r="E205" s="159">
        <v>0.91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114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2">
        <v>38</v>
      </c>
      <c r="B206" s="173" t="s">
        <v>281</v>
      </c>
      <c r="C206" s="189" t="s">
        <v>282</v>
      </c>
      <c r="D206" s="174" t="s">
        <v>164</v>
      </c>
      <c r="E206" s="175">
        <v>7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7">
        <v>3.1700000000000001E-3</v>
      </c>
      <c r="O206" s="177">
        <f>ROUND(E206*N206,2)</f>
        <v>0.02</v>
      </c>
      <c r="P206" s="177">
        <v>0</v>
      </c>
      <c r="Q206" s="177">
        <f>ROUND(E206*P206,2)</f>
        <v>0</v>
      </c>
      <c r="R206" s="177"/>
      <c r="S206" s="177" t="s">
        <v>110</v>
      </c>
      <c r="T206" s="178" t="s">
        <v>110</v>
      </c>
      <c r="U206" s="157">
        <v>0.219</v>
      </c>
      <c r="V206" s="157">
        <f>ROUND(E206*U206,2)</f>
        <v>1.53</v>
      </c>
      <c r="W206" s="157"/>
      <c r="X206" s="157" t="s">
        <v>111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112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267" t="s">
        <v>283</v>
      </c>
      <c r="D207" s="268"/>
      <c r="E207" s="268"/>
      <c r="F207" s="268"/>
      <c r="G207" s="268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121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93" t="s">
        <v>267</v>
      </c>
      <c r="D208" s="160"/>
      <c r="E208" s="161"/>
      <c r="F208" s="162"/>
      <c r="G208" s="162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121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276" t="s">
        <v>268</v>
      </c>
      <c r="D209" s="277"/>
      <c r="E209" s="277"/>
      <c r="F209" s="277"/>
      <c r="G209" s="27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121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276" t="s">
        <v>269</v>
      </c>
      <c r="D210" s="277"/>
      <c r="E210" s="277"/>
      <c r="F210" s="277"/>
      <c r="G210" s="27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121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276" t="s">
        <v>270</v>
      </c>
      <c r="D211" s="277"/>
      <c r="E211" s="277"/>
      <c r="F211" s="277"/>
      <c r="G211" s="27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121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276" t="s">
        <v>271</v>
      </c>
      <c r="D212" s="277"/>
      <c r="E212" s="277"/>
      <c r="F212" s="277"/>
      <c r="G212" s="27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121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276" t="s">
        <v>272</v>
      </c>
      <c r="D213" s="277"/>
      <c r="E213" s="277"/>
      <c r="F213" s="277"/>
      <c r="G213" s="27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121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90" t="s">
        <v>284</v>
      </c>
      <c r="D214" s="158"/>
      <c r="E214" s="159">
        <v>7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114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39</v>
      </c>
      <c r="B215" s="173" t="s">
        <v>285</v>
      </c>
      <c r="C215" s="189" t="s">
        <v>286</v>
      </c>
      <c r="D215" s="174" t="s">
        <v>164</v>
      </c>
      <c r="E215" s="175">
        <v>66.099999999999994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7">
        <v>2.3999999999999998E-3</v>
      </c>
      <c r="O215" s="177">
        <f>ROUND(E215*N215,2)</f>
        <v>0.16</v>
      </c>
      <c r="P215" s="177">
        <v>0</v>
      </c>
      <c r="Q215" s="177">
        <f>ROUND(E215*P215,2)</f>
        <v>0</v>
      </c>
      <c r="R215" s="177"/>
      <c r="S215" s="177" t="s">
        <v>110</v>
      </c>
      <c r="T215" s="178" t="s">
        <v>110</v>
      </c>
      <c r="U215" s="157">
        <v>0.26</v>
      </c>
      <c r="V215" s="157">
        <f>ROUND(E215*U215,2)</f>
        <v>17.190000000000001</v>
      </c>
      <c r="W215" s="157"/>
      <c r="X215" s="157" t="s">
        <v>111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112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267" t="s">
        <v>287</v>
      </c>
      <c r="D216" s="268"/>
      <c r="E216" s="268"/>
      <c r="F216" s="268"/>
      <c r="G216" s="268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121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93" t="s">
        <v>267</v>
      </c>
      <c r="D217" s="160"/>
      <c r="E217" s="161"/>
      <c r="F217" s="162"/>
      <c r="G217" s="162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121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276" t="s">
        <v>268</v>
      </c>
      <c r="D218" s="277"/>
      <c r="E218" s="277"/>
      <c r="F218" s="277"/>
      <c r="G218" s="27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121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276" t="s">
        <v>269</v>
      </c>
      <c r="D219" s="277"/>
      <c r="E219" s="277"/>
      <c r="F219" s="277"/>
      <c r="G219" s="27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121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276" t="s">
        <v>270</v>
      </c>
      <c r="D220" s="277"/>
      <c r="E220" s="277"/>
      <c r="F220" s="277"/>
      <c r="G220" s="27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121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276" t="s">
        <v>271</v>
      </c>
      <c r="D221" s="277"/>
      <c r="E221" s="277"/>
      <c r="F221" s="277"/>
      <c r="G221" s="27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121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276" t="s">
        <v>272</v>
      </c>
      <c r="D222" s="277"/>
      <c r="E222" s="277"/>
      <c r="F222" s="277"/>
      <c r="G222" s="27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121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90" t="s">
        <v>288</v>
      </c>
      <c r="D223" s="158"/>
      <c r="E223" s="159">
        <v>56.1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114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90" t="s">
        <v>261</v>
      </c>
      <c r="D224" s="158"/>
      <c r="E224" s="159">
        <v>10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114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2">
        <v>40</v>
      </c>
      <c r="B225" s="173" t="s">
        <v>289</v>
      </c>
      <c r="C225" s="189" t="s">
        <v>290</v>
      </c>
      <c r="D225" s="174" t="s">
        <v>126</v>
      </c>
      <c r="E225" s="175">
        <v>3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21</v>
      </c>
      <c r="M225" s="177">
        <f>G225*(1+L225/100)</f>
        <v>0</v>
      </c>
      <c r="N225" s="177">
        <v>4.0000000000000002E-4</v>
      </c>
      <c r="O225" s="177">
        <f>ROUND(E225*N225,2)</f>
        <v>0</v>
      </c>
      <c r="P225" s="177">
        <v>0</v>
      </c>
      <c r="Q225" s="177">
        <f>ROUND(E225*P225,2)</f>
        <v>0</v>
      </c>
      <c r="R225" s="177"/>
      <c r="S225" s="177" t="s">
        <v>110</v>
      </c>
      <c r="T225" s="178" t="s">
        <v>110</v>
      </c>
      <c r="U225" s="157">
        <v>0.41</v>
      </c>
      <c r="V225" s="157">
        <f>ROUND(E225*U225,2)</f>
        <v>1.23</v>
      </c>
      <c r="W225" s="157"/>
      <c r="X225" s="157" t="s">
        <v>111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112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267" t="s">
        <v>268</v>
      </c>
      <c r="D226" s="268"/>
      <c r="E226" s="268"/>
      <c r="F226" s="268"/>
      <c r="G226" s="268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121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276" t="s">
        <v>269</v>
      </c>
      <c r="D227" s="277"/>
      <c r="E227" s="277"/>
      <c r="F227" s="277"/>
      <c r="G227" s="27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121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276" t="s">
        <v>270</v>
      </c>
      <c r="D228" s="277"/>
      <c r="E228" s="277"/>
      <c r="F228" s="277"/>
      <c r="G228" s="27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121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276" t="s">
        <v>271</v>
      </c>
      <c r="D229" s="277"/>
      <c r="E229" s="277"/>
      <c r="F229" s="277"/>
      <c r="G229" s="27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121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276" t="s">
        <v>272</v>
      </c>
      <c r="D230" s="277"/>
      <c r="E230" s="277"/>
      <c r="F230" s="277"/>
      <c r="G230" s="27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121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2">
        <v>41</v>
      </c>
      <c r="B231" s="173" t="s">
        <v>291</v>
      </c>
      <c r="C231" s="189" t="s">
        <v>292</v>
      </c>
      <c r="D231" s="174" t="s">
        <v>126</v>
      </c>
      <c r="E231" s="175">
        <v>1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21</v>
      </c>
      <c r="M231" s="177">
        <f>G231*(1+L231/100)</f>
        <v>0</v>
      </c>
      <c r="N231" s="177">
        <v>6.5500000000000003E-3</v>
      </c>
      <c r="O231" s="177">
        <f>ROUND(E231*N231,2)</f>
        <v>0.01</v>
      </c>
      <c r="P231" s="177">
        <v>0</v>
      </c>
      <c r="Q231" s="177">
        <f>ROUND(E231*P231,2)</f>
        <v>0</v>
      </c>
      <c r="R231" s="177"/>
      <c r="S231" s="177" t="s">
        <v>110</v>
      </c>
      <c r="T231" s="178" t="s">
        <v>110</v>
      </c>
      <c r="U231" s="157">
        <v>1.4524999999999999</v>
      </c>
      <c r="V231" s="157">
        <f>ROUND(E231*U231,2)</f>
        <v>1.45</v>
      </c>
      <c r="W231" s="157"/>
      <c r="X231" s="157" t="s">
        <v>111</v>
      </c>
      <c r="Y231" s="148"/>
      <c r="Z231" s="148"/>
      <c r="AA231" s="148"/>
      <c r="AB231" s="148"/>
      <c r="AC231" s="148"/>
      <c r="AD231" s="148"/>
      <c r="AE231" s="148"/>
      <c r="AF231" s="148"/>
      <c r="AG231" s="148" t="s">
        <v>112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267" t="s">
        <v>266</v>
      </c>
      <c r="D232" s="268"/>
      <c r="E232" s="268"/>
      <c r="F232" s="268"/>
      <c r="G232" s="268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121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93" t="s">
        <v>267</v>
      </c>
      <c r="D233" s="160"/>
      <c r="E233" s="161"/>
      <c r="F233" s="162"/>
      <c r="G233" s="162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121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276" t="s">
        <v>268</v>
      </c>
      <c r="D234" s="277"/>
      <c r="E234" s="277"/>
      <c r="F234" s="277"/>
      <c r="G234" s="27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121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276" t="s">
        <v>269</v>
      </c>
      <c r="D235" s="277"/>
      <c r="E235" s="277"/>
      <c r="F235" s="277"/>
      <c r="G235" s="27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121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276" t="s">
        <v>270</v>
      </c>
      <c r="D236" s="277"/>
      <c r="E236" s="277"/>
      <c r="F236" s="277"/>
      <c r="G236" s="27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121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276" t="s">
        <v>271</v>
      </c>
      <c r="D237" s="277"/>
      <c r="E237" s="277"/>
      <c r="F237" s="277"/>
      <c r="G237" s="27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121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276" t="s">
        <v>272</v>
      </c>
      <c r="D238" s="277"/>
      <c r="E238" s="277"/>
      <c r="F238" s="277"/>
      <c r="G238" s="27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121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90" t="s">
        <v>293</v>
      </c>
      <c r="D239" s="158"/>
      <c r="E239" s="159">
        <v>1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114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72">
        <v>42</v>
      </c>
      <c r="B240" s="173" t="s">
        <v>294</v>
      </c>
      <c r="C240" s="189" t="s">
        <v>295</v>
      </c>
      <c r="D240" s="174" t="s">
        <v>237</v>
      </c>
      <c r="E240" s="175">
        <v>43.1</v>
      </c>
      <c r="F240" s="176"/>
      <c r="G240" s="177">
        <f>ROUND(E240*F240,2)</f>
        <v>0</v>
      </c>
      <c r="H240" s="176"/>
      <c r="I240" s="177">
        <f>ROUND(E240*H240,2)</f>
        <v>0</v>
      </c>
      <c r="J240" s="176"/>
      <c r="K240" s="177">
        <f>ROUND(E240*J240,2)</f>
        <v>0</v>
      </c>
      <c r="L240" s="177">
        <v>21</v>
      </c>
      <c r="M240" s="177">
        <f>G240*(1+L240/100)</f>
        <v>0</v>
      </c>
      <c r="N240" s="177">
        <v>2.4499999999999999E-3</v>
      </c>
      <c r="O240" s="177">
        <f>ROUND(E240*N240,2)</f>
        <v>0.11</v>
      </c>
      <c r="P240" s="177">
        <v>0</v>
      </c>
      <c r="Q240" s="177">
        <f>ROUND(E240*P240,2)</f>
        <v>0</v>
      </c>
      <c r="R240" s="177"/>
      <c r="S240" s="177" t="s">
        <v>110</v>
      </c>
      <c r="T240" s="178" t="s">
        <v>110</v>
      </c>
      <c r="U240" s="157">
        <v>0.27600000000000002</v>
      </c>
      <c r="V240" s="157">
        <f>ROUND(E240*U240,2)</f>
        <v>11.9</v>
      </c>
      <c r="W240" s="157"/>
      <c r="X240" s="157" t="s">
        <v>111</v>
      </c>
      <c r="Y240" s="148"/>
      <c r="Z240" s="148"/>
      <c r="AA240" s="148"/>
      <c r="AB240" s="148"/>
      <c r="AC240" s="148"/>
      <c r="AD240" s="148"/>
      <c r="AE240" s="148"/>
      <c r="AF240" s="148"/>
      <c r="AG240" s="148" t="s">
        <v>112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267" t="s">
        <v>296</v>
      </c>
      <c r="D241" s="268"/>
      <c r="E241" s="268"/>
      <c r="F241" s="268"/>
      <c r="G241" s="268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121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93" t="s">
        <v>267</v>
      </c>
      <c r="D242" s="160"/>
      <c r="E242" s="161"/>
      <c r="F242" s="162"/>
      <c r="G242" s="162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121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276" t="s">
        <v>268</v>
      </c>
      <c r="D243" s="277"/>
      <c r="E243" s="277"/>
      <c r="F243" s="277"/>
      <c r="G243" s="27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121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276" t="s">
        <v>269</v>
      </c>
      <c r="D244" s="277"/>
      <c r="E244" s="277"/>
      <c r="F244" s="277"/>
      <c r="G244" s="27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121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276" t="s">
        <v>270</v>
      </c>
      <c r="D245" s="277"/>
      <c r="E245" s="277"/>
      <c r="F245" s="277"/>
      <c r="G245" s="27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121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276" t="s">
        <v>271</v>
      </c>
      <c r="D246" s="277"/>
      <c r="E246" s="277"/>
      <c r="F246" s="277"/>
      <c r="G246" s="27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121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276" t="s">
        <v>272</v>
      </c>
      <c r="D247" s="277"/>
      <c r="E247" s="277"/>
      <c r="F247" s="277"/>
      <c r="G247" s="27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121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90" t="s">
        <v>297</v>
      </c>
      <c r="D248" s="158"/>
      <c r="E248" s="159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114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90" t="s">
        <v>298</v>
      </c>
      <c r="D249" s="158"/>
      <c r="E249" s="159">
        <v>30.9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114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90" t="s">
        <v>240</v>
      </c>
      <c r="D250" s="158"/>
      <c r="E250" s="159">
        <v>5.2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114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90" t="s">
        <v>241</v>
      </c>
      <c r="D251" s="158"/>
      <c r="E251" s="159">
        <v>6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114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90" t="s">
        <v>242</v>
      </c>
      <c r="D252" s="158"/>
      <c r="E252" s="159">
        <v>1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114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72">
        <v>43</v>
      </c>
      <c r="B253" s="173" t="s">
        <v>299</v>
      </c>
      <c r="C253" s="189" t="s">
        <v>300</v>
      </c>
      <c r="D253" s="174" t="s">
        <v>119</v>
      </c>
      <c r="E253" s="175">
        <v>225.64750000000001</v>
      </c>
      <c r="F253" s="176"/>
      <c r="G253" s="177">
        <f>ROUND(E253*F253,2)</f>
        <v>0</v>
      </c>
      <c r="H253" s="176"/>
      <c r="I253" s="177">
        <f>ROUND(E253*H253,2)</f>
        <v>0</v>
      </c>
      <c r="J253" s="176"/>
      <c r="K253" s="177">
        <f>ROUND(E253*J253,2)</f>
        <v>0</v>
      </c>
      <c r="L253" s="177">
        <v>21</v>
      </c>
      <c r="M253" s="177">
        <f>G253*(1+L253/100)</f>
        <v>0</v>
      </c>
      <c r="N253" s="177">
        <v>0</v>
      </c>
      <c r="O253" s="177">
        <f>ROUND(E253*N253,2)</f>
        <v>0</v>
      </c>
      <c r="P253" s="177">
        <v>7.3200000000000001E-3</v>
      </c>
      <c r="Q253" s="177">
        <f>ROUND(E253*P253,2)</f>
        <v>1.65</v>
      </c>
      <c r="R253" s="177"/>
      <c r="S253" s="177" t="s">
        <v>110</v>
      </c>
      <c r="T253" s="178" t="s">
        <v>110</v>
      </c>
      <c r="U253" s="157">
        <v>9.1999999999999998E-2</v>
      </c>
      <c r="V253" s="157">
        <f>ROUND(E253*U253,2)</f>
        <v>20.76</v>
      </c>
      <c r="W253" s="157"/>
      <c r="X253" s="157" t="s">
        <v>111</v>
      </c>
      <c r="Y253" s="148"/>
      <c r="Z253" s="148"/>
      <c r="AA253" s="148"/>
      <c r="AB253" s="148"/>
      <c r="AC253" s="148"/>
      <c r="AD253" s="148"/>
      <c r="AE253" s="148"/>
      <c r="AF253" s="148"/>
      <c r="AG253" s="148" t="s">
        <v>112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90" t="s">
        <v>203</v>
      </c>
      <c r="D254" s="158"/>
      <c r="E254" s="159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114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90" t="s">
        <v>194</v>
      </c>
      <c r="D255" s="158"/>
      <c r="E255" s="159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114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90" t="s">
        <v>195</v>
      </c>
      <c r="D256" s="158"/>
      <c r="E256" s="159">
        <v>4.0110000000000001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114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90" t="s">
        <v>196</v>
      </c>
      <c r="D257" s="158"/>
      <c r="E257" s="159">
        <v>3.99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114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90" t="s">
        <v>197</v>
      </c>
      <c r="D258" s="158"/>
      <c r="E258" s="159">
        <v>3.8955000000000002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114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91" t="s">
        <v>143</v>
      </c>
      <c r="D259" s="163"/>
      <c r="E259" s="164">
        <v>11.8965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114</v>
      </c>
      <c r="AH259" s="148">
        <v>1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90" t="s">
        <v>140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114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90" t="s">
        <v>198</v>
      </c>
      <c r="D261" s="158"/>
      <c r="E261" s="159">
        <v>125.58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114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90" t="s">
        <v>199</v>
      </c>
      <c r="D262" s="158"/>
      <c r="E262" s="159">
        <v>5.9574999999999996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114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90" t="s">
        <v>200</v>
      </c>
      <c r="D263" s="158"/>
      <c r="E263" s="159">
        <v>82.213499999999996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114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91" t="s">
        <v>143</v>
      </c>
      <c r="D264" s="163"/>
      <c r="E264" s="164">
        <v>213.751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114</v>
      </c>
      <c r="AH264" s="148">
        <v>1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72">
        <v>44</v>
      </c>
      <c r="B265" s="173" t="s">
        <v>301</v>
      </c>
      <c r="C265" s="189" t="s">
        <v>302</v>
      </c>
      <c r="D265" s="174" t="s">
        <v>164</v>
      </c>
      <c r="E265" s="175">
        <v>53.204999999999998</v>
      </c>
      <c r="F265" s="176"/>
      <c r="G265" s="177">
        <f>ROUND(E265*F265,2)</f>
        <v>0</v>
      </c>
      <c r="H265" s="176"/>
      <c r="I265" s="177">
        <f>ROUND(E265*H265,2)</f>
        <v>0</v>
      </c>
      <c r="J265" s="176"/>
      <c r="K265" s="177">
        <f>ROUND(E265*J265,2)</f>
        <v>0</v>
      </c>
      <c r="L265" s="177">
        <v>21</v>
      </c>
      <c r="M265" s="177">
        <f>G265*(1+L265/100)</f>
        <v>0</v>
      </c>
      <c r="N265" s="177">
        <v>0</v>
      </c>
      <c r="O265" s="177">
        <f>ROUND(E265*N265,2)</f>
        <v>0</v>
      </c>
      <c r="P265" s="177">
        <v>3.2000000000000002E-3</v>
      </c>
      <c r="Q265" s="177">
        <f>ROUND(E265*P265,2)</f>
        <v>0.17</v>
      </c>
      <c r="R265" s="177"/>
      <c r="S265" s="177" t="s">
        <v>110</v>
      </c>
      <c r="T265" s="178" t="s">
        <v>110</v>
      </c>
      <c r="U265" s="157">
        <v>8.0500000000000002E-2</v>
      </c>
      <c r="V265" s="157">
        <f>ROUND(E265*U265,2)</f>
        <v>4.28</v>
      </c>
      <c r="W265" s="157"/>
      <c r="X265" s="157" t="s">
        <v>111</v>
      </c>
      <c r="Y265" s="148"/>
      <c r="Z265" s="148"/>
      <c r="AA265" s="148"/>
      <c r="AB265" s="148"/>
      <c r="AC265" s="148"/>
      <c r="AD265" s="148"/>
      <c r="AE265" s="148"/>
      <c r="AF265" s="148"/>
      <c r="AG265" s="148" t="s">
        <v>112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90" t="s">
        <v>203</v>
      </c>
      <c r="D266" s="158"/>
      <c r="E266" s="159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114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190" t="s">
        <v>204</v>
      </c>
      <c r="D267" s="158"/>
      <c r="E267" s="159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114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90" t="s">
        <v>303</v>
      </c>
      <c r="D268" s="158"/>
      <c r="E268" s="159">
        <v>53.204999999999998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114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91" t="s">
        <v>143</v>
      </c>
      <c r="D269" s="163"/>
      <c r="E269" s="164">
        <v>53.204999999999998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114</v>
      </c>
      <c r="AH269" s="148">
        <v>1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72">
        <v>45</v>
      </c>
      <c r="B270" s="173" t="s">
        <v>304</v>
      </c>
      <c r="C270" s="189" t="s">
        <v>305</v>
      </c>
      <c r="D270" s="174" t="s">
        <v>164</v>
      </c>
      <c r="E270" s="175">
        <v>53.204999999999998</v>
      </c>
      <c r="F270" s="176"/>
      <c r="G270" s="177">
        <f>ROUND(E270*F270,2)</f>
        <v>0</v>
      </c>
      <c r="H270" s="176"/>
      <c r="I270" s="177">
        <f>ROUND(E270*H270,2)</f>
        <v>0</v>
      </c>
      <c r="J270" s="176"/>
      <c r="K270" s="177">
        <f>ROUND(E270*J270,2)</f>
        <v>0</v>
      </c>
      <c r="L270" s="177">
        <v>21</v>
      </c>
      <c r="M270" s="177">
        <f>G270*(1+L270/100)</f>
        <v>0</v>
      </c>
      <c r="N270" s="177">
        <v>0</v>
      </c>
      <c r="O270" s="177">
        <f>ROUND(E270*N270,2)</f>
        <v>0</v>
      </c>
      <c r="P270" s="177">
        <v>3.3600000000000001E-3</v>
      </c>
      <c r="Q270" s="177">
        <f>ROUND(E270*P270,2)</f>
        <v>0.18</v>
      </c>
      <c r="R270" s="177"/>
      <c r="S270" s="177" t="s">
        <v>110</v>
      </c>
      <c r="T270" s="178" t="s">
        <v>110</v>
      </c>
      <c r="U270" s="157">
        <v>6.9000000000000006E-2</v>
      </c>
      <c r="V270" s="157">
        <f>ROUND(E270*U270,2)</f>
        <v>3.67</v>
      </c>
      <c r="W270" s="157"/>
      <c r="X270" s="157" t="s">
        <v>111</v>
      </c>
      <c r="Y270" s="148"/>
      <c r="Z270" s="148"/>
      <c r="AA270" s="148"/>
      <c r="AB270" s="148"/>
      <c r="AC270" s="148"/>
      <c r="AD270" s="148"/>
      <c r="AE270" s="148"/>
      <c r="AF270" s="148"/>
      <c r="AG270" s="148" t="s">
        <v>112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90" t="s">
        <v>203</v>
      </c>
      <c r="D271" s="158"/>
      <c r="E271" s="159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114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90" t="s">
        <v>140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114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90" t="s">
        <v>303</v>
      </c>
      <c r="D273" s="158"/>
      <c r="E273" s="159">
        <v>53.204999999999998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114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91" t="s">
        <v>143</v>
      </c>
      <c r="D274" s="163"/>
      <c r="E274" s="164">
        <v>53.204999999999998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114</v>
      </c>
      <c r="AH274" s="148">
        <v>1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80">
        <v>46</v>
      </c>
      <c r="B275" s="181" t="s">
        <v>306</v>
      </c>
      <c r="C275" s="192" t="s">
        <v>307</v>
      </c>
      <c r="D275" s="182" t="s">
        <v>164</v>
      </c>
      <c r="E275" s="183">
        <v>7</v>
      </c>
      <c r="F275" s="184"/>
      <c r="G275" s="185">
        <f>ROUND(E275*F275,2)</f>
        <v>0</v>
      </c>
      <c r="H275" s="184"/>
      <c r="I275" s="185">
        <f>ROUND(E275*H275,2)</f>
        <v>0</v>
      </c>
      <c r="J275" s="184"/>
      <c r="K275" s="185">
        <f>ROUND(E275*J275,2)</f>
        <v>0</v>
      </c>
      <c r="L275" s="185">
        <v>21</v>
      </c>
      <c r="M275" s="185">
        <f>G275*(1+L275/100)</f>
        <v>0</v>
      </c>
      <c r="N275" s="185">
        <v>0</v>
      </c>
      <c r="O275" s="185">
        <f>ROUND(E275*N275,2)</f>
        <v>0</v>
      </c>
      <c r="P275" s="185">
        <v>2.8500000000000001E-3</v>
      </c>
      <c r="Q275" s="185">
        <f>ROUND(E275*P275,2)</f>
        <v>0.02</v>
      </c>
      <c r="R275" s="185"/>
      <c r="S275" s="185" t="s">
        <v>110</v>
      </c>
      <c r="T275" s="186" t="s">
        <v>110</v>
      </c>
      <c r="U275" s="157">
        <v>6.9000000000000006E-2</v>
      </c>
      <c r="V275" s="157">
        <f>ROUND(E275*U275,2)</f>
        <v>0.48</v>
      </c>
      <c r="W275" s="157"/>
      <c r="X275" s="157" t="s">
        <v>111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112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80">
        <v>47</v>
      </c>
      <c r="B276" s="181" t="s">
        <v>308</v>
      </c>
      <c r="C276" s="192" t="s">
        <v>309</v>
      </c>
      <c r="D276" s="182" t="s">
        <v>188</v>
      </c>
      <c r="E276" s="183">
        <v>1.93011</v>
      </c>
      <c r="F276" s="184"/>
      <c r="G276" s="185">
        <f>ROUND(E276*F276,2)</f>
        <v>0</v>
      </c>
      <c r="H276" s="184"/>
      <c r="I276" s="185">
        <f>ROUND(E276*H276,2)</f>
        <v>0</v>
      </c>
      <c r="J276" s="184"/>
      <c r="K276" s="185">
        <f>ROUND(E276*J276,2)</f>
        <v>0</v>
      </c>
      <c r="L276" s="185">
        <v>21</v>
      </c>
      <c r="M276" s="185">
        <f>G276*(1+L276/100)</f>
        <v>0</v>
      </c>
      <c r="N276" s="185">
        <v>0</v>
      </c>
      <c r="O276" s="185">
        <f>ROUND(E276*N276,2)</f>
        <v>0</v>
      </c>
      <c r="P276" s="185">
        <v>0</v>
      </c>
      <c r="Q276" s="185">
        <f>ROUND(E276*P276,2)</f>
        <v>0</v>
      </c>
      <c r="R276" s="185"/>
      <c r="S276" s="185" t="s">
        <v>110</v>
      </c>
      <c r="T276" s="186" t="s">
        <v>110</v>
      </c>
      <c r="U276" s="157">
        <v>4.9470000000000001</v>
      </c>
      <c r="V276" s="157">
        <f>ROUND(E276*U276,2)</f>
        <v>9.5500000000000007</v>
      </c>
      <c r="W276" s="157"/>
      <c r="X276" s="157" t="s">
        <v>189</v>
      </c>
      <c r="Y276" s="148"/>
      <c r="Z276" s="148"/>
      <c r="AA276" s="148"/>
      <c r="AB276" s="148"/>
      <c r="AC276" s="148"/>
      <c r="AD276" s="148"/>
      <c r="AE276" s="148"/>
      <c r="AF276" s="148"/>
      <c r="AG276" s="148" t="s">
        <v>190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x14ac:dyDescent="0.2">
      <c r="A277" s="166" t="s">
        <v>105</v>
      </c>
      <c r="B277" s="167" t="s">
        <v>71</v>
      </c>
      <c r="C277" s="188" t="s">
        <v>72</v>
      </c>
      <c r="D277" s="168"/>
      <c r="E277" s="169"/>
      <c r="F277" s="170"/>
      <c r="G277" s="170">
        <f>SUMIF(AG278:AG301,"&lt;&gt;NOR",G278:G301)</f>
        <v>0</v>
      </c>
      <c r="H277" s="170"/>
      <c r="I277" s="170">
        <f>SUM(I278:I301)</f>
        <v>0</v>
      </c>
      <c r="J277" s="170"/>
      <c r="K277" s="170">
        <f>SUM(K278:K301)</f>
        <v>0</v>
      </c>
      <c r="L277" s="170"/>
      <c r="M277" s="170">
        <f>SUM(M278:M301)</f>
        <v>0</v>
      </c>
      <c r="N277" s="170"/>
      <c r="O277" s="170">
        <f>SUM(O278:O301)</f>
        <v>0.2</v>
      </c>
      <c r="P277" s="170"/>
      <c r="Q277" s="170">
        <f>SUM(Q278:Q301)</f>
        <v>0</v>
      </c>
      <c r="R277" s="170"/>
      <c r="S277" s="170"/>
      <c r="T277" s="171"/>
      <c r="U277" s="165"/>
      <c r="V277" s="165">
        <f>SUM(V278:V301)</f>
        <v>53.55</v>
      </c>
      <c r="W277" s="165"/>
      <c r="X277" s="165"/>
      <c r="AG277" t="s">
        <v>106</v>
      </c>
    </row>
    <row r="278" spans="1:60" outlineLevel="1" x14ac:dyDescent="0.2">
      <c r="A278" s="172">
        <v>48</v>
      </c>
      <c r="B278" s="173" t="s">
        <v>310</v>
      </c>
      <c r="C278" s="189" t="s">
        <v>311</v>
      </c>
      <c r="D278" s="174" t="s">
        <v>164</v>
      </c>
      <c r="E278" s="175">
        <v>152.30000000000001</v>
      </c>
      <c r="F278" s="176"/>
      <c r="G278" s="177">
        <f>ROUND(E278*F278,2)</f>
        <v>0</v>
      </c>
      <c r="H278" s="176"/>
      <c r="I278" s="177">
        <f>ROUND(E278*H278,2)</f>
        <v>0</v>
      </c>
      <c r="J278" s="176"/>
      <c r="K278" s="177">
        <f>ROUND(E278*J278,2)</f>
        <v>0</v>
      </c>
      <c r="L278" s="177">
        <v>21</v>
      </c>
      <c r="M278" s="177">
        <f>G278*(1+L278/100)</f>
        <v>0</v>
      </c>
      <c r="N278" s="177">
        <v>5.1000000000000004E-4</v>
      </c>
      <c r="O278" s="177">
        <f>ROUND(E278*N278,2)</f>
        <v>0.08</v>
      </c>
      <c r="P278" s="177">
        <v>0</v>
      </c>
      <c r="Q278" s="177">
        <f>ROUND(E278*P278,2)</f>
        <v>0</v>
      </c>
      <c r="R278" s="177"/>
      <c r="S278" s="177" t="s">
        <v>110</v>
      </c>
      <c r="T278" s="178" t="s">
        <v>110</v>
      </c>
      <c r="U278" s="157">
        <v>6.7000000000000004E-2</v>
      </c>
      <c r="V278" s="157">
        <f>ROUND(E278*U278,2)</f>
        <v>10.199999999999999</v>
      </c>
      <c r="W278" s="157"/>
      <c r="X278" s="157" t="s">
        <v>111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112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267" t="s">
        <v>312</v>
      </c>
      <c r="D279" s="268"/>
      <c r="E279" s="268"/>
      <c r="F279" s="268"/>
      <c r="G279" s="268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121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90" t="s">
        <v>313</v>
      </c>
      <c r="D280" s="158"/>
      <c r="E280" s="159">
        <v>66.099999999999994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114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190" t="s">
        <v>314</v>
      </c>
      <c r="D281" s="158"/>
      <c r="E281" s="159">
        <v>86.2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114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ht="22.5" outlineLevel="1" x14ac:dyDescent="0.2">
      <c r="A282" s="172">
        <v>49</v>
      </c>
      <c r="B282" s="173" t="s">
        <v>315</v>
      </c>
      <c r="C282" s="189" t="s">
        <v>316</v>
      </c>
      <c r="D282" s="174" t="s">
        <v>119</v>
      </c>
      <c r="E282" s="175">
        <v>252.05500000000001</v>
      </c>
      <c r="F282" s="176"/>
      <c r="G282" s="177">
        <f>ROUND(E282*F282,2)</f>
        <v>0</v>
      </c>
      <c r="H282" s="176"/>
      <c r="I282" s="177">
        <f>ROUND(E282*H282,2)</f>
        <v>0</v>
      </c>
      <c r="J282" s="176"/>
      <c r="K282" s="177">
        <f>ROUND(E282*J282,2)</f>
        <v>0</v>
      </c>
      <c r="L282" s="177">
        <v>21</v>
      </c>
      <c r="M282" s="177">
        <f>G282*(1+L282/100)</f>
        <v>0</v>
      </c>
      <c r="N282" s="177">
        <v>4.6000000000000001E-4</v>
      </c>
      <c r="O282" s="177">
        <f>ROUND(E282*N282,2)</f>
        <v>0.12</v>
      </c>
      <c r="P282" s="177">
        <v>0</v>
      </c>
      <c r="Q282" s="177">
        <f>ROUND(E282*P282,2)</f>
        <v>0</v>
      </c>
      <c r="R282" s="177"/>
      <c r="S282" s="177" t="s">
        <v>110</v>
      </c>
      <c r="T282" s="178" t="s">
        <v>110</v>
      </c>
      <c r="U282" s="157">
        <v>0.17</v>
      </c>
      <c r="V282" s="157">
        <f>ROUND(E282*U282,2)</f>
        <v>42.85</v>
      </c>
      <c r="W282" s="157"/>
      <c r="X282" s="157" t="s">
        <v>111</v>
      </c>
      <c r="Y282" s="148"/>
      <c r="Z282" s="148"/>
      <c r="AA282" s="148"/>
      <c r="AB282" s="148"/>
      <c r="AC282" s="148"/>
      <c r="AD282" s="148"/>
      <c r="AE282" s="148"/>
      <c r="AF282" s="148"/>
      <c r="AG282" s="148" t="s">
        <v>112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267" t="s">
        <v>317</v>
      </c>
      <c r="D283" s="268"/>
      <c r="E283" s="268"/>
      <c r="F283" s="268"/>
      <c r="G283" s="268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121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93" t="s">
        <v>267</v>
      </c>
      <c r="D284" s="160"/>
      <c r="E284" s="161"/>
      <c r="F284" s="162"/>
      <c r="G284" s="162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121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276" t="s">
        <v>400</v>
      </c>
      <c r="D285" s="277"/>
      <c r="E285" s="277"/>
      <c r="F285" s="277"/>
      <c r="G285" s="27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121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276" t="s">
        <v>401</v>
      </c>
      <c r="D286" s="277"/>
      <c r="E286" s="277"/>
      <c r="F286" s="277"/>
      <c r="G286" s="27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121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276" t="s">
        <v>402</v>
      </c>
      <c r="D287" s="277"/>
      <c r="E287" s="277"/>
      <c r="F287" s="277"/>
      <c r="G287" s="27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121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276" t="s">
        <v>403</v>
      </c>
      <c r="D288" s="277"/>
      <c r="E288" s="277"/>
      <c r="F288" s="277"/>
      <c r="G288" s="27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121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276" t="s">
        <v>404</v>
      </c>
      <c r="D289" s="277"/>
      <c r="E289" s="277"/>
      <c r="F289" s="277"/>
      <c r="G289" s="27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121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276" t="s">
        <v>318</v>
      </c>
      <c r="D290" s="277"/>
      <c r="E290" s="277"/>
      <c r="F290" s="277"/>
      <c r="G290" s="27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121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90" t="s">
        <v>218</v>
      </c>
      <c r="D291" s="158"/>
      <c r="E291" s="159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114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90" t="s">
        <v>194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114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90" t="s">
        <v>195</v>
      </c>
      <c r="D293" s="158"/>
      <c r="E293" s="159">
        <v>4.0110000000000001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114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90" t="s">
        <v>196</v>
      </c>
      <c r="D294" s="158"/>
      <c r="E294" s="159">
        <v>3.99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114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90" t="s">
        <v>197</v>
      </c>
      <c r="D295" s="158"/>
      <c r="E295" s="159">
        <v>3.8955000000000002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114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90" t="s">
        <v>140</v>
      </c>
      <c r="D296" s="158"/>
      <c r="E296" s="159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114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55"/>
      <c r="B297" s="156"/>
      <c r="C297" s="190" t="s">
        <v>219</v>
      </c>
      <c r="D297" s="158"/>
      <c r="E297" s="159">
        <v>142.08000000000001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114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90" t="s">
        <v>220</v>
      </c>
      <c r="D298" s="158"/>
      <c r="E298" s="159">
        <v>6.2074999999999996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114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90" t="s">
        <v>221</v>
      </c>
      <c r="D299" s="158"/>
      <c r="E299" s="159">
        <v>91.870999999999995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114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91" t="s">
        <v>143</v>
      </c>
      <c r="D300" s="163"/>
      <c r="E300" s="164">
        <v>252.05500000000001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114</v>
      </c>
      <c r="AH300" s="148">
        <v>1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80">
        <v>50</v>
      </c>
      <c r="B301" s="181" t="s">
        <v>319</v>
      </c>
      <c r="C301" s="192" t="s">
        <v>320</v>
      </c>
      <c r="D301" s="182" t="s">
        <v>188</v>
      </c>
      <c r="E301" s="183">
        <v>0.19361999999999999</v>
      </c>
      <c r="F301" s="184"/>
      <c r="G301" s="185">
        <f>ROUND(E301*F301,2)</f>
        <v>0</v>
      </c>
      <c r="H301" s="184"/>
      <c r="I301" s="185">
        <f>ROUND(E301*H301,2)</f>
        <v>0</v>
      </c>
      <c r="J301" s="184"/>
      <c r="K301" s="185">
        <f>ROUND(E301*J301,2)</f>
        <v>0</v>
      </c>
      <c r="L301" s="185">
        <v>21</v>
      </c>
      <c r="M301" s="185">
        <f>G301*(1+L301/100)</f>
        <v>0</v>
      </c>
      <c r="N301" s="185">
        <v>0</v>
      </c>
      <c r="O301" s="185">
        <f>ROUND(E301*N301,2)</f>
        <v>0</v>
      </c>
      <c r="P301" s="185">
        <v>0</v>
      </c>
      <c r="Q301" s="185">
        <f>ROUND(E301*P301,2)</f>
        <v>0</v>
      </c>
      <c r="R301" s="185"/>
      <c r="S301" s="185" t="s">
        <v>110</v>
      </c>
      <c r="T301" s="186" t="s">
        <v>110</v>
      </c>
      <c r="U301" s="157">
        <v>2.5569999999999999</v>
      </c>
      <c r="V301" s="157">
        <f>ROUND(E301*U301,2)</f>
        <v>0.5</v>
      </c>
      <c r="W301" s="157"/>
      <c r="X301" s="157" t="s">
        <v>189</v>
      </c>
      <c r="Y301" s="148"/>
      <c r="Z301" s="148"/>
      <c r="AA301" s="148"/>
      <c r="AB301" s="148"/>
      <c r="AC301" s="148"/>
      <c r="AD301" s="148"/>
      <c r="AE301" s="148"/>
      <c r="AF301" s="148"/>
      <c r="AG301" s="148" t="s">
        <v>190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x14ac:dyDescent="0.2">
      <c r="A302" s="166" t="s">
        <v>105</v>
      </c>
      <c r="B302" s="167" t="s">
        <v>73</v>
      </c>
      <c r="C302" s="188" t="s">
        <v>74</v>
      </c>
      <c r="D302" s="168"/>
      <c r="E302" s="169"/>
      <c r="F302" s="170"/>
      <c r="G302" s="170">
        <f>SUMIF(AG303:AG323,"&lt;&gt;NOR",G303:G323)</f>
        <v>0</v>
      </c>
      <c r="H302" s="170"/>
      <c r="I302" s="170">
        <f>SUM(I303:I323)</f>
        <v>0</v>
      </c>
      <c r="J302" s="170"/>
      <c r="K302" s="170">
        <f>SUM(K303:K323)</f>
        <v>0</v>
      </c>
      <c r="L302" s="170"/>
      <c r="M302" s="170">
        <f>SUM(M303:M323)</f>
        <v>0</v>
      </c>
      <c r="N302" s="170"/>
      <c r="O302" s="170">
        <f>SUM(O303:O323)</f>
        <v>0.16</v>
      </c>
      <c r="P302" s="170"/>
      <c r="Q302" s="170">
        <f>SUM(Q303:Q323)</f>
        <v>0</v>
      </c>
      <c r="R302" s="170"/>
      <c r="S302" s="170"/>
      <c r="T302" s="171"/>
      <c r="U302" s="165"/>
      <c r="V302" s="165">
        <f>SUM(V303:V323)</f>
        <v>279.27999999999997</v>
      </c>
      <c r="W302" s="165"/>
      <c r="X302" s="165"/>
      <c r="AG302" t="s">
        <v>106</v>
      </c>
    </row>
    <row r="303" spans="1:60" outlineLevel="1" x14ac:dyDescent="0.2">
      <c r="A303" s="172">
        <v>51</v>
      </c>
      <c r="B303" s="173" t="s">
        <v>321</v>
      </c>
      <c r="C303" s="189" t="s">
        <v>322</v>
      </c>
      <c r="D303" s="174" t="s">
        <v>119</v>
      </c>
      <c r="E303" s="175">
        <v>163.83574999999999</v>
      </c>
      <c r="F303" s="176"/>
      <c r="G303" s="177">
        <f>ROUND(E303*F303,2)</f>
        <v>0</v>
      </c>
      <c r="H303" s="176"/>
      <c r="I303" s="177">
        <f>ROUND(E303*H303,2)</f>
        <v>0</v>
      </c>
      <c r="J303" s="176"/>
      <c r="K303" s="177">
        <f>ROUND(E303*J303,2)</f>
        <v>0</v>
      </c>
      <c r="L303" s="177">
        <v>21</v>
      </c>
      <c r="M303" s="177">
        <f>G303*(1+L303/100)</f>
        <v>0</v>
      </c>
      <c r="N303" s="177">
        <v>0</v>
      </c>
      <c r="O303" s="177">
        <f>ROUND(E303*N303,2)</f>
        <v>0</v>
      </c>
      <c r="P303" s="177">
        <v>0</v>
      </c>
      <c r="Q303" s="177">
        <f>ROUND(E303*P303,2)</f>
        <v>0</v>
      </c>
      <c r="R303" s="177"/>
      <c r="S303" s="177" t="s">
        <v>110</v>
      </c>
      <c r="T303" s="178" t="s">
        <v>110</v>
      </c>
      <c r="U303" s="157">
        <v>0.77900000000000003</v>
      </c>
      <c r="V303" s="157">
        <f>ROUND(E303*U303,2)</f>
        <v>127.63</v>
      </c>
      <c r="W303" s="157"/>
      <c r="X303" s="157" t="s">
        <v>111</v>
      </c>
      <c r="Y303" s="148"/>
      <c r="Z303" s="148"/>
      <c r="AA303" s="148"/>
      <c r="AB303" s="148"/>
      <c r="AC303" s="148"/>
      <c r="AD303" s="148"/>
      <c r="AE303" s="148"/>
      <c r="AF303" s="148"/>
      <c r="AG303" s="148" t="s">
        <v>112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267" t="s">
        <v>323</v>
      </c>
      <c r="D304" s="268"/>
      <c r="E304" s="268"/>
      <c r="F304" s="268"/>
      <c r="G304" s="268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121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90" t="s">
        <v>324</v>
      </c>
      <c r="D305" s="158"/>
      <c r="E305" s="159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114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190" t="s">
        <v>325</v>
      </c>
      <c r="D306" s="158"/>
      <c r="E306" s="159">
        <v>163.83574999999999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114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ht="22.5" outlineLevel="1" x14ac:dyDescent="0.2">
      <c r="A307" s="172">
        <v>52</v>
      </c>
      <c r="B307" s="173" t="s">
        <v>326</v>
      </c>
      <c r="C307" s="189" t="s">
        <v>327</v>
      </c>
      <c r="D307" s="174" t="s">
        <v>119</v>
      </c>
      <c r="E307" s="175">
        <v>1010.98887</v>
      </c>
      <c r="F307" s="176"/>
      <c r="G307" s="177">
        <f>ROUND(E307*F307,2)</f>
        <v>0</v>
      </c>
      <c r="H307" s="176"/>
      <c r="I307" s="177">
        <f>ROUND(E307*H307,2)</f>
        <v>0</v>
      </c>
      <c r="J307" s="176"/>
      <c r="K307" s="177">
        <f>ROUND(E307*J307,2)</f>
        <v>0</v>
      </c>
      <c r="L307" s="177">
        <v>21</v>
      </c>
      <c r="M307" s="177">
        <f>G307*(1+L307/100)</f>
        <v>0</v>
      </c>
      <c r="N307" s="177">
        <v>1.6000000000000001E-4</v>
      </c>
      <c r="O307" s="177">
        <f>ROUND(E307*N307,2)</f>
        <v>0.16</v>
      </c>
      <c r="P307" s="177">
        <v>0</v>
      </c>
      <c r="Q307" s="177">
        <f>ROUND(E307*P307,2)</f>
        <v>0</v>
      </c>
      <c r="R307" s="177"/>
      <c r="S307" s="177" t="s">
        <v>110</v>
      </c>
      <c r="T307" s="178" t="s">
        <v>110</v>
      </c>
      <c r="U307" s="157">
        <v>0.15</v>
      </c>
      <c r="V307" s="157">
        <f>ROUND(E307*U307,2)</f>
        <v>151.65</v>
      </c>
      <c r="W307" s="157"/>
      <c r="X307" s="157" t="s">
        <v>111</v>
      </c>
      <c r="Y307" s="148"/>
      <c r="Z307" s="148"/>
      <c r="AA307" s="148"/>
      <c r="AB307" s="148"/>
      <c r="AC307" s="148"/>
      <c r="AD307" s="148"/>
      <c r="AE307" s="148"/>
      <c r="AF307" s="148"/>
      <c r="AG307" s="148" t="s">
        <v>112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267" t="s">
        <v>328</v>
      </c>
      <c r="D308" s="268"/>
      <c r="E308" s="268"/>
      <c r="F308" s="268"/>
      <c r="G308" s="268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121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90" t="s">
        <v>218</v>
      </c>
      <c r="D309" s="158"/>
      <c r="E309" s="159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114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90" t="s">
        <v>329</v>
      </c>
      <c r="D310" s="158"/>
      <c r="E310" s="159">
        <v>132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114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90" t="s">
        <v>330</v>
      </c>
      <c r="D311" s="158"/>
      <c r="E311" s="159">
        <v>94.089600000000004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114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91" t="s">
        <v>143</v>
      </c>
      <c r="D312" s="163"/>
      <c r="E312" s="164">
        <v>226.08959999999999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114</v>
      </c>
      <c r="AH312" s="148">
        <v>1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90" t="s">
        <v>230</v>
      </c>
      <c r="D313" s="158"/>
      <c r="E313" s="159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114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90" t="s">
        <v>331</v>
      </c>
      <c r="D314" s="158"/>
      <c r="E314" s="159">
        <v>66.542519999999996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114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91" t="s">
        <v>143</v>
      </c>
      <c r="D315" s="163"/>
      <c r="E315" s="164">
        <v>66.542519999999996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114</v>
      </c>
      <c r="AH315" s="148">
        <v>1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90" t="s">
        <v>232</v>
      </c>
      <c r="D316" s="158"/>
      <c r="E316" s="159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114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90" t="s">
        <v>233</v>
      </c>
      <c r="D317" s="158"/>
      <c r="E317" s="159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114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190" t="s">
        <v>332</v>
      </c>
      <c r="D318" s="158"/>
      <c r="E318" s="159">
        <v>554.52099999999996</v>
      </c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114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91" t="s">
        <v>143</v>
      </c>
      <c r="D319" s="163"/>
      <c r="E319" s="164">
        <v>554.52099999999996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114</v>
      </c>
      <c r="AH319" s="148">
        <v>1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190" t="s">
        <v>333</v>
      </c>
      <c r="D320" s="158"/>
      <c r="E320" s="159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114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90" t="s">
        <v>324</v>
      </c>
      <c r="D321" s="158"/>
      <c r="E321" s="159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114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90" t="s">
        <v>325</v>
      </c>
      <c r="D322" s="158"/>
      <c r="E322" s="159">
        <v>163.83574999999999</v>
      </c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114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91" t="s">
        <v>143</v>
      </c>
      <c r="D323" s="163"/>
      <c r="E323" s="164">
        <v>163.83574999999999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114</v>
      </c>
      <c r="AH323" s="148">
        <v>1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x14ac:dyDescent="0.2">
      <c r="A324" s="166" t="s">
        <v>105</v>
      </c>
      <c r="B324" s="167" t="s">
        <v>75</v>
      </c>
      <c r="C324" s="188" t="s">
        <v>76</v>
      </c>
      <c r="D324" s="168"/>
      <c r="E324" s="169"/>
      <c r="F324" s="170"/>
      <c r="G324" s="170">
        <f>SUMIF(AG325:AG345,"&lt;&gt;NOR",G325:G345)</f>
        <v>0</v>
      </c>
      <c r="H324" s="170"/>
      <c r="I324" s="170">
        <f>SUM(I325:I345)</f>
        <v>0</v>
      </c>
      <c r="J324" s="170"/>
      <c r="K324" s="170">
        <f>SUM(K325:K345)</f>
        <v>0</v>
      </c>
      <c r="L324" s="170"/>
      <c r="M324" s="170">
        <f>SUM(M325:M345)</f>
        <v>0</v>
      </c>
      <c r="N324" s="170"/>
      <c r="O324" s="170">
        <f>SUM(O325:O345)</f>
        <v>0</v>
      </c>
      <c r="P324" s="170"/>
      <c r="Q324" s="170">
        <f>SUM(Q325:Q345)</f>
        <v>0</v>
      </c>
      <c r="R324" s="170"/>
      <c r="S324" s="170"/>
      <c r="T324" s="171"/>
      <c r="U324" s="165"/>
      <c r="V324" s="165">
        <f>SUM(V325:V345)</f>
        <v>69.559999999999988</v>
      </c>
      <c r="W324" s="165"/>
      <c r="X324" s="165"/>
      <c r="AG324" t="s">
        <v>106</v>
      </c>
    </row>
    <row r="325" spans="1:60" outlineLevel="1" x14ac:dyDescent="0.2">
      <c r="A325" s="172">
        <v>53</v>
      </c>
      <c r="B325" s="173" t="s">
        <v>334</v>
      </c>
      <c r="C325" s="189" t="s">
        <v>335</v>
      </c>
      <c r="D325" s="174" t="s">
        <v>188</v>
      </c>
      <c r="E325" s="175">
        <v>2.0247000000000002</v>
      </c>
      <c r="F325" s="176"/>
      <c r="G325" s="177">
        <f>ROUND(E325*F325,2)</f>
        <v>0</v>
      </c>
      <c r="H325" s="176"/>
      <c r="I325" s="177">
        <f>ROUND(E325*H325,2)</f>
        <v>0</v>
      </c>
      <c r="J325" s="176"/>
      <c r="K325" s="177">
        <f>ROUND(E325*J325,2)</f>
        <v>0</v>
      </c>
      <c r="L325" s="177">
        <v>21</v>
      </c>
      <c r="M325" s="177">
        <f>G325*(1+L325/100)</f>
        <v>0</v>
      </c>
      <c r="N325" s="177">
        <v>0</v>
      </c>
      <c r="O325" s="177">
        <f>ROUND(E325*N325,2)</f>
        <v>0</v>
      </c>
      <c r="P325" s="177">
        <v>0</v>
      </c>
      <c r="Q325" s="177">
        <f>ROUND(E325*P325,2)</f>
        <v>0</v>
      </c>
      <c r="R325" s="177"/>
      <c r="S325" s="177" t="s">
        <v>110</v>
      </c>
      <c r="T325" s="178" t="s">
        <v>110</v>
      </c>
      <c r="U325" s="157">
        <v>0</v>
      </c>
      <c r="V325" s="157">
        <f>ROUND(E325*U325,2)</f>
        <v>0</v>
      </c>
      <c r="W325" s="157"/>
      <c r="X325" s="157" t="s">
        <v>111</v>
      </c>
      <c r="Y325" s="148"/>
      <c r="Z325" s="148"/>
      <c r="AA325" s="148"/>
      <c r="AB325" s="148"/>
      <c r="AC325" s="148"/>
      <c r="AD325" s="148"/>
      <c r="AE325" s="148"/>
      <c r="AF325" s="148"/>
      <c r="AG325" s="148" t="s">
        <v>112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ht="22.5" outlineLevel="1" x14ac:dyDescent="0.2">
      <c r="A326" s="155"/>
      <c r="B326" s="156"/>
      <c r="C326" s="267" t="s">
        <v>336</v>
      </c>
      <c r="D326" s="268"/>
      <c r="E326" s="268"/>
      <c r="F326" s="268"/>
      <c r="G326" s="268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121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79" t="str">
        <f>C326</f>
        <v>Pro vyjádření výnosu ve prospěch zhotovitele je nutné jednotkovou cenu uvést se záporným znaménkem. (Získaná částka ponižuje náklad stavby.)</v>
      </c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90" t="s">
        <v>337</v>
      </c>
      <c r="D327" s="158"/>
      <c r="E327" s="159">
        <v>12.51624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114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190" t="s">
        <v>338</v>
      </c>
      <c r="D328" s="158"/>
      <c r="E328" s="159">
        <v>-6.2408299999999999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114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90" t="s">
        <v>339</v>
      </c>
      <c r="D329" s="158"/>
      <c r="E329" s="159">
        <v>-2.1519499999999998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114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90" t="s">
        <v>340</v>
      </c>
      <c r="D330" s="158"/>
      <c r="E330" s="159">
        <v>-2.09876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114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72">
        <v>54</v>
      </c>
      <c r="B331" s="173" t="s">
        <v>341</v>
      </c>
      <c r="C331" s="189" t="s">
        <v>342</v>
      </c>
      <c r="D331" s="174" t="s">
        <v>188</v>
      </c>
      <c r="E331" s="175">
        <v>2.1519499999999998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21</v>
      </c>
      <c r="M331" s="177">
        <f>G331*(1+L331/100)</f>
        <v>0</v>
      </c>
      <c r="N331" s="177">
        <v>0</v>
      </c>
      <c r="O331" s="177">
        <f>ROUND(E331*N331,2)</f>
        <v>0</v>
      </c>
      <c r="P331" s="177">
        <v>0</v>
      </c>
      <c r="Q331" s="177">
        <f>ROUND(E331*P331,2)</f>
        <v>0</v>
      </c>
      <c r="R331" s="177"/>
      <c r="S331" s="177" t="s">
        <v>110</v>
      </c>
      <c r="T331" s="178" t="s">
        <v>110</v>
      </c>
      <c r="U331" s="157">
        <v>0</v>
      </c>
      <c r="V331" s="157">
        <f>ROUND(E331*U331,2)</f>
        <v>0</v>
      </c>
      <c r="W331" s="157"/>
      <c r="X331" s="157" t="s">
        <v>111</v>
      </c>
      <c r="Y331" s="148"/>
      <c r="Z331" s="148"/>
      <c r="AA331" s="148"/>
      <c r="AB331" s="148"/>
      <c r="AC331" s="148"/>
      <c r="AD331" s="148"/>
      <c r="AE331" s="148"/>
      <c r="AF331" s="148"/>
      <c r="AG331" s="148" t="s">
        <v>112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90" t="s">
        <v>343</v>
      </c>
      <c r="D332" s="158"/>
      <c r="E332" s="159">
        <v>2.1519499999999998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114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72">
        <v>55</v>
      </c>
      <c r="B333" s="173" t="s">
        <v>344</v>
      </c>
      <c r="C333" s="189" t="s">
        <v>345</v>
      </c>
      <c r="D333" s="174" t="s">
        <v>188</v>
      </c>
      <c r="E333" s="175">
        <v>2.09876</v>
      </c>
      <c r="F333" s="176"/>
      <c r="G333" s="177">
        <f>ROUND(E333*F333,2)</f>
        <v>0</v>
      </c>
      <c r="H333" s="176"/>
      <c r="I333" s="177">
        <f>ROUND(E333*H333,2)</f>
        <v>0</v>
      </c>
      <c r="J333" s="176"/>
      <c r="K333" s="177">
        <f>ROUND(E333*J333,2)</f>
        <v>0</v>
      </c>
      <c r="L333" s="177">
        <v>21</v>
      </c>
      <c r="M333" s="177">
        <f>G333*(1+L333/100)</f>
        <v>0</v>
      </c>
      <c r="N333" s="177">
        <v>0</v>
      </c>
      <c r="O333" s="177">
        <f>ROUND(E333*N333,2)</f>
        <v>0</v>
      </c>
      <c r="P333" s="177">
        <v>0</v>
      </c>
      <c r="Q333" s="177">
        <f>ROUND(E333*P333,2)</f>
        <v>0</v>
      </c>
      <c r="R333" s="177"/>
      <c r="S333" s="177" t="s">
        <v>110</v>
      </c>
      <c r="T333" s="178" t="s">
        <v>110</v>
      </c>
      <c r="U333" s="157">
        <v>0</v>
      </c>
      <c r="V333" s="157">
        <f>ROUND(E333*U333,2)</f>
        <v>0</v>
      </c>
      <c r="W333" s="157"/>
      <c r="X333" s="157" t="s">
        <v>111</v>
      </c>
      <c r="Y333" s="148"/>
      <c r="Z333" s="148"/>
      <c r="AA333" s="148"/>
      <c r="AB333" s="148"/>
      <c r="AC333" s="148"/>
      <c r="AD333" s="148"/>
      <c r="AE333" s="148"/>
      <c r="AF333" s="148"/>
      <c r="AG333" s="148" t="s">
        <v>112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90" t="s">
        <v>346</v>
      </c>
      <c r="D334" s="158"/>
      <c r="E334" s="159">
        <v>1.35389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114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90" t="s">
        <v>347</v>
      </c>
      <c r="D335" s="158"/>
      <c r="E335" s="159">
        <v>0.26602999999999999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114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55"/>
      <c r="B336" s="156"/>
      <c r="C336" s="190" t="s">
        <v>348</v>
      </c>
      <c r="D336" s="158"/>
      <c r="E336" s="159">
        <v>0.47885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114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72">
        <v>56</v>
      </c>
      <c r="B337" s="173" t="s">
        <v>349</v>
      </c>
      <c r="C337" s="189" t="s">
        <v>350</v>
      </c>
      <c r="D337" s="174" t="s">
        <v>188</v>
      </c>
      <c r="E337" s="175">
        <v>6.2408299999999999</v>
      </c>
      <c r="F337" s="176"/>
      <c r="G337" s="177">
        <f>ROUND(E337*F337,2)</f>
        <v>0</v>
      </c>
      <c r="H337" s="176"/>
      <c r="I337" s="177">
        <f>ROUND(E337*H337,2)</f>
        <v>0</v>
      </c>
      <c r="J337" s="176"/>
      <c r="K337" s="177">
        <f>ROUND(E337*J337,2)</f>
        <v>0</v>
      </c>
      <c r="L337" s="177">
        <v>21</v>
      </c>
      <c r="M337" s="177">
        <f>G337*(1+L337/100)</f>
        <v>0</v>
      </c>
      <c r="N337" s="177">
        <v>0</v>
      </c>
      <c r="O337" s="177">
        <f>ROUND(E337*N337,2)</f>
        <v>0</v>
      </c>
      <c r="P337" s="177">
        <v>0</v>
      </c>
      <c r="Q337" s="177">
        <f>ROUND(E337*P337,2)</f>
        <v>0</v>
      </c>
      <c r="R337" s="177"/>
      <c r="S337" s="177" t="s">
        <v>110</v>
      </c>
      <c r="T337" s="178" t="s">
        <v>110</v>
      </c>
      <c r="U337" s="157">
        <v>0</v>
      </c>
      <c r="V337" s="157">
        <f>ROUND(E337*U337,2)</f>
        <v>0</v>
      </c>
      <c r="W337" s="157"/>
      <c r="X337" s="157" t="s">
        <v>111</v>
      </c>
      <c r="Y337" s="148"/>
      <c r="Z337" s="148"/>
      <c r="AA337" s="148"/>
      <c r="AB337" s="148"/>
      <c r="AC337" s="148"/>
      <c r="AD337" s="148"/>
      <c r="AE337" s="148"/>
      <c r="AF337" s="148"/>
      <c r="AG337" s="148" t="s">
        <v>112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90" t="s">
        <v>351</v>
      </c>
      <c r="D338" s="158"/>
      <c r="E338" s="159">
        <v>2.46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114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5"/>
      <c r="B339" s="156"/>
      <c r="C339" s="190" t="s">
        <v>352</v>
      </c>
      <c r="D339" s="158"/>
      <c r="E339" s="159">
        <v>3.7808299999999999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114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80">
        <v>57</v>
      </c>
      <c r="B340" s="181" t="s">
        <v>353</v>
      </c>
      <c r="C340" s="192" t="s">
        <v>354</v>
      </c>
      <c r="D340" s="182" t="s">
        <v>188</v>
      </c>
      <c r="E340" s="183">
        <v>12.51624</v>
      </c>
      <c r="F340" s="184"/>
      <c r="G340" s="185">
        <f>ROUND(E340*F340,2)</f>
        <v>0</v>
      </c>
      <c r="H340" s="184"/>
      <c r="I340" s="185">
        <f>ROUND(E340*H340,2)</f>
        <v>0</v>
      </c>
      <c r="J340" s="184"/>
      <c r="K340" s="185">
        <f>ROUND(E340*J340,2)</f>
        <v>0</v>
      </c>
      <c r="L340" s="185">
        <v>21</v>
      </c>
      <c r="M340" s="185">
        <f>G340*(1+L340/100)</f>
        <v>0</v>
      </c>
      <c r="N340" s="185">
        <v>0</v>
      </c>
      <c r="O340" s="185">
        <f>ROUND(E340*N340,2)</f>
        <v>0</v>
      </c>
      <c r="P340" s="185">
        <v>0</v>
      </c>
      <c r="Q340" s="185">
        <f>ROUND(E340*P340,2)</f>
        <v>0</v>
      </c>
      <c r="R340" s="185"/>
      <c r="S340" s="185" t="s">
        <v>110</v>
      </c>
      <c r="T340" s="186" t="s">
        <v>110</v>
      </c>
      <c r="U340" s="157">
        <v>2.0089999999999999</v>
      </c>
      <c r="V340" s="157">
        <f>ROUND(E340*U340,2)</f>
        <v>25.15</v>
      </c>
      <c r="W340" s="157"/>
      <c r="X340" s="157" t="s">
        <v>355</v>
      </c>
      <c r="Y340" s="148"/>
      <c r="Z340" s="148"/>
      <c r="AA340" s="148"/>
      <c r="AB340" s="148"/>
      <c r="AC340" s="148"/>
      <c r="AD340" s="148"/>
      <c r="AE340" s="148"/>
      <c r="AF340" s="148"/>
      <c r="AG340" s="148" t="s">
        <v>356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80">
        <v>58</v>
      </c>
      <c r="B341" s="181" t="s">
        <v>357</v>
      </c>
      <c r="C341" s="192" t="s">
        <v>358</v>
      </c>
      <c r="D341" s="182" t="s">
        <v>188</v>
      </c>
      <c r="E341" s="183">
        <v>25.03248</v>
      </c>
      <c r="F341" s="184"/>
      <c r="G341" s="185">
        <f>ROUND(E341*F341,2)</f>
        <v>0</v>
      </c>
      <c r="H341" s="184"/>
      <c r="I341" s="185">
        <f>ROUND(E341*H341,2)</f>
        <v>0</v>
      </c>
      <c r="J341" s="184"/>
      <c r="K341" s="185">
        <f>ROUND(E341*J341,2)</f>
        <v>0</v>
      </c>
      <c r="L341" s="185">
        <v>21</v>
      </c>
      <c r="M341" s="185">
        <f>G341*(1+L341/100)</f>
        <v>0</v>
      </c>
      <c r="N341" s="185">
        <v>0</v>
      </c>
      <c r="O341" s="185">
        <f>ROUND(E341*N341,2)</f>
        <v>0</v>
      </c>
      <c r="P341" s="185">
        <v>0</v>
      </c>
      <c r="Q341" s="185">
        <f>ROUND(E341*P341,2)</f>
        <v>0</v>
      </c>
      <c r="R341" s="185"/>
      <c r="S341" s="185" t="s">
        <v>110</v>
      </c>
      <c r="T341" s="186" t="s">
        <v>110</v>
      </c>
      <c r="U341" s="157">
        <v>0.95899999999999996</v>
      </c>
      <c r="V341" s="157">
        <f>ROUND(E341*U341,2)</f>
        <v>24.01</v>
      </c>
      <c r="W341" s="157"/>
      <c r="X341" s="157" t="s">
        <v>355</v>
      </c>
      <c r="Y341" s="148"/>
      <c r="Z341" s="148"/>
      <c r="AA341" s="148"/>
      <c r="AB341" s="148"/>
      <c r="AC341" s="148"/>
      <c r="AD341" s="148"/>
      <c r="AE341" s="148"/>
      <c r="AF341" s="148"/>
      <c r="AG341" s="148" t="s">
        <v>356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80">
        <v>59</v>
      </c>
      <c r="B342" s="181" t="s">
        <v>359</v>
      </c>
      <c r="C342" s="192" t="s">
        <v>360</v>
      </c>
      <c r="D342" s="182" t="s">
        <v>188</v>
      </c>
      <c r="E342" s="183">
        <v>12.51624</v>
      </c>
      <c r="F342" s="184"/>
      <c r="G342" s="185">
        <f>ROUND(E342*F342,2)</f>
        <v>0</v>
      </c>
      <c r="H342" s="184"/>
      <c r="I342" s="185">
        <f>ROUND(E342*H342,2)</f>
        <v>0</v>
      </c>
      <c r="J342" s="184"/>
      <c r="K342" s="185">
        <f>ROUND(E342*J342,2)</f>
        <v>0</v>
      </c>
      <c r="L342" s="185">
        <v>21</v>
      </c>
      <c r="M342" s="185">
        <f>G342*(1+L342/100)</f>
        <v>0</v>
      </c>
      <c r="N342" s="185">
        <v>0</v>
      </c>
      <c r="O342" s="185">
        <f>ROUND(E342*N342,2)</f>
        <v>0</v>
      </c>
      <c r="P342" s="185">
        <v>0</v>
      </c>
      <c r="Q342" s="185">
        <f>ROUND(E342*P342,2)</f>
        <v>0</v>
      </c>
      <c r="R342" s="185"/>
      <c r="S342" s="185" t="s">
        <v>110</v>
      </c>
      <c r="T342" s="186" t="s">
        <v>110</v>
      </c>
      <c r="U342" s="157">
        <v>1.1399999999999999</v>
      </c>
      <c r="V342" s="157">
        <f>ROUND(E342*U342,2)</f>
        <v>14.27</v>
      </c>
      <c r="W342" s="157"/>
      <c r="X342" s="157" t="s">
        <v>355</v>
      </c>
      <c r="Y342" s="148"/>
      <c r="Z342" s="148"/>
      <c r="AA342" s="148"/>
      <c r="AB342" s="148"/>
      <c r="AC342" s="148"/>
      <c r="AD342" s="148"/>
      <c r="AE342" s="148"/>
      <c r="AF342" s="148"/>
      <c r="AG342" s="148" t="s">
        <v>356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72">
        <v>60</v>
      </c>
      <c r="B343" s="173" t="s">
        <v>361</v>
      </c>
      <c r="C343" s="189" t="s">
        <v>362</v>
      </c>
      <c r="D343" s="174" t="s">
        <v>188</v>
      </c>
      <c r="E343" s="175">
        <v>12.51624</v>
      </c>
      <c r="F343" s="176"/>
      <c r="G343" s="177">
        <f>ROUND(E343*F343,2)</f>
        <v>0</v>
      </c>
      <c r="H343" s="176"/>
      <c r="I343" s="177">
        <f>ROUND(E343*H343,2)</f>
        <v>0</v>
      </c>
      <c r="J343" s="176"/>
      <c r="K343" s="177">
        <f>ROUND(E343*J343,2)</f>
        <v>0</v>
      </c>
      <c r="L343" s="177">
        <v>21</v>
      </c>
      <c r="M343" s="177">
        <f>G343*(1+L343/100)</f>
        <v>0</v>
      </c>
      <c r="N343" s="177">
        <v>0</v>
      </c>
      <c r="O343" s="177">
        <f>ROUND(E343*N343,2)</f>
        <v>0</v>
      </c>
      <c r="P343" s="177">
        <v>0</v>
      </c>
      <c r="Q343" s="177">
        <f>ROUND(E343*P343,2)</f>
        <v>0</v>
      </c>
      <c r="R343" s="177"/>
      <c r="S343" s="177" t="s">
        <v>110</v>
      </c>
      <c r="T343" s="178" t="s">
        <v>110</v>
      </c>
      <c r="U343" s="157">
        <v>0.49</v>
      </c>
      <c r="V343" s="157">
        <f>ROUND(E343*U343,2)</f>
        <v>6.13</v>
      </c>
      <c r="W343" s="157"/>
      <c r="X343" s="157" t="s">
        <v>355</v>
      </c>
      <c r="Y343" s="148"/>
      <c r="Z343" s="148"/>
      <c r="AA343" s="148"/>
      <c r="AB343" s="148"/>
      <c r="AC343" s="148"/>
      <c r="AD343" s="148"/>
      <c r="AE343" s="148"/>
      <c r="AF343" s="148"/>
      <c r="AG343" s="148" t="s">
        <v>356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267" t="s">
        <v>363</v>
      </c>
      <c r="D344" s="268"/>
      <c r="E344" s="268"/>
      <c r="F344" s="268"/>
      <c r="G344" s="268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121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80">
        <v>61</v>
      </c>
      <c r="B345" s="181" t="s">
        <v>364</v>
      </c>
      <c r="C345" s="192" t="s">
        <v>365</v>
      </c>
      <c r="D345" s="182" t="s">
        <v>188</v>
      </c>
      <c r="E345" s="183">
        <v>112.64618</v>
      </c>
      <c r="F345" s="184"/>
      <c r="G345" s="185">
        <f>ROUND(E345*F345,2)</f>
        <v>0</v>
      </c>
      <c r="H345" s="184"/>
      <c r="I345" s="185">
        <f>ROUND(E345*H345,2)</f>
        <v>0</v>
      </c>
      <c r="J345" s="184"/>
      <c r="K345" s="185">
        <f>ROUND(E345*J345,2)</f>
        <v>0</v>
      </c>
      <c r="L345" s="185">
        <v>21</v>
      </c>
      <c r="M345" s="185">
        <f>G345*(1+L345/100)</f>
        <v>0</v>
      </c>
      <c r="N345" s="185">
        <v>0</v>
      </c>
      <c r="O345" s="185">
        <f>ROUND(E345*N345,2)</f>
        <v>0</v>
      </c>
      <c r="P345" s="185">
        <v>0</v>
      </c>
      <c r="Q345" s="185">
        <f>ROUND(E345*P345,2)</f>
        <v>0</v>
      </c>
      <c r="R345" s="185"/>
      <c r="S345" s="185" t="s">
        <v>110</v>
      </c>
      <c r="T345" s="186" t="s">
        <v>110</v>
      </c>
      <c r="U345" s="157">
        <v>0</v>
      </c>
      <c r="V345" s="157">
        <f>ROUND(E345*U345,2)</f>
        <v>0</v>
      </c>
      <c r="W345" s="157"/>
      <c r="X345" s="157" t="s">
        <v>355</v>
      </c>
      <c r="Y345" s="148"/>
      <c r="Z345" s="148"/>
      <c r="AA345" s="148"/>
      <c r="AB345" s="148"/>
      <c r="AC345" s="148"/>
      <c r="AD345" s="148"/>
      <c r="AE345" s="148"/>
      <c r="AF345" s="148"/>
      <c r="AG345" s="148" t="s">
        <v>356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x14ac:dyDescent="0.2">
      <c r="A346" s="166" t="s">
        <v>105</v>
      </c>
      <c r="B346" s="167" t="s">
        <v>78</v>
      </c>
      <c r="C346" s="188" t="s">
        <v>29</v>
      </c>
      <c r="D346" s="168"/>
      <c r="E346" s="169"/>
      <c r="F346" s="170"/>
      <c r="G346" s="170">
        <f>SUMIF(AG347:AG362,"&lt;&gt;NOR",G347:G362)</f>
        <v>0</v>
      </c>
      <c r="H346" s="170"/>
      <c r="I346" s="170">
        <f>SUM(I347:I362)</f>
        <v>0</v>
      </c>
      <c r="J346" s="170"/>
      <c r="K346" s="170">
        <f>SUM(K347:K362)</f>
        <v>0</v>
      </c>
      <c r="L346" s="170"/>
      <c r="M346" s="170">
        <f>SUM(M347:M362)</f>
        <v>0</v>
      </c>
      <c r="N346" s="170"/>
      <c r="O346" s="170">
        <f>SUM(O347:O362)</f>
        <v>0</v>
      </c>
      <c r="P346" s="170"/>
      <c r="Q346" s="170">
        <f>SUM(Q347:Q362)</f>
        <v>0</v>
      </c>
      <c r="R346" s="170"/>
      <c r="S346" s="170"/>
      <c r="T346" s="171"/>
      <c r="U346" s="165"/>
      <c r="V346" s="165">
        <f>SUM(V347:V362)</f>
        <v>0</v>
      </c>
      <c r="W346" s="165"/>
      <c r="X346" s="165"/>
      <c r="AG346" t="s">
        <v>106</v>
      </c>
    </row>
    <row r="347" spans="1:60" outlineLevel="1" x14ac:dyDescent="0.2">
      <c r="A347" s="172">
        <v>62</v>
      </c>
      <c r="B347" s="173" t="s">
        <v>366</v>
      </c>
      <c r="C347" s="189" t="s">
        <v>367</v>
      </c>
      <c r="D347" s="174" t="s">
        <v>368</v>
      </c>
      <c r="E347" s="175">
        <v>1</v>
      </c>
      <c r="F347" s="176"/>
      <c r="G347" s="177">
        <f>ROUND(E347*F347,2)</f>
        <v>0</v>
      </c>
      <c r="H347" s="176"/>
      <c r="I347" s="177">
        <f>ROUND(E347*H347,2)</f>
        <v>0</v>
      </c>
      <c r="J347" s="176"/>
      <c r="K347" s="177">
        <f>ROUND(E347*J347,2)</f>
        <v>0</v>
      </c>
      <c r="L347" s="177">
        <v>21</v>
      </c>
      <c r="M347" s="177">
        <f>G347*(1+L347/100)</f>
        <v>0</v>
      </c>
      <c r="N347" s="177">
        <v>0</v>
      </c>
      <c r="O347" s="177">
        <f>ROUND(E347*N347,2)</f>
        <v>0</v>
      </c>
      <c r="P347" s="177">
        <v>0</v>
      </c>
      <c r="Q347" s="177">
        <f>ROUND(E347*P347,2)</f>
        <v>0</v>
      </c>
      <c r="R347" s="177"/>
      <c r="S347" s="177" t="s">
        <v>110</v>
      </c>
      <c r="T347" s="178" t="s">
        <v>175</v>
      </c>
      <c r="U347" s="157">
        <v>0</v>
      </c>
      <c r="V347" s="157">
        <f>ROUND(E347*U347,2)</f>
        <v>0</v>
      </c>
      <c r="W347" s="157"/>
      <c r="X347" s="157" t="s">
        <v>369</v>
      </c>
      <c r="Y347" s="148"/>
      <c r="Z347" s="148"/>
      <c r="AA347" s="148"/>
      <c r="AB347" s="148"/>
      <c r="AC347" s="148"/>
      <c r="AD347" s="148"/>
      <c r="AE347" s="148"/>
      <c r="AF347" s="148"/>
      <c r="AG347" s="148" t="s">
        <v>370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267" t="s">
        <v>371</v>
      </c>
      <c r="D348" s="268"/>
      <c r="E348" s="268"/>
      <c r="F348" s="268"/>
      <c r="G348" s="268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121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72">
        <v>63</v>
      </c>
      <c r="B349" s="173" t="s">
        <v>372</v>
      </c>
      <c r="C349" s="189" t="s">
        <v>373</v>
      </c>
      <c r="D349" s="174" t="s">
        <v>368</v>
      </c>
      <c r="E349" s="175">
        <v>1</v>
      </c>
      <c r="F349" s="176"/>
      <c r="G349" s="177">
        <f>ROUND(E349*F349,2)</f>
        <v>0</v>
      </c>
      <c r="H349" s="176"/>
      <c r="I349" s="177">
        <f>ROUND(E349*H349,2)</f>
        <v>0</v>
      </c>
      <c r="J349" s="176"/>
      <c r="K349" s="177">
        <f>ROUND(E349*J349,2)</f>
        <v>0</v>
      </c>
      <c r="L349" s="177">
        <v>21</v>
      </c>
      <c r="M349" s="177">
        <f>G349*(1+L349/100)</f>
        <v>0</v>
      </c>
      <c r="N349" s="177">
        <v>0</v>
      </c>
      <c r="O349" s="177">
        <f>ROUND(E349*N349,2)</f>
        <v>0</v>
      </c>
      <c r="P349" s="177">
        <v>0</v>
      </c>
      <c r="Q349" s="177">
        <f>ROUND(E349*P349,2)</f>
        <v>0</v>
      </c>
      <c r="R349" s="177"/>
      <c r="S349" s="177" t="s">
        <v>110</v>
      </c>
      <c r="T349" s="178" t="s">
        <v>175</v>
      </c>
      <c r="U349" s="157">
        <v>0</v>
      </c>
      <c r="V349" s="157">
        <f>ROUND(E349*U349,2)</f>
        <v>0</v>
      </c>
      <c r="W349" s="157"/>
      <c r="X349" s="157" t="s">
        <v>369</v>
      </c>
      <c r="Y349" s="148"/>
      <c r="Z349" s="148"/>
      <c r="AA349" s="148"/>
      <c r="AB349" s="148"/>
      <c r="AC349" s="148"/>
      <c r="AD349" s="148"/>
      <c r="AE349" s="148"/>
      <c r="AF349" s="148"/>
      <c r="AG349" s="148" t="s">
        <v>370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267" t="s">
        <v>374</v>
      </c>
      <c r="D350" s="268"/>
      <c r="E350" s="268"/>
      <c r="F350" s="268"/>
      <c r="G350" s="268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121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72">
        <v>64</v>
      </c>
      <c r="B351" s="173" t="s">
        <v>375</v>
      </c>
      <c r="C351" s="189" t="s">
        <v>376</v>
      </c>
      <c r="D351" s="174" t="s">
        <v>368</v>
      </c>
      <c r="E351" s="175">
        <v>1</v>
      </c>
      <c r="F351" s="176"/>
      <c r="G351" s="177">
        <f>ROUND(E351*F351,2)</f>
        <v>0</v>
      </c>
      <c r="H351" s="176"/>
      <c r="I351" s="177">
        <f>ROUND(E351*H351,2)</f>
        <v>0</v>
      </c>
      <c r="J351" s="176"/>
      <c r="K351" s="177">
        <f>ROUND(E351*J351,2)</f>
        <v>0</v>
      </c>
      <c r="L351" s="177">
        <v>21</v>
      </c>
      <c r="M351" s="177">
        <f>G351*(1+L351/100)</f>
        <v>0</v>
      </c>
      <c r="N351" s="177">
        <v>0</v>
      </c>
      <c r="O351" s="177">
        <f>ROUND(E351*N351,2)</f>
        <v>0</v>
      </c>
      <c r="P351" s="177">
        <v>0</v>
      </c>
      <c r="Q351" s="177">
        <f>ROUND(E351*P351,2)</f>
        <v>0</v>
      </c>
      <c r="R351" s="177"/>
      <c r="S351" s="177" t="s">
        <v>110</v>
      </c>
      <c r="T351" s="178" t="s">
        <v>175</v>
      </c>
      <c r="U351" s="157">
        <v>0</v>
      </c>
      <c r="V351" s="157">
        <f>ROUND(E351*U351,2)</f>
        <v>0</v>
      </c>
      <c r="W351" s="157"/>
      <c r="X351" s="157" t="s">
        <v>369</v>
      </c>
      <c r="Y351" s="148"/>
      <c r="Z351" s="148"/>
      <c r="AA351" s="148"/>
      <c r="AB351" s="148"/>
      <c r="AC351" s="148"/>
      <c r="AD351" s="148"/>
      <c r="AE351" s="148"/>
      <c r="AF351" s="148"/>
      <c r="AG351" s="148" t="s">
        <v>370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267" t="s">
        <v>377</v>
      </c>
      <c r="D352" s="268"/>
      <c r="E352" s="268"/>
      <c r="F352" s="268"/>
      <c r="G352" s="268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121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72">
        <v>65</v>
      </c>
      <c r="B353" s="173" t="s">
        <v>378</v>
      </c>
      <c r="C353" s="189" t="s">
        <v>379</v>
      </c>
      <c r="D353" s="174" t="s">
        <v>368</v>
      </c>
      <c r="E353" s="175">
        <v>1</v>
      </c>
      <c r="F353" s="176"/>
      <c r="G353" s="177">
        <f>ROUND(E353*F353,2)</f>
        <v>0</v>
      </c>
      <c r="H353" s="176"/>
      <c r="I353" s="177">
        <f>ROUND(E353*H353,2)</f>
        <v>0</v>
      </c>
      <c r="J353" s="176"/>
      <c r="K353" s="177">
        <f>ROUND(E353*J353,2)</f>
        <v>0</v>
      </c>
      <c r="L353" s="177">
        <v>21</v>
      </c>
      <c r="M353" s="177">
        <f>G353*(1+L353/100)</f>
        <v>0</v>
      </c>
      <c r="N353" s="177">
        <v>0</v>
      </c>
      <c r="O353" s="177">
        <f>ROUND(E353*N353,2)</f>
        <v>0</v>
      </c>
      <c r="P353" s="177">
        <v>0</v>
      </c>
      <c r="Q353" s="177">
        <f>ROUND(E353*P353,2)</f>
        <v>0</v>
      </c>
      <c r="R353" s="177"/>
      <c r="S353" s="177" t="s">
        <v>110</v>
      </c>
      <c r="T353" s="178" t="s">
        <v>175</v>
      </c>
      <c r="U353" s="157">
        <v>0</v>
      </c>
      <c r="V353" s="157">
        <f>ROUND(E353*U353,2)</f>
        <v>0</v>
      </c>
      <c r="W353" s="157"/>
      <c r="X353" s="157" t="s">
        <v>369</v>
      </c>
      <c r="Y353" s="148"/>
      <c r="Z353" s="148"/>
      <c r="AA353" s="148"/>
      <c r="AB353" s="148"/>
      <c r="AC353" s="148"/>
      <c r="AD353" s="148"/>
      <c r="AE353" s="148"/>
      <c r="AF353" s="148"/>
      <c r="AG353" s="148" t="s">
        <v>370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267" t="s">
        <v>380</v>
      </c>
      <c r="D354" s="268"/>
      <c r="E354" s="268"/>
      <c r="F354" s="268"/>
      <c r="G354" s="268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121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72">
        <v>66</v>
      </c>
      <c r="B355" s="173" t="s">
        <v>381</v>
      </c>
      <c r="C355" s="189" t="s">
        <v>382</v>
      </c>
      <c r="D355" s="174" t="s">
        <v>368</v>
      </c>
      <c r="E355" s="175">
        <v>1</v>
      </c>
      <c r="F355" s="176"/>
      <c r="G355" s="177">
        <f>ROUND(E355*F355,2)</f>
        <v>0</v>
      </c>
      <c r="H355" s="176"/>
      <c r="I355" s="177">
        <f>ROUND(E355*H355,2)</f>
        <v>0</v>
      </c>
      <c r="J355" s="176"/>
      <c r="K355" s="177">
        <f>ROUND(E355*J355,2)</f>
        <v>0</v>
      </c>
      <c r="L355" s="177">
        <v>21</v>
      </c>
      <c r="M355" s="177">
        <f>G355*(1+L355/100)</f>
        <v>0</v>
      </c>
      <c r="N355" s="177">
        <v>0</v>
      </c>
      <c r="O355" s="177">
        <f>ROUND(E355*N355,2)</f>
        <v>0</v>
      </c>
      <c r="P355" s="177">
        <v>0</v>
      </c>
      <c r="Q355" s="177">
        <f>ROUND(E355*P355,2)</f>
        <v>0</v>
      </c>
      <c r="R355" s="177"/>
      <c r="S355" s="177" t="s">
        <v>110</v>
      </c>
      <c r="T355" s="178" t="s">
        <v>175</v>
      </c>
      <c r="U355" s="157">
        <v>0</v>
      </c>
      <c r="V355" s="157">
        <f>ROUND(E355*U355,2)</f>
        <v>0</v>
      </c>
      <c r="W355" s="157"/>
      <c r="X355" s="157" t="s">
        <v>369</v>
      </c>
      <c r="Y355" s="148"/>
      <c r="Z355" s="148"/>
      <c r="AA355" s="148"/>
      <c r="AB355" s="148"/>
      <c r="AC355" s="148"/>
      <c r="AD355" s="148"/>
      <c r="AE355" s="148"/>
      <c r="AF355" s="148"/>
      <c r="AG355" s="148" t="s">
        <v>370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55"/>
      <c r="B356" s="156"/>
      <c r="C356" s="267" t="s">
        <v>383</v>
      </c>
      <c r="D356" s="268"/>
      <c r="E356" s="268"/>
      <c r="F356" s="268"/>
      <c r="G356" s="268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121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72">
        <v>67</v>
      </c>
      <c r="B357" s="173" t="s">
        <v>384</v>
      </c>
      <c r="C357" s="189" t="s">
        <v>385</v>
      </c>
      <c r="D357" s="174" t="s">
        <v>368</v>
      </c>
      <c r="E357" s="175">
        <v>1</v>
      </c>
      <c r="F357" s="176"/>
      <c r="G357" s="177">
        <f>ROUND(E357*F357,2)</f>
        <v>0</v>
      </c>
      <c r="H357" s="176"/>
      <c r="I357" s="177">
        <f>ROUND(E357*H357,2)</f>
        <v>0</v>
      </c>
      <c r="J357" s="176"/>
      <c r="K357" s="177">
        <f>ROUND(E357*J357,2)</f>
        <v>0</v>
      </c>
      <c r="L357" s="177">
        <v>21</v>
      </c>
      <c r="M357" s="177">
        <f>G357*(1+L357/100)</f>
        <v>0</v>
      </c>
      <c r="N357" s="177">
        <v>0</v>
      </c>
      <c r="O357" s="177">
        <f>ROUND(E357*N357,2)</f>
        <v>0</v>
      </c>
      <c r="P357" s="177">
        <v>0</v>
      </c>
      <c r="Q357" s="177">
        <f>ROUND(E357*P357,2)</f>
        <v>0</v>
      </c>
      <c r="R357" s="177"/>
      <c r="S357" s="177" t="s">
        <v>110</v>
      </c>
      <c r="T357" s="178" t="s">
        <v>175</v>
      </c>
      <c r="U357" s="157">
        <v>0</v>
      </c>
      <c r="V357" s="157">
        <f>ROUND(E357*U357,2)</f>
        <v>0</v>
      </c>
      <c r="W357" s="157"/>
      <c r="X357" s="157" t="s">
        <v>369</v>
      </c>
      <c r="Y357" s="148"/>
      <c r="Z357" s="148"/>
      <c r="AA357" s="148"/>
      <c r="AB357" s="148"/>
      <c r="AC357" s="148"/>
      <c r="AD357" s="148"/>
      <c r="AE357" s="148"/>
      <c r="AF357" s="148"/>
      <c r="AG357" s="148" t="s">
        <v>370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267" t="s">
        <v>386</v>
      </c>
      <c r="D358" s="268"/>
      <c r="E358" s="268"/>
      <c r="F358" s="268"/>
      <c r="G358" s="268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121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72">
        <v>68</v>
      </c>
      <c r="B359" s="173" t="s">
        <v>387</v>
      </c>
      <c r="C359" s="189" t="s">
        <v>388</v>
      </c>
      <c r="D359" s="174" t="s">
        <v>368</v>
      </c>
      <c r="E359" s="175">
        <v>1</v>
      </c>
      <c r="F359" s="176"/>
      <c r="G359" s="177">
        <f>ROUND(E359*F359,2)</f>
        <v>0</v>
      </c>
      <c r="H359" s="176"/>
      <c r="I359" s="177">
        <f>ROUND(E359*H359,2)</f>
        <v>0</v>
      </c>
      <c r="J359" s="176"/>
      <c r="K359" s="177">
        <f>ROUND(E359*J359,2)</f>
        <v>0</v>
      </c>
      <c r="L359" s="177">
        <v>21</v>
      </c>
      <c r="M359" s="177">
        <f>G359*(1+L359/100)</f>
        <v>0</v>
      </c>
      <c r="N359" s="177">
        <v>0</v>
      </c>
      <c r="O359" s="177">
        <f>ROUND(E359*N359,2)</f>
        <v>0</v>
      </c>
      <c r="P359" s="177">
        <v>0</v>
      </c>
      <c r="Q359" s="177">
        <f>ROUND(E359*P359,2)</f>
        <v>0</v>
      </c>
      <c r="R359" s="177"/>
      <c r="S359" s="177" t="s">
        <v>110</v>
      </c>
      <c r="T359" s="178" t="s">
        <v>175</v>
      </c>
      <c r="U359" s="157">
        <v>0</v>
      </c>
      <c r="V359" s="157">
        <f>ROUND(E359*U359,2)</f>
        <v>0</v>
      </c>
      <c r="W359" s="157"/>
      <c r="X359" s="157" t="s">
        <v>369</v>
      </c>
      <c r="Y359" s="148"/>
      <c r="Z359" s="148"/>
      <c r="AA359" s="148"/>
      <c r="AB359" s="148"/>
      <c r="AC359" s="148"/>
      <c r="AD359" s="148"/>
      <c r="AE359" s="148"/>
      <c r="AF359" s="148"/>
      <c r="AG359" s="148" t="s">
        <v>370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267" t="s">
        <v>389</v>
      </c>
      <c r="D360" s="268"/>
      <c r="E360" s="268"/>
      <c r="F360" s="268"/>
      <c r="G360" s="268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121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72">
        <v>69</v>
      </c>
      <c r="B361" s="173" t="s">
        <v>390</v>
      </c>
      <c r="C361" s="189" t="s">
        <v>391</v>
      </c>
      <c r="D361" s="174" t="s">
        <v>368</v>
      </c>
      <c r="E361" s="175">
        <v>1</v>
      </c>
      <c r="F361" s="176"/>
      <c r="G361" s="177">
        <f>ROUND(E361*F361,2)</f>
        <v>0</v>
      </c>
      <c r="H361" s="176"/>
      <c r="I361" s="177">
        <f>ROUND(E361*H361,2)</f>
        <v>0</v>
      </c>
      <c r="J361" s="176"/>
      <c r="K361" s="177">
        <f>ROUND(E361*J361,2)</f>
        <v>0</v>
      </c>
      <c r="L361" s="177">
        <v>21</v>
      </c>
      <c r="M361" s="177">
        <f>G361*(1+L361/100)</f>
        <v>0</v>
      </c>
      <c r="N361" s="177">
        <v>0</v>
      </c>
      <c r="O361" s="177">
        <f>ROUND(E361*N361,2)</f>
        <v>0</v>
      </c>
      <c r="P361" s="177">
        <v>0</v>
      </c>
      <c r="Q361" s="177">
        <f>ROUND(E361*P361,2)</f>
        <v>0</v>
      </c>
      <c r="R361" s="177"/>
      <c r="S361" s="177" t="s">
        <v>110</v>
      </c>
      <c r="T361" s="178" t="s">
        <v>175</v>
      </c>
      <c r="U361" s="157">
        <v>0</v>
      </c>
      <c r="V361" s="157">
        <f>ROUND(E361*U361,2)</f>
        <v>0</v>
      </c>
      <c r="W361" s="157"/>
      <c r="X361" s="157" t="s">
        <v>369</v>
      </c>
      <c r="Y361" s="148"/>
      <c r="Z361" s="148"/>
      <c r="AA361" s="148"/>
      <c r="AB361" s="148"/>
      <c r="AC361" s="148"/>
      <c r="AD361" s="148"/>
      <c r="AE361" s="148"/>
      <c r="AF361" s="148"/>
      <c r="AG361" s="148" t="s">
        <v>370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55"/>
      <c r="B362" s="156"/>
      <c r="C362" s="267" t="s">
        <v>392</v>
      </c>
      <c r="D362" s="268"/>
      <c r="E362" s="268"/>
      <c r="F362" s="268"/>
      <c r="G362" s="268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121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x14ac:dyDescent="0.2">
      <c r="A363" s="166" t="s">
        <v>105</v>
      </c>
      <c r="B363" s="167" t="s">
        <v>79</v>
      </c>
      <c r="C363" s="188" t="s">
        <v>30</v>
      </c>
      <c r="D363" s="168"/>
      <c r="E363" s="169"/>
      <c r="F363" s="170"/>
      <c r="G363" s="170">
        <f>SUMIF(AG364:AG366,"&lt;&gt;NOR",G364:G366)</f>
        <v>0</v>
      </c>
      <c r="H363" s="170"/>
      <c r="I363" s="170">
        <f>SUM(I364:I366)</f>
        <v>0</v>
      </c>
      <c r="J363" s="170"/>
      <c r="K363" s="170">
        <f>SUM(K364:K366)</f>
        <v>0</v>
      </c>
      <c r="L363" s="170"/>
      <c r="M363" s="170">
        <f>SUM(M364:M366)</f>
        <v>0</v>
      </c>
      <c r="N363" s="170"/>
      <c r="O363" s="170">
        <f>SUM(O364:O366)</f>
        <v>0</v>
      </c>
      <c r="P363" s="170"/>
      <c r="Q363" s="170">
        <f>SUM(Q364:Q366)</f>
        <v>0</v>
      </c>
      <c r="R363" s="170"/>
      <c r="S363" s="170"/>
      <c r="T363" s="171"/>
      <c r="U363" s="165"/>
      <c r="V363" s="165">
        <f>SUM(V364:V366)</f>
        <v>0</v>
      </c>
      <c r="W363" s="165"/>
      <c r="X363" s="165"/>
      <c r="AG363" t="s">
        <v>106</v>
      </c>
    </row>
    <row r="364" spans="1:60" outlineLevel="1" x14ac:dyDescent="0.2">
      <c r="A364" s="172">
        <v>70</v>
      </c>
      <c r="B364" s="173" t="s">
        <v>393</v>
      </c>
      <c r="C364" s="189" t="s">
        <v>394</v>
      </c>
      <c r="D364" s="174" t="s">
        <v>368</v>
      </c>
      <c r="E364" s="175">
        <v>1</v>
      </c>
      <c r="F364" s="176"/>
      <c r="G364" s="177">
        <f>ROUND(E364*F364,2)</f>
        <v>0</v>
      </c>
      <c r="H364" s="176"/>
      <c r="I364" s="177">
        <f>ROUND(E364*H364,2)</f>
        <v>0</v>
      </c>
      <c r="J364" s="176"/>
      <c r="K364" s="177">
        <f>ROUND(E364*J364,2)</f>
        <v>0</v>
      </c>
      <c r="L364" s="177">
        <v>21</v>
      </c>
      <c r="M364" s="177">
        <f>G364*(1+L364/100)</f>
        <v>0</v>
      </c>
      <c r="N364" s="177">
        <v>0</v>
      </c>
      <c r="O364" s="177">
        <f>ROUND(E364*N364,2)</f>
        <v>0</v>
      </c>
      <c r="P364" s="177">
        <v>0</v>
      </c>
      <c r="Q364" s="177">
        <f>ROUND(E364*P364,2)</f>
        <v>0</v>
      </c>
      <c r="R364" s="177"/>
      <c r="S364" s="177" t="s">
        <v>110</v>
      </c>
      <c r="T364" s="178" t="s">
        <v>175</v>
      </c>
      <c r="U364" s="157">
        <v>0</v>
      </c>
      <c r="V364" s="157">
        <f>ROUND(E364*U364,2)</f>
        <v>0</v>
      </c>
      <c r="W364" s="157"/>
      <c r="X364" s="157" t="s">
        <v>369</v>
      </c>
      <c r="Y364" s="148"/>
      <c r="Z364" s="148"/>
      <c r="AA364" s="148"/>
      <c r="AB364" s="148"/>
      <c r="AC364" s="148"/>
      <c r="AD364" s="148"/>
      <c r="AE364" s="148"/>
      <c r="AF364" s="148"/>
      <c r="AG364" s="148" t="s">
        <v>370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55"/>
      <c r="B365" s="156"/>
      <c r="C365" s="267" t="s">
        <v>395</v>
      </c>
      <c r="D365" s="268"/>
      <c r="E365" s="268"/>
      <c r="F365" s="268"/>
      <c r="G365" s="268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121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276" t="s">
        <v>396</v>
      </c>
      <c r="D366" s="277"/>
      <c r="E366" s="277"/>
      <c r="F366" s="277"/>
      <c r="G366" s="27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121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x14ac:dyDescent="0.2">
      <c r="A367" s="3"/>
      <c r="B367" s="4"/>
      <c r="C367" s="194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E367">
        <v>15</v>
      </c>
      <c r="AF367">
        <v>21</v>
      </c>
      <c r="AG367" t="s">
        <v>92</v>
      </c>
    </row>
    <row r="368" spans="1:60" x14ac:dyDescent="0.2">
      <c r="A368" s="151"/>
      <c r="B368" s="152" t="s">
        <v>31</v>
      </c>
      <c r="C368" s="195"/>
      <c r="D368" s="153"/>
      <c r="E368" s="154"/>
      <c r="F368" s="154"/>
      <c r="G368" s="187">
        <f>G8+G21+G26+G55+G61+G66+G68+G92+G162+G277+G302+G324+G346+G363</f>
        <v>0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AE368">
        <f>SUMIF(L7:L366,AE367,G7:G366)</f>
        <v>0</v>
      </c>
      <c r="AF368">
        <f>SUMIF(L7:L366,AF367,G7:G366)</f>
        <v>0</v>
      </c>
      <c r="AG368" t="s">
        <v>397</v>
      </c>
    </row>
    <row r="369" spans="1:33" x14ac:dyDescent="0.2">
      <c r="A369" s="3"/>
      <c r="B369" s="4"/>
      <c r="C369" s="194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33" x14ac:dyDescent="0.2">
      <c r="A370" s="3"/>
      <c r="B370" s="4"/>
      <c r="C370" s="194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33" x14ac:dyDescent="0.2">
      <c r="A371" s="253" t="s">
        <v>398</v>
      </c>
      <c r="B371" s="253"/>
      <c r="C371" s="254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33" x14ac:dyDescent="0.2">
      <c r="A372" s="255"/>
      <c r="B372" s="256"/>
      <c r="C372" s="257"/>
      <c r="D372" s="256"/>
      <c r="E372" s="256"/>
      <c r="F372" s="256"/>
      <c r="G372" s="258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AG372" t="s">
        <v>399</v>
      </c>
    </row>
    <row r="373" spans="1:33" x14ac:dyDescent="0.2">
      <c r="A373" s="259"/>
      <c r="B373" s="260"/>
      <c r="C373" s="261"/>
      <c r="D373" s="260"/>
      <c r="E373" s="260"/>
      <c r="F373" s="260"/>
      <c r="G373" s="26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33" x14ac:dyDescent="0.2">
      <c r="A374" s="259"/>
      <c r="B374" s="260"/>
      <c r="C374" s="261"/>
      <c r="D374" s="260"/>
      <c r="E374" s="260"/>
      <c r="F374" s="260"/>
      <c r="G374" s="26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33" x14ac:dyDescent="0.2">
      <c r="A375" s="259"/>
      <c r="B375" s="260"/>
      <c r="C375" s="261"/>
      <c r="D375" s="260"/>
      <c r="E375" s="260"/>
      <c r="F375" s="260"/>
      <c r="G375" s="26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33" x14ac:dyDescent="0.2">
      <c r="A376" s="263"/>
      <c r="B376" s="264"/>
      <c r="C376" s="265"/>
      <c r="D376" s="264"/>
      <c r="E376" s="264"/>
      <c r="F376" s="264"/>
      <c r="G376" s="26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33" x14ac:dyDescent="0.2">
      <c r="A377" s="3"/>
      <c r="B377" s="4"/>
      <c r="C377" s="194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33" x14ac:dyDescent="0.2">
      <c r="C378" s="196"/>
      <c r="D378" s="10"/>
      <c r="AG378" t="s">
        <v>405</v>
      </c>
    </row>
    <row r="379" spans="1:33" x14ac:dyDescent="0.2">
      <c r="D379" s="10"/>
    </row>
    <row r="380" spans="1:33" x14ac:dyDescent="0.2">
      <c r="D380" s="10"/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7KujliRZ5XzQLS5UWNX3Mz5C49uFiOUPjF2jrWhIJ0i0exq/qFPevm18uvFzrN1GtWIqc+HQ7bqhn4aaJ4XAQ==" saltValue="2wI7pz84zPjoZ8cx8q9kwA==" spinCount="100000" sheet="1"/>
  <mergeCells count="76">
    <mergeCell ref="C366:G366"/>
    <mergeCell ref="C326:G326"/>
    <mergeCell ref="C344:G344"/>
    <mergeCell ref="C348:G348"/>
    <mergeCell ref="C350:G350"/>
    <mergeCell ref="C352:G352"/>
    <mergeCell ref="C354:G354"/>
    <mergeCell ref="C356:G356"/>
    <mergeCell ref="C358:G358"/>
    <mergeCell ref="C360:G360"/>
    <mergeCell ref="C362:G362"/>
    <mergeCell ref="C365:G365"/>
    <mergeCell ref="C308:G308"/>
    <mergeCell ref="C246:G246"/>
    <mergeCell ref="C247:G247"/>
    <mergeCell ref="C279:G279"/>
    <mergeCell ref="C283:G283"/>
    <mergeCell ref="C285:G285"/>
    <mergeCell ref="C286:G286"/>
    <mergeCell ref="C287:G287"/>
    <mergeCell ref="C288:G288"/>
    <mergeCell ref="C289:G289"/>
    <mergeCell ref="C290:G290"/>
    <mergeCell ref="C304:G304"/>
    <mergeCell ref="C245:G245"/>
    <mergeCell ref="C229:G229"/>
    <mergeCell ref="C230:G230"/>
    <mergeCell ref="C232:G232"/>
    <mergeCell ref="C234:G234"/>
    <mergeCell ref="C235:G235"/>
    <mergeCell ref="C236:G236"/>
    <mergeCell ref="C237:G237"/>
    <mergeCell ref="C238:G238"/>
    <mergeCell ref="C241:G241"/>
    <mergeCell ref="C243:G243"/>
    <mergeCell ref="C244:G244"/>
    <mergeCell ref="C207:G207"/>
    <mergeCell ref="C209:G209"/>
    <mergeCell ref="C228:G228"/>
    <mergeCell ref="C211:G211"/>
    <mergeCell ref="C212:G212"/>
    <mergeCell ref="C213:G213"/>
    <mergeCell ref="C216:G216"/>
    <mergeCell ref="C218:G218"/>
    <mergeCell ref="C219:G219"/>
    <mergeCell ref="C220:G220"/>
    <mergeCell ref="C221:G221"/>
    <mergeCell ref="C222:G222"/>
    <mergeCell ref="C226:G226"/>
    <mergeCell ref="C227:G227"/>
    <mergeCell ref="C198:G198"/>
    <mergeCell ref="C199:G199"/>
    <mergeCell ref="C200:G200"/>
    <mergeCell ref="C201:G201"/>
    <mergeCell ref="C202:G202"/>
    <mergeCell ref="A1:G1"/>
    <mergeCell ref="C2:G2"/>
    <mergeCell ref="C3:G3"/>
    <mergeCell ref="C4:G4"/>
    <mergeCell ref="C175:G175"/>
    <mergeCell ref="A371:C371"/>
    <mergeCell ref="A372:G376"/>
    <mergeCell ref="C14:G14"/>
    <mergeCell ref="C28:G28"/>
    <mergeCell ref="C58:G58"/>
    <mergeCell ref="C173:G173"/>
    <mergeCell ref="C191:G191"/>
    <mergeCell ref="C176:G176"/>
    <mergeCell ref="C177:G177"/>
    <mergeCell ref="C178:G178"/>
    <mergeCell ref="C179:G179"/>
    <mergeCell ref="C210:G210"/>
    <mergeCell ref="C192:G192"/>
    <mergeCell ref="C193:G193"/>
    <mergeCell ref="C194:G194"/>
    <mergeCell ref="C195:G19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01.2 2021060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'01.2 2021060 Pol'!Názvy_tisku</vt:lpstr>
      <vt:lpstr>oadresa</vt:lpstr>
      <vt:lpstr>Stavba!Objednatel</vt:lpstr>
      <vt:lpstr>Stavba!Objekt</vt:lpstr>
      <vt:lpstr>'01.2 2021060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Milan Ballák</cp:lastModifiedBy>
  <cp:lastPrinted>2019-03-19T12:27:02Z</cp:lastPrinted>
  <dcterms:created xsi:type="dcterms:W3CDTF">2009-04-08T07:15:50Z</dcterms:created>
  <dcterms:modified xsi:type="dcterms:W3CDTF">2021-11-22T14:29:23Z</dcterms:modified>
</cp:coreProperties>
</file>