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Mucl-fs1\homes$\litresitsova\Dokumenty\VZ 2022\033- Okna Žižkova\"/>
    </mc:Choice>
  </mc:AlternateContent>
  <xr:revisionPtr revIDLastSave="0" documentId="8_{02FF08C4-47C5-4C29-A09F-133A812ACDF0}" xr6:coauthVersionLast="47" xr6:coauthVersionMax="47" xr10:uidLastSave="{00000000-0000-0000-0000-000000000000}"/>
  <bookViews>
    <workbookView xWindow="2835" yWindow="3165" windowWidth="21600" windowHeight="11385" xr2:uid="{00000000-000D-0000-FFFF-FFFF00000000}"/>
  </bookViews>
  <sheets>
    <sheet name="Rekapitulace stavby" sheetId="1" r:id="rId1"/>
    <sheet name="D1.1 - VÝMĚNA OKEN DO DVO..." sheetId="2" r:id="rId2"/>
    <sheet name="2 - VEDLEJŠÍ NÁKLADY" sheetId="3" r:id="rId3"/>
    <sheet name="Pokyny pro vyplnění" sheetId="4" r:id="rId4"/>
  </sheets>
  <definedNames>
    <definedName name="_xlnm._FilterDatabase" localSheetId="2" hidden="1">'2 - VEDLEJŠÍ NÁKLADY'!$C$81:$K$91</definedName>
    <definedName name="_xlnm._FilterDatabase" localSheetId="1" hidden="1">'D1.1 - VÝMĚNA OKEN DO DVO...'!$C$90:$K$614</definedName>
    <definedName name="_xlnm.Print_Titles" localSheetId="2">'2 - VEDLEJŠÍ NÁKLADY'!$81:$81</definedName>
    <definedName name="_xlnm.Print_Titles" localSheetId="1">'D1.1 - VÝMĚNA OKEN DO DVO...'!$90:$90</definedName>
    <definedName name="_xlnm.Print_Titles" localSheetId="0">'Rekapitulace stavby'!$52:$52</definedName>
    <definedName name="_xlnm.Print_Area" localSheetId="2">'2 - VEDLEJŠÍ NÁKLADY'!$C$4:$J$39,'2 - VEDLEJŠÍ NÁKLADY'!$C$45:$J$63,'2 - VEDLEJŠÍ NÁKLADY'!$C$69:$K$91</definedName>
    <definedName name="_xlnm.Print_Area" localSheetId="1">'D1.1 - VÝMĚNA OKEN DO DVO...'!$C$4:$J$39,'D1.1 - VÝMĚNA OKEN DO DVO...'!$C$45:$J$72,'D1.1 - VÝMĚNA OKEN DO DVO...'!$C$78:$K$614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0" i="3"/>
  <c r="BH90" i="3"/>
  <c r="BG90" i="3"/>
  <c r="BE90" i="3"/>
  <c r="T90" i="3"/>
  <c r="T89" i="3"/>
  <c r="R90" i="3"/>
  <c r="R89" i="3" s="1"/>
  <c r="P90" i="3"/>
  <c r="P89" i="3"/>
  <c r="BI87" i="3"/>
  <c r="BH87" i="3"/>
  <c r="BG87" i="3"/>
  <c r="BE87" i="3"/>
  <c r="T87" i="3"/>
  <c r="R87" i="3"/>
  <c r="P87" i="3"/>
  <c r="BI85" i="3"/>
  <c r="BH85" i="3"/>
  <c r="BG85" i="3"/>
  <c r="BE85" i="3"/>
  <c r="T85" i="3"/>
  <c r="R85" i="3"/>
  <c r="P85" i="3"/>
  <c r="J79" i="3"/>
  <c r="J78" i="3"/>
  <c r="F78" i="3"/>
  <c r="F76" i="3"/>
  <c r="E74" i="3"/>
  <c r="J55" i="3"/>
  <c r="J54" i="3"/>
  <c r="F54" i="3"/>
  <c r="F52" i="3"/>
  <c r="E50" i="3"/>
  <c r="J18" i="3"/>
  <c r="E18" i="3"/>
  <c r="F79" i="3" s="1"/>
  <c r="J17" i="3"/>
  <c r="J12" i="3"/>
  <c r="J76" i="3" s="1"/>
  <c r="E7" i="3"/>
  <c r="E72" i="3" s="1"/>
  <c r="J37" i="2"/>
  <c r="J36" i="2"/>
  <c r="AY55" i="1" s="1"/>
  <c r="J35" i="2"/>
  <c r="AX55" i="1"/>
  <c r="BI612" i="2"/>
  <c r="BH612" i="2"/>
  <c r="BG612" i="2"/>
  <c r="BE612" i="2"/>
  <c r="T612" i="2"/>
  <c r="R612" i="2"/>
  <c r="P612" i="2"/>
  <c r="BI604" i="2"/>
  <c r="BH604" i="2"/>
  <c r="BG604" i="2"/>
  <c r="BE604" i="2"/>
  <c r="T604" i="2"/>
  <c r="R604" i="2"/>
  <c r="P604" i="2"/>
  <c r="BI602" i="2"/>
  <c r="BH602" i="2"/>
  <c r="BG602" i="2"/>
  <c r="BE602" i="2"/>
  <c r="T602" i="2"/>
  <c r="R602" i="2"/>
  <c r="P602" i="2"/>
  <c r="BI600" i="2"/>
  <c r="BH600" i="2"/>
  <c r="BG600" i="2"/>
  <c r="BE600" i="2"/>
  <c r="T600" i="2"/>
  <c r="R600" i="2"/>
  <c r="P600" i="2"/>
  <c r="BI574" i="2"/>
  <c r="BH574" i="2"/>
  <c r="BG574" i="2"/>
  <c r="BE574" i="2"/>
  <c r="T574" i="2"/>
  <c r="R574" i="2"/>
  <c r="P574" i="2"/>
  <c r="BI571" i="2"/>
  <c r="BH571" i="2"/>
  <c r="BG571" i="2"/>
  <c r="BE571" i="2"/>
  <c r="T571" i="2"/>
  <c r="R571" i="2"/>
  <c r="P571" i="2"/>
  <c r="BI569" i="2"/>
  <c r="BH569" i="2"/>
  <c r="BG569" i="2"/>
  <c r="BE569" i="2"/>
  <c r="T569" i="2"/>
  <c r="R569" i="2"/>
  <c r="P56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2" i="2"/>
  <c r="BH542" i="2"/>
  <c r="BG542" i="2"/>
  <c r="BE542" i="2"/>
  <c r="T542" i="2"/>
  <c r="R542" i="2"/>
  <c r="P542" i="2"/>
  <c r="BI540" i="2"/>
  <c r="BH540" i="2"/>
  <c r="BG540" i="2"/>
  <c r="BE540" i="2"/>
  <c r="T540" i="2"/>
  <c r="R540" i="2"/>
  <c r="P540" i="2"/>
  <c r="BI532" i="2"/>
  <c r="BH532" i="2"/>
  <c r="BG532" i="2"/>
  <c r="BE532" i="2"/>
  <c r="T532" i="2"/>
  <c r="R532" i="2"/>
  <c r="P532" i="2"/>
  <c r="BI529" i="2"/>
  <c r="BH529" i="2"/>
  <c r="BG529" i="2"/>
  <c r="BE529" i="2"/>
  <c r="T529" i="2"/>
  <c r="R529" i="2"/>
  <c r="P529" i="2"/>
  <c r="BI522" i="2"/>
  <c r="BH522" i="2"/>
  <c r="BG522" i="2"/>
  <c r="BE522" i="2"/>
  <c r="T522" i="2"/>
  <c r="R522" i="2"/>
  <c r="P522" i="2"/>
  <c r="BI517" i="2"/>
  <c r="BH517" i="2"/>
  <c r="BG517" i="2"/>
  <c r="BE517" i="2"/>
  <c r="T517" i="2"/>
  <c r="R517" i="2"/>
  <c r="P517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3" i="2"/>
  <c r="BH503" i="2"/>
  <c r="BG503" i="2"/>
  <c r="BE503" i="2"/>
  <c r="T503" i="2"/>
  <c r="R503" i="2"/>
  <c r="P503" i="2"/>
  <c r="BI502" i="2"/>
  <c r="BH502" i="2"/>
  <c r="BG502" i="2"/>
  <c r="BE502" i="2"/>
  <c r="T502" i="2"/>
  <c r="R502" i="2"/>
  <c r="P502" i="2"/>
  <c r="BI491" i="2"/>
  <c r="BH491" i="2"/>
  <c r="BG491" i="2"/>
  <c r="BE491" i="2"/>
  <c r="T491" i="2"/>
  <c r="R491" i="2"/>
  <c r="P491" i="2"/>
  <c r="BI481" i="2"/>
  <c r="BH481" i="2"/>
  <c r="BG481" i="2"/>
  <c r="BE481" i="2"/>
  <c r="T481" i="2"/>
  <c r="R481" i="2"/>
  <c r="P481" i="2"/>
  <c r="BI467" i="2"/>
  <c r="BH467" i="2"/>
  <c r="BG467" i="2"/>
  <c r="BE467" i="2"/>
  <c r="T467" i="2"/>
  <c r="R467" i="2"/>
  <c r="P467" i="2"/>
  <c r="BI465" i="2"/>
  <c r="BH465" i="2"/>
  <c r="BG465" i="2"/>
  <c r="BE465" i="2"/>
  <c r="T465" i="2"/>
  <c r="R465" i="2"/>
  <c r="P465" i="2"/>
  <c r="BI461" i="2"/>
  <c r="BH461" i="2"/>
  <c r="BG461" i="2"/>
  <c r="BE461" i="2"/>
  <c r="T461" i="2"/>
  <c r="R461" i="2"/>
  <c r="P461" i="2"/>
  <c r="BI457" i="2"/>
  <c r="BH457" i="2"/>
  <c r="BG457" i="2"/>
  <c r="BE457" i="2"/>
  <c r="T457" i="2"/>
  <c r="R457" i="2"/>
  <c r="P457" i="2"/>
  <c r="BI453" i="2"/>
  <c r="BH453" i="2"/>
  <c r="BG453" i="2"/>
  <c r="BE453" i="2"/>
  <c r="T453" i="2"/>
  <c r="R453" i="2"/>
  <c r="P453" i="2"/>
  <c r="BI448" i="2"/>
  <c r="BH448" i="2"/>
  <c r="BG448" i="2"/>
  <c r="BE448" i="2"/>
  <c r="T448" i="2"/>
  <c r="R448" i="2"/>
  <c r="P448" i="2"/>
  <c r="BI443" i="2"/>
  <c r="BH443" i="2"/>
  <c r="BG443" i="2"/>
  <c r="BE443" i="2"/>
  <c r="T443" i="2"/>
  <c r="R443" i="2"/>
  <c r="P443" i="2"/>
  <c r="BI435" i="2"/>
  <c r="BH435" i="2"/>
  <c r="BG435" i="2"/>
  <c r="BE435" i="2"/>
  <c r="T435" i="2"/>
  <c r="R435" i="2"/>
  <c r="P435" i="2"/>
  <c r="BI430" i="2"/>
  <c r="BH430" i="2"/>
  <c r="BG430" i="2"/>
  <c r="BE430" i="2"/>
  <c r="T430" i="2"/>
  <c r="R430" i="2"/>
  <c r="P430" i="2"/>
  <c r="BI424" i="2"/>
  <c r="BH424" i="2"/>
  <c r="BG424" i="2"/>
  <c r="BE424" i="2"/>
  <c r="T424" i="2"/>
  <c r="R424" i="2"/>
  <c r="P424" i="2"/>
  <c r="BI415" i="2"/>
  <c r="BH415" i="2"/>
  <c r="BG415" i="2"/>
  <c r="BE415" i="2"/>
  <c r="T415" i="2"/>
  <c r="R415" i="2"/>
  <c r="P415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6" i="2"/>
  <c r="BH406" i="2"/>
  <c r="BG406" i="2"/>
  <c r="BE406" i="2"/>
  <c r="T406" i="2"/>
  <c r="R406" i="2"/>
  <c r="P406" i="2"/>
  <c r="BI395" i="2"/>
  <c r="BH395" i="2"/>
  <c r="BG395" i="2"/>
  <c r="BE395" i="2"/>
  <c r="T395" i="2"/>
  <c r="R395" i="2"/>
  <c r="P395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68" i="2"/>
  <c r="BH368" i="2"/>
  <c r="BG368" i="2"/>
  <c r="BE368" i="2"/>
  <c r="T368" i="2"/>
  <c r="R368" i="2"/>
  <c r="P368" i="2"/>
  <c r="BI363" i="2"/>
  <c r="BH363" i="2"/>
  <c r="BG363" i="2"/>
  <c r="BE363" i="2"/>
  <c r="T363" i="2"/>
  <c r="R363" i="2"/>
  <c r="P363" i="2"/>
  <c r="BI345" i="2"/>
  <c r="BH345" i="2"/>
  <c r="BG345" i="2"/>
  <c r="BE345" i="2"/>
  <c r="T345" i="2"/>
  <c r="R345" i="2"/>
  <c r="P345" i="2"/>
  <c r="BI341" i="2"/>
  <c r="BH341" i="2"/>
  <c r="BG341" i="2"/>
  <c r="BE341" i="2"/>
  <c r="T341" i="2"/>
  <c r="T340" i="2" s="1"/>
  <c r="R341" i="2"/>
  <c r="R340" i="2" s="1"/>
  <c r="P341" i="2"/>
  <c r="P340" i="2" s="1"/>
  <c r="BI336" i="2"/>
  <c r="BH336" i="2"/>
  <c r="BG336" i="2"/>
  <c r="BE336" i="2"/>
  <c r="T336" i="2"/>
  <c r="R336" i="2"/>
  <c r="P336" i="2"/>
  <c r="BI332" i="2"/>
  <c r="BH332" i="2"/>
  <c r="BG332" i="2"/>
  <c r="BE332" i="2"/>
  <c r="T332" i="2"/>
  <c r="R332" i="2"/>
  <c r="P332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3" i="2"/>
  <c r="BH313" i="2"/>
  <c r="BG313" i="2"/>
  <c r="BE313" i="2"/>
  <c r="T313" i="2"/>
  <c r="R313" i="2"/>
  <c r="P313" i="2"/>
  <c r="BI305" i="2"/>
  <c r="BH305" i="2"/>
  <c r="BG305" i="2"/>
  <c r="BE305" i="2"/>
  <c r="T305" i="2"/>
  <c r="R305" i="2"/>
  <c r="P305" i="2"/>
  <c r="BI293" i="2"/>
  <c r="BH293" i="2"/>
  <c r="BG293" i="2"/>
  <c r="BE293" i="2"/>
  <c r="T293" i="2"/>
  <c r="R293" i="2"/>
  <c r="P293" i="2"/>
  <c r="BI286" i="2"/>
  <c r="BH286" i="2"/>
  <c r="BG286" i="2"/>
  <c r="BE286" i="2"/>
  <c r="T286" i="2"/>
  <c r="R286" i="2"/>
  <c r="P286" i="2"/>
  <c r="BI276" i="2"/>
  <c r="BH276" i="2"/>
  <c r="BG276" i="2"/>
  <c r="BE276" i="2"/>
  <c r="T276" i="2"/>
  <c r="R276" i="2"/>
  <c r="P276" i="2"/>
  <c r="BI271" i="2"/>
  <c r="BH271" i="2"/>
  <c r="BG271" i="2"/>
  <c r="BE271" i="2"/>
  <c r="T271" i="2"/>
  <c r="R271" i="2"/>
  <c r="P271" i="2"/>
  <c r="BI266" i="2"/>
  <c r="BH266" i="2"/>
  <c r="BG266" i="2"/>
  <c r="BE266" i="2"/>
  <c r="T266" i="2"/>
  <c r="R266" i="2"/>
  <c r="R251" i="2" s="1"/>
  <c r="P266" i="2"/>
  <c r="BI252" i="2"/>
  <c r="BH252" i="2"/>
  <c r="BG252" i="2"/>
  <c r="BE252" i="2"/>
  <c r="T252" i="2"/>
  <c r="R252" i="2"/>
  <c r="P252" i="2"/>
  <c r="P251" i="2" s="1"/>
  <c r="BI245" i="2"/>
  <c r="BH245" i="2"/>
  <c r="BG245" i="2"/>
  <c r="BE245" i="2"/>
  <c r="T245" i="2"/>
  <c r="T244" i="2" s="1"/>
  <c r="R245" i="2"/>
  <c r="R244" i="2"/>
  <c r="P245" i="2"/>
  <c r="P244" i="2" s="1"/>
  <c r="BI239" i="2"/>
  <c r="BH239" i="2"/>
  <c r="BG239" i="2"/>
  <c r="BE239" i="2"/>
  <c r="T239" i="2"/>
  <c r="R239" i="2"/>
  <c r="P239" i="2"/>
  <c r="BI234" i="2"/>
  <c r="BH234" i="2"/>
  <c r="BG234" i="2"/>
  <c r="BE234" i="2"/>
  <c r="T234" i="2"/>
  <c r="R234" i="2"/>
  <c r="P234" i="2"/>
  <c r="BI226" i="2"/>
  <c r="BH226" i="2"/>
  <c r="BG226" i="2"/>
  <c r="BE226" i="2"/>
  <c r="T226" i="2"/>
  <c r="R226" i="2"/>
  <c r="R225" i="2" s="1"/>
  <c r="P226" i="2"/>
  <c r="BI204" i="2"/>
  <c r="BH204" i="2"/>
  <c r="BG204" i="2"/>
  <c r="BE204" i="2"/>
  <c r="T204" i="2"/>
  <c r="R204" i="2"/>
  <c r="P204" i="2"/>
  <c r="P182" i="2" s="1"/>
  <c r="BI200" i="2"/>
  <c r="BH200" i="2"/>
  <c r="BG200" i="2"/>
  <c r="BE200" i="2"/>
  <c r="T200" i="2"/>
  <c r="R200" i="2"/>
  <c r="P200" i="2"/>
  <c r="BI183" i="2"/>
  <c r="BH183" i="2"/>
  <c r="BG183" i="2"/>
  <c r="BE183" i="2"/>
  <c r="T183" i="2"/>
  <c r="T182" i="2" s="1"/>
  <c r="R183" i="2"/>
  <c r="R182" i="2" s="1"/>
  <c r="P183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46" i="2"/>
  <c r="BH146" i="2"/>
  <c r="BG146" i="2"/>
  <c r="BE146" i="2"/>
  <c r="T146" i="2"/>
  <c r="T130" i="2" s="1"/>
  <c r="R146" i="2"/>
  <c r="P146" i="2"/>
  <c r="BI144" i="2"/>
  <c r="BH144" i="2"/>
  <c r="BG144" i="2"/>
  <c r="BE144" i="2"/>
  <c r="T144" i="2"/>
  <c r="R144" i="2"/>
  <c r="P144" i="2"/>
  <c r="BI131" i="2"/>
  <c r="BH131" i="2"/>
  <c r="BG131" i="2"/>
  <c r="BE131" i="2"/>
  <c r="T131" i="2"/>
  <c r="R131" i="2"/>
  <c r="P131" i="2"/>
  <c r="P130" i="2" s="1"/>
  <c r="BI113" i="2"/>
  <c r="BH113" i="2"/>
  <c r="BG113" i="2"/>
  <c r="BE113" i="2"/>
  <c r="J33" i="2" s="1"/>
  <c r="AV55" i="1" s="1"/>
  <c r="T113" i="2"/>
  <c r="R113" i="2"/>
  <c r="P113" i="2"/>
  <c r="BI94" i="2"/>
  <c r="BH94" i="2"/>
  <c r="BG94" i="2"/>
  <c r="BE94" i="2"/>
  <c r="T94" i="2"/>
  <c r="R94" i="2"/>
  <c r="R93" i="2" s="1"/>
  <c r="P94" i="2"/>
  <c r="J88" i="2"/>
  <c r="J87" i="2"/>
  <c r="F87" i="2"/>
  <c r="F85" i="2"/>
  <c r="E83" i="2"/>
  <c r="J55" i="2"/>
  <c r="J54" i="2"/>
  <c r="F54" i="2"/>
  <c r="F52" i="2"/>
  <c r="E50" i="2"/>
  <c r="J18" i="2"/>
  <c r="E18" i="2"/>
  <c r="F88" i="2" s="1"/>
  <c r="J17" i="2"/>
  <c r="J12" i="2"/>
  <c r="J52" i="2" s="1"/>
  <c r="E7" i="2"/>
  <c r="E81" i="2" s="1"/>
  <c r="L50" i="1"/>
  <c r="AM50" i="1"/>
  <c r="AM49" i="1"/>
  <c r="L49" i="1"/>
  <c r="AM47" i="1"/>
  <c r="L47" i="1"/>
  <c r="L45" i="1"/>
  <c r="L44" i="1"/>
  <c r="J612" i="2"/>
  <c r="J604" i="2"/>
  <c r="J602" i="2"/>
  <c r="J600" i="2"/>
  <c r="BK574" i="2"/>
  <c r="BK571" i="2"/>
  <c r="BK569" i="2"/>
  <c r="BK548" i="2"/>
  <c r="BK547" i="2"/>
  <c r="BK542" i="2"/>
  <c r="BK540" i="2"/>
  <c r="BK532" i="2"/>
  <c r="BK529" i="2"/>
  <c r="BK522" i="2"/>
  <c r="BK517" i="2"/>
  <c r="BK509" i="2"/>
  <c r="BK508" i="2"/>
  <c r="BK503" i="2"/>
  <c r="BK502" i="2"/>
  <c r="J491" i="2"/>
  <c r="J481" i="2"/>
  <c r="J467" i="2"/>
  <c r="J465" i="2"/>
  <c r="BF465" i="2" s="1"/>
  <c r="J461" i="2"/>
  <c r="J457" i="2"/>
  <c r="J453" i="2"/>
  <c r="J448" i="2"/>
  <c r="BF448" i="2" s="1"/>
  <c r="J443" i="2"/>
  <c r="J435" i="2"/>
  <c r="J430" i="2"/>
  <c r="J424" i="2"/>
  <c r="BF424" i="2" s="1"/>
  <c r="J415" i="2"/>
  <c r="J412" i="2"/>
  <c r="J410" i="2"/>
  <c r="J406" i="2"/>
  <c r="BF406" i="2" s="1"/>
  <c r="J395" i="2"/>
  <c r="J377" i="2"/>
  <c r="J144" i="2"/>
  <c r="BF144" i="2" s="1"/>
  <c r="BK113" i="2"/>
  <c r="BK94" i="2"/>
  <c r="BK90" i="3"/>
  <c r="J90" i="3"/>
  <c r="BF90" i="3" s="1"/>
  <c r="BK87" i="3"/>
  <c r="J87" i="3"/>
  <c r="BF87" i="3" s="1"/>
  <c r="J85" i="3"/>
  <c r="BK612" i="2"/>
  <c r="BK604" i="2"/>
  <c r="BK602" i="2"/>
  <c r="BK600" i="2"/>
  <c r="J574" i="2"/>
  <c r="BF574" i="2" s="1"/>
  <c r="J571" i="2"/>
  <c r="J569" i="2"/>
  <c r="BF569" i="2" s="1"/>
  <c r="J548" i="2"/>
  <c r="J547" i="2"/>
  <c r="BF547" i="2" s="1"/>
  <c r="J542" i="2"/>
  <c r="J540" i="2"/>
  <c r="BF540" i="2" s="1"/>
  <c r="J532" i="2"/>
  <c r="J529" i="2"/>
  <c r="BF529" i="2" s="1"/>
  <c r="J522" i="2"/>
  <c r="J517" i="2"/>
  <c r="BF517" i="2" s="1"/>
  <c r="J509" i="2"/>
  <c r="J508" i="2"/>
  <c r="J503" i="2"/>
  <c r="BF503" i="2" s="1"/>
  <c r="J502" i="2"/>
  <c r="BF502" i="2" s="1"/>
  <c r="BK491" i="2"/>
  <c r="BK481" i="2"/>
  <c r="BK467" i="2"/>
  <c r="BK465" i="2"/>
  <c r="BK461" i="2"/>
  <c r="BK457" i="2"/>
  <c r="BK453" i="2"/>
  <c r="BK448" i="2"/>
  <c r="BK443" i="2"/>
  <c r="BK435" i="2"/>
  <c r="BK430" i="2"/>
  <c r="BK424" i="2"/>
  <c r="BK415" i="2"/>
  <c r="BK412" i="2"/>
  <c r="BK410" i="2"/>
  <c r="BK406" i="2"/>
  <c r="BK395" i="2"/>
  <c r="BK377" i="2"/>
  <c r="BK344" i="2" s="1"/>
  <c r="BK373" i="2"/>
  <c r="J373" i="2"/>
  <c r="BK368" i="2"/>
  <c r="J368" i="2"/>
  <c r="BF368" i="2" s="1"/>
  <c r="BK363" i="2"/>
  <c r="J363" i="2"/>
  <c r="BK345" i="2"/>
  <c r="J345" i="2"/>
  <c r="BF345" i="2" s="1"/>
  <c r="BK341" i="2"/>
  <c r="J341" i="2"/>
  <c r="BK336" i="2"/>
  <c r="J336" i="2"/>
  <c r="BF336" i="2" s="1"/>
  <c r="BK332" i="2"/>
  <c r="J332" i="2"/>
  <c r="BK328" i="2"/>
  <c r="J328" i="2"/>
  <c r="BF328" i="2" s="1"/>
  <c r="BK326" i="2"/>
  <c r="J326" i="2"/>
  <c r="BK321" i="2"/>
  <c r="J321" i="2"/>
  <c r="BF321" i="2" s="1"/>
  <c r="BK313" i="2"/>
  <c r="J313" i="2"/>
  <c r="BF313" i="2" s="1"/>
  <c r="BK305" i="2"/>
  <c r="J305" i="2"/>
  <c r="BF305" i="2" s="1"/>
  <c r="BK293" i="2"/>
  <c r="J293" i="2"/>
  <c r="BF293" i="2" s="1"/>
  <c r="BK286" i="2"/>
  <c r="J286" i="2"/>
  <c r="BF286" i="2" s="1"/>
  <c r="BK276" i="2"/>
  <c r="J276" i="2"/>
  <c r="BF276" i="2" s="1"/>
  <c r="BK271" i="2"/>
  <c r="J271" i="2"/>
  <c r="BF271" i="2" s="1"/>
  <c r="BK266" i="2"/>
  <c r="J266" i="2"/>
  <c r="BK252" i="2"/>
  <c r="J252" i="2"/>
  <c r="BF252" i="2" s="1"/>
  <c r="BK245" i="2"/>
  <c r="J245" i="2"/>
  <c r="BF245" i="2" s="1"/>
  <c r="BK239" i="2"/>
  <c r="J239" i="2"/>
  <c r="BF239" i="2" s="1"/>
  <c r="BK234" i="2"/>
  <c r="J234" i="2"/>
  <c r="BK226" i="2"/>
  <c r="J226" i="2"/>
  <c r="BF226" i="2" s="1"/>
  <c r="BK204" i="2"/>
  <c r="J204" i="2"/>
  <c r="BF204" i="2" s="1"/>
  <c r="BK200" i="2"/>
  <c r="J200" i="2"/>
  <c r="BF200" i="2" s="1"/>
  <c r="BK183" i="2"/>
  <c r="J183" i="2"/>
  <c r="BK173" i="2"/>
  <c r="J173" i="2"/>
  <c r="BF173" i="2" s="1"/>
  <c r="BK171" i="2"/>
  <c r="J171" i="2"/>
  <c r="BF171" i="2" s="1"/>
  <c r="BK167" i="2"/>
  <c r="J167" i="2"/>
  <c r="BF167" i="2" s="1"/>
  <c r="BK146" i="2"/>
  <c r="J146" i="2"/>
  <c r="BF146" i="2" s="1"/>
  <c r="BK144" i="2"/>
  <c r="BK131" i="2"/>
  <c r="BK130" i="2" s="1"/>
  <c r="J130" i="2" s="1"/>
  <c r="J62" i="2" s="1"/>
  <c r="J131" i="2"/>
  <c r="J113" i="2"/>
  <c r="BF113" i="2" s="1"/>
  <c r="J94" i="2"/>
  <c r="AS54" i="1"/>
  <c r="BK85" i="3"/>
  <c r="P93" i="2"/>
  <c r="T93" i="2"/>
  <c r="BK225" i="2"/>
  <c r="J225" i="2" s="1"/>
  <c r="J64" i="2" s="1"/>
  <c r="T251" i="2"/>
  <c r="R344" i="2"/>
  <c r="T414" i="2"/>
  <c r="P573" i="2"/>
  <c r="T573" i="2"/>
  <c r="BK84" i="3"/>
  <c r="J84" i="3" s="1"/>
  <c r="J61" i="3" s="1"/>
  <c r="P84" i="3"/>
  <c r="P83" i="3" s="1"/>
  <c r="P82" i="3" s="1"/>
  <c r="AU56" i="1" s="1"/>
  <c r="R84" i="3"/>
  <c r="R83" i="3" s="1"/>
  <c r="R82" i="3" s="1"/>
  <c r="T84" i="3"/>
  <c r="T83" i="3" s="1"/>
  <c r="T82" i="3" s="1"/>
  <c r="R130" i="2"/>
  <c r="BK182" i="2"/>
  <c r="J182" i="2" s="1"/>
  <c r="J63" i="2" s="1"/>
  <c r="P225" i="2"/>
  <c r="T225" i="2"/>
  <c r="BK251" i="2"/>
  <c r="J251" i="2" s="1"/>
  <c r="J66" i="2" s="1"/>
  <c r="P344" i="2"/>
  <c r="T344" i="2"/>
  <c r="T343" i="2" s="1"/>
  <c r="P414" i="2"/>
  <c r="R414" i="2"/>
  <c r="R573" i="2"/>
  <c r="R343" i="2" s="1"/>
  <c r="BK244" i="2"/>
  <c r="J244" i="2" s="1"/>
  <c r="J65" i="2" s="1"/>
  <c r="BK89" i="3"/>
  <c r="J89" i="3" s="1"/>
  <c r="J62" i="3" s="1"/>
  <c r="BK340" i="2"/>
  <c r="J340" i="2" s="1"/>
  <c r="J67" i="2" s="1"/>
  <c r="E48" i="3"/>
  <c r="J52" i="3"/>
  <c r="F55" i="3"/>
  <c r="BF85" i="3"/>
  <c r="E48" i="2"/>
  <c r="F55" i="2"/>
  <c r="BF94" i="2"/>
  <c r="BF131" i="2"/>
  <c r="BF183" i="2"/>
  <c r="BF234" i="2"/>
  <c r="BF266" i="2"/>
  <c r="BF326" i="2"/>
  <c r="BF332" i="2"/>
  <c r="BF341" i="2"/>
  <c r="BF363" i="2"/>
  <c r="BF373" i="2"/>
  <c r="BF377" i="2"/>
  <c r="BF395" i="2"/>
  <c r="BF410" i="2"/>
  <c r="BF412" i="2"/>
  <c r="BF415" i="2"/>
  <c r="BF430" i="2"/>
  <c r="BF435" i="2"/>
  <c r="BF443" i="2"/>
  <c r="BF453" i="2"/>
  <c r="BF457" i="2"/>
  <c r="BF461" i="2"/>
  <c r="BF467" i="2"/>
  <c r="BF481" i="2"/>
  <c r="BF491" i="2"/>
  <c r="BF508" i="2"/>
  <c r="BF509" i="2"/>
  <c r="BF522" i="2"/>
  <c r="BF532" i="2"/>
  <c r="BF542" i="2"/>
  <c r="BF548" i="2"/>
  <c r="BF571" i="2"/>
  <c r="BF600" i="2"/>
  <c r="BF602" i="2"/>
  <c r="BF604" i="2"/>
  <c r="BF612" i="2"/>
  <c r="F33" i="2"/>
  <c r="AZ55" i="1" s="1"/>
  <c r="AZ54" i="1" s="1"/>
  <c r="F35" i="2"/>
  <c r="BB55" i="1" s="1"/>
  <c r="BB54" i="1" s="1"/>
  <c r="F36" i="2"/>
  <c r="BC55" i="1" s="1"/>
  <c r="F37" i="2"/>
  <c r="BD55" i="1" s="1"/>
  <c r="BD54" i="1" s="1"/>
  <c r="W33" i="1" s="1"/>
  <c r="F33" i="3"/>
  <c r="AZ56" i="1" s="1"/>
  <c r="J33" i="3"/>
  <c r="AV56" i="1" s="1"/>
  <c r="F35" i="3"/>
  <c r="BB56" i="1" s="1"/>
  <c r="F36" i="3"/>
  <c r="BC56" i="1" s="1"/>
  <c r="F37" i="3"/>
  <c r="BD56" i="1" s="1"/>
  <c r="P343" i="2"/>
  <c r="BK414" i="2" l="1"/>
  <c r="J414" i="2" s="1"/>
  <c r="J70" i="2" s="1"/>
  <c r="BK573" i="2"/>
  <c r="J573" i="2" s="1"/>
  <c r="J71" i="2" s="1"/>
  <c r="BK93" i="2"/>
  <c r="J85" i="2"/>
  <c r="T92" i="2"/>
  <c r="T91" i="2" s="1"/>
  <c r="R92" i="2"/>
  <c r="R91" i="2" s="1"/>
  <c r="W29" i="1"/>
  <c r="AV54" i="1"/>
  <c r="P92" i="2"/>
  <c r="P91" i="2" s="1"/>
  <c r="AU55" i="1" s="1"/>
  <c r="AU54" i="1" s="1"/>
  <c r="J34" i="3"/>
  <c r="AW56" i="1" s="1"/>
  <c r="AT56" i="1" s="1"/>
  <c r="F34" i="3"/>
  <c r="BA56" i="1" s="1"/>
  <c r="J93" i="2"/>
  <c r="J61" i="2" s="1"/>
  <c r="BK92" i="2"/>
  <c r="W31" i="1"/>
  <c r="AX54" i="1"/>
  <c r="BC54" i="1"/>
  <c r="J34" i="2"/>
  <c r="AW55" i="1" s="1"/>
  <c r="AT55" i="1" s="1"/>
  <c r="J344" i="2"/>
  <c r="J69" i="2" s="1"/>
  <c r="BK343" i="2"/>
  <c r="J343" i="2" s="1"/>
  <c r="J68" i="2" s="1"/>
  <c r="F34" i="2"/>
  <c r="BA55" i="1" s="1"/>
  <c r="BA54" i="1" s="1"/>
  <c r="BK83" i="3"/>
  <c r="W30" i="1" l="1"/>
  <c r="AW54" i="1"/>
  <c r="AK30" i="1" s="1"/>
  <c r="BK82" i="3"/>
  <c r="J82" i="3" s="1"/>
  <c r="J83" i="3"/>
  <c r="J60" i="3" s="1"/>
  <c r="BK91" i="2"/>
  <c r="J91" i="2" s="1"/>
  <c r="J92" i="2"/>
  <c r="J60" i="2" s="1"/>
  <c r="W32" i="1"/>
  <c r="AY54" i="1"/>
  <c r="AK29" i="1"/>
  <c r="AT54" i="1"/>
  <c r="J30" i="2" l="1"/>
  <c r="J59" i="2"/>
  <c r="J59" i="3"/>
  <c r="J30" i="3"/>
  <c r="AG56" i="1" l="1"/>
  <c r="AN56" i="1" s="1"/>
  <c r="J39" i="3"/>
  <c r="J39" i="2"/>
  <c r="AG55" i="1"/>
  <c r="AN55" i="1" l="1"/>
  <c r="AG54" i="1"/>
  <c r="AN54" i="1" l="1"/>
  <c r="AK26" i="1"/>
  <c r="AK35" i="1" s="1"/>
</calcChain>
</file>

<file path=xl/sharedStrings.xml><?xml version="1.0" encoding="utf-8"?>
<sst xmlns="http://schemas.openxmlformats.org/spreadsheetml/2006/main" count="5857" uniqueCount="823">
  <si>
    <t>Export Komplet</t>
  </si>
  <si>
    <t>VZ</t>
  </si>
  <si>
    <t>2.0</t>
  </si>
  <si>
    <t/>
  </si>
  <si>
    <t>False</t>
  </si>
  <si>
    <t>{47ae6d5d-2a2b-4f20-b624-ef021d77af42}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</si>
  <si>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</si>
  <si>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</si>
  <si>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</si>
  <si>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</si>
  <si>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</si>
  <si>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</si>
  <si>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</si>
  <si>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</si>
  <si>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</si>
  <si>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3715A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</si>
  <si>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</si>
  <si>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</si>
  <si>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ČESKÁ LÍPA, ŽIŽKOVA 231/1 - VÝMĚNA VÝPLNÍ OTVORŮ</t>
  </si>
  <si>
    <t>KSO:</t>
  </si>
  <si>
    <t>CC-CZ:</t>
  </si>
  <si>
    <t>Místo:</t>
  </si>
  <si>
    <t>ČESKÁ LÍPA</t>
  </si>
  <si>
    <t>Datum:</t>
  </si>
  <si>
    <t>14. 3. 2022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</si>
  <si>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</si>
  <si>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</si>
  <si>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</si>
  <si>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</si>
  <si>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</si>
  <si>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</si>
  <si>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</si>
  <si>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M.PLESCHINGER</t>
  </si>
  <si>
    <t>True</t>
  </si>
  <si>
    <t>Zpracovatel:</t>
  </si>
  <si>
    <t>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</si>
  <si>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</si>
  <si>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</si>
  <si>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</si>
  <si>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</si>
  <si>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</si>
  <si>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</si>
  <si>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</si>
  <si>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</si>
  <si>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</si>
  <si>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</si>
  <si>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</si>
  <si>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</si>
  <si>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</si>
  <si>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</si>
  <si>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</si>
  <si>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</si>
  <si>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</si>
  <si>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</si>
  <si>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</si>
  <si>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</si>
  <si>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</si>
  <si>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</si>
  <si>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</si>
  <si>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</si>
  <si>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</si>
  <si>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</si>
  <si>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</si>
  <si>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</si>
  <si>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</si>
  <si>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</si>
  <si>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</si>
  <si>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</si>
  <si>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</si>
  <si>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</si>
  <si>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</si>
  <si>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</si>
  <si>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</si>
  <si>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</si>
  <si>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</si>
  <si>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</si>
  <si>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</si>
  <si>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D1.1</t>
  </si>
  <si>
    <t>VÝMĚNA OKEN DO DVORA, Z PRŮJEZDU A DVEŘÍ ZE SKLEPA</t>
  </si>
  <si>
    <t>STA</t>
  </si>
  <si>
    <t>1</t>
  </si>
  <si>
    <t>{fdef1f9a-dce9-414a-9136-848bd28fc769}</t>
  </si>
  <si>
    <t>2</t>
  </si>
  <si>
    <t>VEDLEJŠÍ NÁKLADY</t>
  </si>
  <si>
    <t>{9496cf4a-e3ab-4238-8665-5c745abe4a5e}</t>
  </si>
  <si>
    <t>KRYCÍ LIST SOUPISU PRACÍ</t>
  </si>
  <si>
    <t>Objekt:</t>
  </si>
  <si>
    <t>D1.1 - VÝMĚNA OKEN DO DVORA, Z PRŮJEZDU A DVEŘÍ ZE SKLEPA</t>
  </si>
  <si>
    <t xml:space="preserve"> ČESKÁ LÍPA</t>
  </si>
  <si>
    <t xml:space="preserve">NEDÍLNOU SOUČÁSTÍ PRO OCENĚNÍ JE PROJEKTOVÁ DOKUMENTACE.  VÝMĚRY JSOU PŘEVZATY Z  PD (výkres č.D1.1b1-D1.1b4), VÝPOČET A POPIS JE UVNITŘ POLOŽKY. MATERIÁLY  P Ř Í P A D N Ě   UVEDENÉ V ROZPOČTU JSOU  O R I E N T A Č N Í. MOHOU BÝT DODVATELEM V SOULADU SE ZÁKONEM č.134/2016 SB ZAMĚNĚNY ZA PŘEDPOKLADU, ŽE BUDOU SPLŇOVAT SROVNATELNÉ  TECHNICKÉ PARAMETRY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</si>
  <si>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</si>
  <si>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</si>
  <si>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</si>
  <si>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</si>
  <si>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</si>
  <si>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</si>
  <si>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</si>
  <si>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</si>
  <si>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</si>
  <si>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</si>
  <si>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</si>
  <si>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</si>
  <si>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</si>
  <si>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</si>
  <si>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</si>
  <si>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</si>
  <si>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</si>
  <si>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</si>
  <si>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</si>
  <si>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</si>
  <si>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</si>
  <si>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</si>
  <si>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</si>
  <si>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</si>
  <si>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</si>
  <si>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</si>
  <si>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</si>
  <si>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</si>
  <si>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</si>
  <si>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</si>
  <si>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</si>
  <si>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</si>
  <si>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</si>
  <si>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</si>
  <si>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</si>
  <si>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</si>
  <si>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z cihel ostění s ozubem ve vybouraných otvorech, s vysekáním kapes pro zavázaní přes 80 do 150 mm</t>
  </si>
  <si>
    <t>m2</t>
  </si>
  <si>
    <t>CS ÚRS 2022 01</t>
  </si>
  <si>
    <t>4</t>
  </si>
  <si>
    <t>Online PSC</t>
  </si>
  <si>
    <t>https://podminky.urs.cz/item/CS_URS_2022_01/349231811</t>
  </si>
  <si>
    <t>VV</t>
  </si>
  <si>
    <t>PO VYBOURANI OKEN ZDVOJENCH</t>
  </si>
  <si>
    <t>/viz vypis oken - vykres c.D1.1b1+b2/</t>
  </si>
  <si>
    <t>POHLED ULICNI A DVORNI</t>
  </si>
  <si>
    <t>S01+S02+S04-S06+S09</t>
  </si>
  <si>
    <t>0,30*0,60*2*1</t>
  </si>
  <si>
    <t>0,30*1,20*2*6</t>
  </si>
  <si>
    <t>0,30*1,20*2*9</t>
  </si>
  <si>
    <t>0,30*1,80*2*58</t>
  </si>
  <si>
    <t>0,30*0,45*2*1</t>
  </si>
  <si>
    <t>Mezisoučet</t>
  </si>
  <si>
    <t>PO VYBOURANI ZARUBNI JEDNOKR.DVERI</t>
  </si>
  <si>
    <t>POHLED DVORNI</t>
  </si>
  <si>
    <t>/viz vypis dveri - vykres c.D1.1b2/</t>
  </si>
  <si>
    <t>0,30*2,00*2*1</t>
  </si>
  <si>
    <t>Součet</t>
  </si>
  <si>
    <t>349231821</t>
  </si>
  <si>
    <t>Přizdívka z cihel ostění s ozubem ve vybouraných otvorech, s vysekáním kapes pro zavázaní přes 150 do 300 mm</t>
  </si>
  <si>
    <t>https://podminky.urs.cz/item/CS_URS_2022_01/349231821</t>
  </si>
  <si>
    <t>PO VYBOURANI OKEN SPALETOVYCH</t>
  </si>
  <si>
    <t>S03+S07+S08+S10</t>
  </si>
  <si>
    <t>0,30*1,45*2*2</t>
  </si>
  <si>
    <t>0,30*1,15*2*2</t>
  </si>
  <si>
    <t>0,30*1,10*2*1</t>
  </si>
  <si>
    <t>PO VYBOURANI ZARUBNI DVOUKR.DVERI</t>
  </si>
  <si>
    <t>0,30*2,55*2*1</t>
  </si>
  <si>
    <t>61</t>
  </si>
  <si>
    <t>Úprava povrchů vnitřních</t>
  </si>
  <si>
    <t>632451021</t>
  </si>
  <si>
    <t>Potěr cementový vyrovnávací z malty (MC-15) v pásu o průměrné (střední) tl. od 10 do 20 mm</t>
  </si>
  <si>
    <t>6</t>
  </si>
  <si>
    <t>https://podminky.urs.cz/item/CS_URS_2022_01/632451021</t>
  </si>
  <si>
    <t>POD NOVE VNITRNI PARAPETY</t>
  </si>
  <si>
    <t>/viz vypis novych oken vykres c.D1.1b3+b4/</t>
  </si>
  <si>
    <t>N02</t>
  </si>
  <si>
    <t>0,30*0,90*8</t>
  </si>
  <si>
    <t>N06</t>
  </si>
  <si>
    <t>0,30*1,25*2</t>
  </si>
  <si>
    <t>N07</t>
  </si>
  <si>
    <t>0,30*1,70*2</t>
  </si>
  <si>
    <t>N09</t>
  </si>
  <si>
    <t>0,30*2,45*1</t>
  </si>
  <si>
    <t>628195001</t>
  </si>
  <si>
    <t>Očištění zdiva nebo betonu zdí a valů před započetím oprav ručně</t>
  </si>
  <si>
    <t>8</t>
  </si>
  <si>
    <t>https://podminky.urs.cz/item/CS_URS_2022_01/628195001</t>
  </si>
  <si>
    <t>5</t>
  </si>
  <si>
    <t>612325302</t>
  </si>
  <si>
    <t>Vápenocementová omítka ostění nebo nadpraží štuková</t>
  </si>
  <si>
    <t>10</t>
  </si>
  <si>
    <t>https://podminky.urs.cz/item/CS_URS_2022_01/612325302</t>
  </si>
  <si>
    <t>OSTENI NOVYCH OKEN</t>
  </si>
  <si>
    <t>N01-N09</t>
  </si>
  <si>
    <t>0,40*(0,80+0,60)*2*1</t>
  </si>
  <si>
    <t>0,40*(0,90+1,20)*2*8</t>
  </si>
  <si>
    <t>0,40*(1,20+1,20)*2*9</t>
  </si>
  <si>
    <t>0,40*(1,20+1,80)*2*58</t>
  </si>
  <si>
    <t>0,40*(1,225+0,45)*2*1</t>
  </si>
  <si>
    <t>0,40*(1,25+1,15)*2*2</t>
  </si>
  <si>
    <t>0,40*(1,70+1,45)*2*2</t>
  </si>
  <si>
    <t>0,40*(2,45+0,45)*2*1</t>
  </si>
  <si>
    <t>0,40*(2,45+1,10)*2*1</t>
  </si>
  <si>
    <t>OSTENI NOVYCH DVERI</t>
  </si>
  <si>
    <t>/viz vypis novych dveri vykres c.D1.1b4/</t>
  </si>
  <si>
    <t>0,40*(0,80+2,00*2)</t>
  </si>
  <si>
    <t>0,40*(2,35+2,55*2)</t>
  </si>
  <si>
    <t>612321191</t>
  </si>
  <si>
    <t>Omítka vápenocementová vnitřních ploch nanášená ručně Příplatek k cenám za každých dalších i započatých 5 mm tloušťky omítky přes 10 mm stěn</t>
  </si>
  <si>
    <t>12</t>
  </si>
  <si>
    <t>https://podminky.urs.cz/item/CS_URS_2022_01/612321191</t>
  </si>
  <si>
    <t>191,32*2</t>
  </si>
  <si>
    <t>7</t>
  </si>
  <si>
    <t>612131121</t>
  </si>
  <si>
    <t>Podkladní a spojovací vrstva vnitřních omítaných ploch penetrace disperzní nanášená ručně stěn</t>
  </si>
  <si>
    <t>14</t>
  </si>
  <si>
    <t>https://podminky.urs.cz/item/CS_URS_2022_01/612131121</t>
  </si>
  <si>
    <t>619995001</t>
  </si>
  <si>
    <t>Začištění omítek (s dodáním hmot) kolem oken, dveří, podlah, obkladů apod.</t>
  </si>
  <si>
    <t>m</t>
  </si>
  <si>
    <t>16</t>
  </si>
  <si>
    <t>https://podminky.urs.cz/item/CS_URS_2022_01/619995001</t>
  </si>
  <si>
    <t>SPARA U VNITR.KERAMICKEHO PARAPETU</t>
  </si>
  <si>
    <t>N03</t>
  </si>
  <si>
    <t>1,20*9</t>
  </si>
  <si>
    <t>N04</t>
  </si>
  <si>
    <t>1,20*58</t>
  </si>
  <si>
    <t>62</t>
  </si>
  <si>
    <t>Úprava povrchů vnějších</t>
  </si>
  <si>
    <t>9</t>
  </si>
  <si>
    <t>629135102</t>
  </si>
  <si>
    <t>Vyrovnávací vrstva z cementové malty pod klempířskými prvky šířky přes 150 do 300 mm</t>
  </si>
  <si>
    <t>18</t>
  </si>
  <si>
    <t>https://podminky.urs.cz/item/CS_URS_2022_01/629135102</t>
  </si>
  <si>
    <t>POD NOVE VNEJSI PARAPETY</t>
  </si>
  <si>
    <t>N01</t>
  </si>
  <si>
    <t>0,80*1</t>
  </si>
  <si>
    <t>1,25*2</t>
  </si>
  <si>
    <t>1,70*2</t>
  </si>
  <si>
    <t>2,45*1</t>
  </si>
  <si>
    <t>20</t>
  </si>
  <si>
    <t>89,55*0,25</t>
  </si>
  <si>
    <t>11</t>
  </si>
  <si>
    <t>22</t>
  </si>
  <si>
    <t>VENKOVNI SPARA VYMENOVANYCH OKEN</t>
  </si>
  <si>
    <t>/viz vypis oken - vykres c.D1.1b3+b4/</t>
  </si>
  <si>
    <t>(0,80+0,60)*2*1</t>
  </si>
  <si>
    <t>(0,90+1,20)*2*8</t>
  </si>
  <si>
    <t>(1,20+1,20)*2*9</t>
  </si>
  <si>
    <t>(1,20+1,80)*2*58</t>
  </si>
  <si>
    <t>(1,225+0,45)*2*1</t>
  </si>
  <si>
    <t>(1,25+1,15)*2*2</t>
  </si>
  <si>
    <t>(1,70+1,45)*2*2</t>
  </si>
  <si>
    <t>(2,45+0,45)*2*1</t>
  </si>
  <si>
    <t>(2,45+1,10)*2*1</t>
  </si>
  <si>
    <t>VENKOVNI SPARA VYMENOVANYCH DVERI</t>
  </si>
  <si>
    <t>/viz vypis dveri - vykres c.D1.1b4/</t>
  </si>
  <si>
    <t>0,80+1,97*2</t>
  </si>
  <si>
    <t>2,35+2,55*2</t>
  </si>
  <si>
    <t>Ostatní konstrukce a práce, bourání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</si>
  <si>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</si>
  <si>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</si>
  <si>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24</t>
  </si>
  <si>
    <t>https://podminky.urs.cz/item/CS_URS_2022_01/952901221</t>
  </si>
  <si>
    <t>3 M2/1 KS OTVORU</t>
  </si>
  <si>
    <t>3,00*83</t>
  </si>
  <si>
    <t>3,00*1</t>
  </si>
  <si>
    <t>5 M2/1 KS  OTVORU</t>
  </si>
  <si>
    <t>5,00*1</t>
  </si>
  <si>
    <t>13</t>
  </si>
  <si>
    <t>619991001</t>
  </si>
  <si>
    <t>Zakrytí vnitřních ploch před znečištěním včetně pozdějšího odkrytí podlah fólií přilepenou lepící páskou</t>
  </si>
  <si>
    <t>26</t>
  </si>
  <si>
    <t>https://podminky.urs.cz/item/CS_URS_2022_01/619991001</t>
  </si>
  <si>
    <t>OCHRANA DOTCENYCH PODLAH STAVBOU</t>
  </si>
  <si>
    <t>400,00</t>
  </si>
  <si>
    <t>619991011</t>
  </si>
  <si>
    <t>Zakrytí vnitřních ploch před znečištěním včetně pozdějšího odkrytí konstrukcí a prvků obalením fólií a přelepením páskou</t>
  </si>
  <si>
    <t>28</t>
  </si>
  <si>
    <t>https://podminky.urs.cz/item/CS_URS_2022_01/619991011</t>
  </si>
  <si>
    <t>OCHRANA DOTCENYCH KONSTRUKCI</t>
  </si>
  <si>
    <t>180,00</t>
  </si>
  <si>
    <t>94</t>
  </si>
  <si>
    <t>Lešení a stavební výtahy</t>
  </si>
  <si>
    <t>949101112</t>
  </si>
  <si>
    <t>Lešení pomocné pracovní pro objekty pozemních staveb pro zatížení do 150 kg/m2, o výšce lešeňové podlahy přes 1,9 do 3,5 m</t>
  </si>
  <si>
    <t>30</t>
  </si>
  <si>
    <t>https://podminky.urs.cz/item/CS_URS_2022_01/949101112</t>
  </si>
  <si>
    <t>PRO STAVEBNI PRACE</t>
  </si>
  <si>
    <t>/okna, dvere/</t>
  </si>
  <si>
    <t>257,00</t>
  </si>
  <si>
    <t>96</t>
  </si>
  <si>
    <t>Bourání konstrukcí</t>
  </si>
  <si>
    <t>968062374</t>
  </si>
  <si>
    <t>Vybourání dřevěných rámů oken s křídly, dveřních zárubní, vrat, stěn, ostění nebo obkladů rámů oken s křídly zdvojených, plochy do 1 m2</t>
  </si>
  <si>
    <t>32</t>
  </si>
  <si>
    <t>https://podminky.urs.cz/item/CS_URS_2022_01/968062374</t>
  </si>
  <si>
    <t>STAVAJICI ZDVOJENA OKNA</t>
  </si>
  <si>
    <t>S01</t>
  </si>
  <si>
    <t>0,80*0,60*1</t>
  </si>
  <si>
    <t>S02</t>
  </si>
  <si>
    <t>0,90*1,20*6</t>
  </si>
  <si>
    <t>S06</t>
  </si>
  <si>
    <t>1,225*0,45*1</t>
  </si>
  <si>
    <t>S09</t>
  </si>
  <si>
    <t>2,45*0,45*1</t>
  </si>
  <si>
    <t>17</t>
  </si>
  <si>
    <t>968062375</t>
  </si>
  <si>
    <t>Vybourání dřevěných rámů oken s křídly, dveřních zárubní, vrat, stěn, ostění nebo obkladů rámů oken s křídly zdvojených, plochy do 2 m2</t>
  </si>
  <si>
    <t>34</t>
  </si>
  <si>
    <t>https://podminky.urs.cz/item/CS_URS_2022_01/968062375</t>
  </si>
  <si>
    <t>S04</t>
  </si>
  <si>
    <t>1,20*1,20*9</t>
  </si>
  <si>
    <t>968062376</t>
  </si>
  <si>
    <t>Vybourání dřevěných rámů oken s křídly, dveřních zárubní, vrat, stěn, ostění nebo obkladů rámů oken s křídly zdvojených, plochy do 4 m2</t>
  </si>
  <si>
    <t>36</t>
  </si>
  <si>
    <t>https://podminky.urs.cz/item/CS_URS_2022_01/968062376</t>
  </si>
  <si>
    <t>S05</t>
  </si>
  <si>
    <t>1,20*1,80*58</t>
  </si>
  <si>
    <t>19</t>
  </si>
  <si>
    <t>968062355</t>
  </si>
  <si>
    <t>Vybourání dřevěných rámů oken s křídly, dveřních zárubní, vrat, stěn, ostění nebo obkladů rámů oken s křídly dvojitých, plochy do 2 m2</t>
  </si>
  <si>
    <t>38</t>
  </si>
  <si>
    <t>https://podminky.urs.cz/item/CS_URS_2022_01/968062355</t>
  </si>
  <si>
    <t>STAVAJICI SPALETOVA OKNA</t>
  </si>
  <si>
    <t>S03</t>
  </si>
  <si>
    <t>1,15*1,45*2</t>
  </si>
  <si>
    <t>S07</t>
  </si>
  <si>
    <t>1,25*1,15*2</t>
  </si>
  <si>
    <t>968062356</t>
  </si>
  <si>
    <t>Vybourání dřevěných rámů oken s křídly, dveřních zárubní, vrat, stěn, ostění nebo obkladů rámů oken s křídly dvojitých, plochy do 4 m2</t>
  </si>
  <si>
    <t>40</t>
  </si>
  <si>
    <t>https://podminky.urs.cz/item/CS_URS_2022_01/968062356</t>
  </si>
  <si>
    <t>S08</t>
  </si>
  <si>
    <t>1,70*1,45*2</t>
  </si>
  <si>
    <t>S10</t>
  </si>
  <si>
    <t>2,45*1,10*1</t>
  </si>
  <si>
    <t>968062991</t>
  </si>
  <si>
    <t>Vybourání dřevěných rámů oken s křídly, dveřních zárubní, vrat, stěn, ostění nebo obkladů vnitřních deštění výkladů, ostění a obkladů stěn jakékoliv plochy</t>
  </si>
  <si>
    <t>42</t>
  </si>
  <si>
    <t>https://podminky.urs.cz/item/CS_URS_2022_01/968062991</t>
  </si>
  <si>
    <t>DESTENI DVOJITYCH OKEN</t>
  </si>
  <si>
    <t>0,15*(1,15+1,45)*2*2</t>
  </si>
  <si>
    <t>0,15*(1,25+1,15)*2*2</t>
  </si>
  <si>
    <t>0,15*(1,70+1,45)*2*2</t>
  </si>
  <si>
    <t>0,15*(2,45+1,10)*2*1</t>
  </si>
  <si>
    <t>968072455</t>
  </si>
  <si>
    <t>Vybourání kovových rámů oken s křídly, dveřních zárubní, vrat, stěn, ostění nebo obkladů dveřních zárubní, plochy do 2 m2</t>
  </si>
  <si>
    <t>44</t>
  </si>
  <si>
    <t>https://podminky.urs.cz/item/CS_URS_2022_01/968072455</t>
  </si>
  <si>
    <t>OCELOVA ZARUBEN DVERI</t>
  </si>
  <si>
    <t>POHLED  DVORNI</t>
  </si>
  <si>
    <t>SD1</t>
  </si>
  <si>
    <t>0,80*1,97</t>
  </si>
  <si>
    <t>23</t>
  </si>
  <si>
    <t>968062456</t>
  </si>
  <si>
    <t>Vybourání dřevěných rámů oken s křídly, dveřních zárubní, vrat, stěn, ostění nebo obkladů dveřních zárubní, plochy přes 2 m2</t>
  </si>
  <si>
    <t>46</t>
  </si>
  <si>
    <t>https://podminky.urs.cz/item/CS_URS_2022_01/968062456</t>
  </si>
  <si>
    <t>DREVENA RAMOVA ZARUBEN DVERI</t>
  </si>
  <si>
    <t>SD2</t>
  </si>
  <si>
    <t>2,35*2,55</t>
  </si>
  <si>
    <t>997013215</t>
  </si>
  <si>
    <t>Vnitrostaveništní doprava suti a vybouraných hmot vodorovně do 50 m svisle ručně pro budovy a haly výšky přes 15 do 18 m</t>
  </si>
  <si>
    <t>t</t>
  </si>
  <si>
    <t>48</t>
  </si>
  <si>
    <t>https://podminky.urs.cz/item/CS_URS_2022_01/997013215</t>
  </si>
  <si>
    <t>K MISTU NALOZENI</t>
  </si>
  <si>
    <t>6,507</t>
  </si>
  <si>
    <t>25</t>
  </si>
  <si>
    <t>997013511</t>
  </si>
  <si>
    <t>Odvoz suti a vybouraných hmot z meziskládky na skládku s naložením a se složením, na vzdálenost do 1 km</t>
  </si>
  <si>
    <t>50</t>
  </si>
  <si>
    <t>https://podminky.urs.cz/item/CS_URS_2022_01/997013511</t>
  </si>
  <si>
    <t>997013509</t>
  </si>
  <si>
    <t>Odvoz suti a vybouraných hmot na skládku nebo meziskládku se složením, na vzdálenost Příplatek k ceně za každý další i započatý 1 km přes 1 km</t>
  </si>
  <si>
    <t>52</t>
  </si>
  <si>
    <t>https://podminky.urs.cz/item/CS_URS_2022_01/997013509</t>
  </si>
  <si>
    <t>6,507*19</t>
  </si>
  <si>
    <t>27</t>
  </si>
  <si>
    <t>997013811</t>
  </si>
  <si>
    <t>Poplatek za uložení stavebního odpadu na skládce (skládkovné) dřevěného zatříděného do Katalogu odpadů pod kódem 17 02 01</t>
  </si>
  <si>
    <t>54</t>
  </si>
  <si>
    <t>https://podminky.urs.cz/item/CS_URS_2022_01/997013811</t>
  </si>
  <si>
    <t>6,507/2</t>
  </si>
  <si>
    <t>997013804</t>
  </si>
  <si>
    <t>Poplatek za uložení stavebního odpadu na skládce (skládkovné) ze skla zatříděného do Katalogu odpadů pod kódem 17 02 02</t>
  </si>
  <si>
    <t>56</t>
  </si>
  <si>
    <t>https://podminky.urs.cz/item/CS_URS_2022_01/997013804</t>
  </si>
  <si>
    <t>998</t>
  </si>
  <si>
    <t>Přesun hmot</t>
  </si>
  <si>
    <t>29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</si>
  <si>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</si>
  <si>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</si>
  <si>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58</t>
  </si>
  <si>
    <t>https://podminky.urs.cz/item/CS_URS_2022_01/998018003</t>
  </si>
  <si>
    <t>PSV</t>
  </si>
  <si>
    <t>Práce a dodávky PSV</t>
  </si>
  <si>
    <t>764</t>
  </si>
  <si>
    <t>Konstrukce klempířské</t>
  </si>
  <si>
    <t>764002851</t>
  </si>
  <si>
    <t>Demontáž klempířských konstrukcí oplechování parapetů do suti</t>
  </si>
  <si>
    <t>60</t>
  </si>
  <si>
    <t>https://podminky.urs.cz/item/CS_URS_2022_01/764002851</t>
  </si>
  <si>
    <t>STAVAJICI VNEJSI PARAPETY</t>
  </si>
  <si>
    <t>0,85*1</t>
  </si>
  <si>
    <t>1,25*9</t>
  </si>
  <si>
    <t>1,25*58</t>
  </si>
  <si>
    <t>1,30*2</t>
  </si>
  <si>
    <t>1,75*2</t>
  </si>
  <si>
    <t>2,50*1</t>
  </si>
  <si>
    <t>31</t>
  </si>
  <si>
    <t>0,156</t>
  </si>
  <si>
    <t>64</t>
  </si>
  <si>
    <t>ODVOZ DO SBERNY BEZ SKLADKOVNEHO</t>
  </si>
  <si>
    <t>33</t>
  </si>
  <si>
    <t>66</t>
  </si>
  <si>
    <t>0,156*19</t>
  </si>
  <si>
    <t>764216404</t>
  </si>
  <si>
    <t>Oplechování parapetů z pozinkovaného plechu rovných mechanicky kotvené, bez rohů rš 330 mm</t>
  </si>
  <si>
    <t>68</t>
  </si>
  <si>
    <t>https://podminky.urs.cz/item/CS_URS_2022_01/764216404</t>
  </si>
  <si>
    <t>NOVE VNEJSI PARAPETY</t>
  </si>
  <si>
    <t>35</t>
  </si>
  <si>
    <t>764216403</t>
  </si>
  <si>
    <t>Oplechování parapetů z pozinkovaného plechu rovných mechanicky kotvené, bez rohů rš 250 mm</t>
  </si>
  <si>
    <t>70</t>
  </si>
  <si>
    <t>https://podminky.urs.cz/item/CS_URS_2022_01/764216403</t>
  </si>
  <si>
    <t>PARAPETY JAKO SOUCAST STRESNI KRYTINY</t>
  </si>
  <si>
    <t>/upresnit dle skutecnosti a pozadavku PD/</t>
  </si>
  <si>
    <t>0,95*8</t>
  </si>
  <si>
    <t>N05</t>
  </si>
  <si>
    <t>1,275*1</t>
  </si>
  <si>
    <t>N08</t>
  </si>
  <si>
    <t>764216465</t>
  </si>
  <si>
    <t>Oplechování parapetů z pozinkovaného plechu rovných celoplošně lepené, bez rohů Příplatek k cenám za zvýšenou pracnost při provedení rohu nebo koutu do rš 400 mm</t>
  </si>
  <si>
    <t>kus</t>
  </si>
  <si>
    <t>72</t>
  </si>
  <si>
    <t>https://podminky.urs.cz/item/CS_URS_2022_01/764216465</t>
  </si>
  <si>
    <t>(73+10)*2</t>
  </si>
  <si>
    <t>37</t>
  </si>
  <si>
    <t>998764103</t>
  </si>
  <si>
    <t>Přesun hmot pro konstrukce klempířské stanovený z hmotnosti přesunovaného materiálu vodorovná dopravní vzdálenost do 50 m v objektech výšky přes 12 do 24 m</t>
  </si>
  <si>
    <t>74</t>
  </si>
  <si>
    <t>https://podminky.urs.cz/item/CS_URS_2022_01/998764103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</si>
  <si>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</si>
  <si>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</si>
  <si>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76</t>
  </si>
  <si>
    <t>https://podminky.urs.cz/item/CS_URS_2022_01/998764181</t>
  </si>
  <si>
    <t>766</t>
  </si>
  <si>
    <t>Konstrukce truhlářské</t>
  </si>
  <si>
    <t>39</t>
  </si>
  <si>
    <t>766691911</t>
  </si>
  <si>
    <t>Ostatní práce vyvěšení nebo zavěšení křídel s případným uložením a opětovným zavěšením po provedení stavebních změn dřevěných okenních, plochy do 1,5 m2</t>
  </si>
  <si>
    <t>78</t>
  </si>
  <si>
    <t>https://podminky.urs.cz/item/CS_URS_2022_01/766691911</t>
  </si>
  <si>
    <t>STAVAJICI OKNA K LIKVIDACI</t>
  </si>
  <si>
    <t>SPALETOVA = 2 x ks</t>
  </si>
  <si>
    <t>OZN.S01+S02+S06</t>
  </si>
  <si>
    <t>1+6+1</t>
  </si>
  <si>
    <t>766691912</t>
  </si>
  <si>
    <t>Ostatní práce vyvěšení nebo zavěšení křídel s případným uložením a opětovným zavěšením po provedení stavebních změn dřevěných okenních, plochy přes 1,5 m2</t>
  </si>
  <si>
    <t>80</t>
  </si>
  <si>
    <t>https://podminky.urs.cz/item/CS_URS_2022_01/766691912</t>
  </si>
  <si>
    <t>OZN.S03-S05+S07-S10</t>
  </si>
  <si>
    <t>2*2+9+58+2*2+2*2+1+1*2</t>
  </si>
  <si>
    <t>41</t>
  </si>
  <si>
    <t>766441821</t>
  </si>
  <si>
    <t>Demontáž parapetních desek dřevěných nebo plastových šířky do 300 mm, délky přes 1000 do 2000 mm</t>
  </si>
  <si>
    <t>82</t>
  </si>
  <si>
    <t>https://podminky.urs.cz/item/CS_URS_2022_01/766441821</t>
  </si>
  <si>
    <t>VNITRNI PARAPETY</t>
  </si>
  <si>
    <t>2+2+2+1</t>
  </si>
  <si>
    <t>766691914</t>
  </si>
  <si>
    <t>Ostatní práce vyvěšení nebo zavěšení křídel s případným uložením a opětovným zavěšením po provedení stavebních změn dřevěných dveřních, plochy do 2 m2</t>
  </si>
  <si>
    <t>84</t>
  </si>
  <si>
    <t>https://podminky.urs.cz/item/CS_URS_2022_01/766691914</t>
  </si>
  <si>
    <t>STAVAJICI DVERE K LIKVIDACI</t>
  </si>
  <si>
    <t>/viz vypis oken - vykres c.D1.1b2/</t>
  </si>
  <si>
    <t>OZN.SD1</t>
  </si>
  <si>
    <t>43</t>
  </si>
  <si>
    <t>766691915</t>
  </si>
  <si>
    <t>Ostatní práce vyvěšení nebo zavěšení křídel s případným uložením a opětovným zavěšením po provedení stavebních změn dřevěných dveřních, plochy přes 2 m2</t>
  </si>
  <si>
    <t>86</t>
  </si>
  <si>
    <t>https://podminky.urs.cz/item/CS_URS_2022_01/766691915</t>
  </si>
  <si>
    <t>OZN.SD2</t>
  </si>
  <si>
    <t>88</t>
  </si>
  <si>
    <t>1,581</t>
  </si>
  <si>
    <t>45</t>
  </si>
  <si>
    <t>90</t>
  </si>
  <si>
    <t>92</t>
  </si>
  <si>
    <t>1,581*19</t>
  </si>
  <si>
    <t>47</t>
  </si>
  <si>
    <t>1,581/2</t>
  </si>
  <si>
    <t>49</t>
  </si>
  <si>
    <t>766621622</t>
  </si>
  <si>
    <t>Montáž oken dřevěných plochy do 1 m2 včetně montáže rámu otevíravých do zdiva</t>
  </si>
  <si>
    <t>98</t>
  </si>
  <si>
    <t>https://podminky.urs.cz/item/CS_URS_2022_01/766621622</t>
  </si>
  <si>
    <t>NOVA DREVENA OKNA</t>
  </si>
  <si>
    <t>KOMPL.DODAVKA DLE POZADAVKU PD</t>
  </si>
  <si>
    <t>/viz vypis novych oken - vykres c.D1.1b3+b4/</t>
  </si>
  <si>
    <t>M</t>
  </si>
  <si>
    <t>611100R1</t>
  </si>
  <si>
    <t>N01+N02+N05+N08 - okno dřevěné otevíravé/sklopné dvojsklo do plochy 1m2 (Ug=max.1,2W/m2K) s povrchovou úpravou a dřevěnou okapnicí</t>
  </si>
  <si>
    <t>-476286014</t>
  </si>
  <si>
    <t>0,90*1,20*8</t>
  </si>
  <si>
    <t>51</t>
  </si>
  <si>
    <t>766621211</t>
  </si>
  <si>
    <t>Montáž oken dřevěných včetně montáže rámu plochy přes 1 m2 otevíravých do zdiva, výšky do 1,5 m</t>
  </si>
  <si>
    <t>102</t>
  </si>
  <si>
    <t>https://podminky.urs.cz/item/CS_URS_2022_01/766621211</t>
  </si>
  <si>
    <t>611100R2</t>
  </si>
  <si>
    <t>N03+N06+N07+N09 - okno dřevěné otevíravé/sklopné dvojsklo přes plochu 1m2 do v1,5m (Ug=max.1,2W/m2K) s povrchovou úpravou a dřevěnou okapnicí</t>
  </si>
  <si>
    <t>694463586</t>
  </si>
  <si>
    <t>53</t>
  </si>
  <si>
    <t>766621212</t>
  </si>
  <si>
    <t>Montáž oken dřevěných včetně montáže rámu plochy přes 1 m2 otevíravých do zdiva, výšky přes 1,5 do 2,5 m</t>
  </si>
  <si>
    <t>106</t>
  </si>
  <si>
    <t>https://podminky.urs.cz/item/CS_URS_2022_01/766621212</t>
  </si>
  <si>
    <t>611100R3</t>
  </si>
  <si>
    <t>N04 - okno dřevěné otevíravé/sklopné dvojsklo přes plochu 1m2 v1,5-2,5m (Ug=max.1,2W/m2K) s povrchovou úpravou a dřevěnou okapnicí</t>
  </si>
  <si>
    <t>378291111</t>
  </si>
  <si>
    <t>55</t>
  </si>
  <si>
    <t>766694111</t>
  </si>
  <si>
    <t>Montáž ostatních truhlářských konstrukcí parapetních desek dřevěných nebo plastových šířky do 300 mm, délky do 1000 mm</t>
  </si>
  <si>
    <t>110</t>
  </si>
  <si>
    <t>https://podminky.urs.cz/item/CS_URS_2022_01/766694111</t>
  </si>
  <si>
    <t>NOVE VNITRNI PARAPETY</t>
  </si>
  <si>
    <t>SIRKU UPRESNIT DLE SKUTECNOSTI</t>
  </si>
  <si>
    <t>766694112</t>
  </si>
  <si>
    <t>Montáž ostatních truhlářských konstrukcí parapetních desek dřevěných nebo plastových šířky do 300 mm, délky přes 1000 do 1600 mm</t>
  </si>
  <si>
    <t>112</t>
  </si>
  <si>
    <t>https://podminky.urs.cz/item/CS_URS_2022_01/766694112</t>
  </si>
  <si>
    <t>57</t>
  </si>
  <si>
    <t>766694113</t>
  </si>
  <si>
    <t>Montáž ostatních truhlářských konstrukcí parapetních desek dřevěných nebo plastových šířky do 300 mm, délky přes 1600 do 2600 mm</t>
  </si>
  <si>
    <t>114</t>
  </si>
  <si>
    <t>https://podminky.urs.cz/item/CS_URS_2022_01/766694113</t>
  </si>
  <si>
    <t>60794105</t>
  </si>
  <si>
    <t>parapet dřevotřískový vnitřní povrch laminátový š 400mm</t>
  </si>
  <si>
    <t>116</t>
  </si>
  <si>
    <t>0,95*8+1,30*2+1,75*2+2,50*1</t>
  </si>
  <si>
    <t>16,2*1,1 "Přepočtené koeficientem množství</t>
  </si>
  <si>
    <t>59</t>
  </si>
  <si>
    <t>766660411</t>
  </si>
  <si>
    <t>Montáž dveřních křídel dřevěných nebo plastových vchodových dveří včetně rámu do zdiva jednokřídlových bez nadsvětlíku</t>
  </si>
  <si>
    <t>118</t>
  </si>
  <si>
    <t>https://podminky.urs.cz/item/CS_URS_2022_01/766660411</t>
  </si>
  <si>
    <t>NOVE DVERE</t>
  </si>
  <si>
    <t>KOMPL.DODAVKA VC.RAMU A KOVANI</t>
  </si>
  <si>
    <t>/viz vypis novych dveri - vykres c.D1.1b4/</t>
  </si>
  <si>
    <t>ND1</t>
  </si>
  <si>
    <t>6117419R</t>
  </si>
  <si>
    <t>ND1 - dveře dřevěné vchodové plné 1křídlé 800x1970mm vč.povrchové úpravy, rámu a kování</t>
  </si>
  <si>
    <t>2048211983</t>
  </si>
  <si>
    <t>766660471</t>
  </si>
  <si>
    <t>Montáž dveřních křídel dřevěných nebo plastových vchodových dveří včetně rámu do zdiva dvoukřídlových s pevně zasklenými bočními díly</t>
  </si>
  <si>
    <t>122</t>
  </si>
  <si>
    <t>https://podminky.urs.cz/item/CS_URS_2022_01/766660471</t>
  </si>
  <si>
    <t>ND2</t>
  </si>
  <si>
    <t>6117316R</t>
  </si>
  <si>
    <t>ND2 - sestava dveřní dřevěná vchodová  2350x2550mm s dveřmi dřevěnými plnými a bočními panely s fixním neprůhledeným zasklením vč.povrchové úpravy, rámu a kování  (replika stávajících)</t>
  </si>
  <si>
    <t>90656481</t>
  </si>
  <si>
    <t>63</t>
  </si>
  <si>
    <t>766629513</t>
  </si>
  <si>
    <t>Montáž oken dřevěných Příplatek k cenám za izolaci mezi ostěním a rámem okna při rovném ostění, s perlinkou, připojovací spára tl. do 20 mm</t>
  </si>
  <si>
    <t>126</t>
  </si>
  <si>
    <t>https://podminky.urs.cz/item/CS_URS_2022_01/766629513</t>
  </si>
  <si>
    <t>TESNENI OKEN A PERLINKA NA VNITR.OSTENI</t>
  </si>
  <si>
    <t>OKNA</t>
  </si>
  <si>
    <t>DVERE</t>
  </si>
  <si>
    <t>ND1+ND2</t>
  </si>
  <si>
    <t>998766103</t>
  </si>
  <si>
    <t>Přesun hmot pro konstrukce truhlářské stanovený z hmotnosti přesunovaného materiálu vodorovná dopravní vzdálenost do 50 m v objektech výšky přes 12 do 24 m</t>
  </si>
  <si>
    <t>128</t>
  </si>
  <si>
    <t>https://podminky.urs.cz/item/CS_URS_2022_01/998766103</t>
  </si>
  <si>
    <t>65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</si>
  <si>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</si>
  <si>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</si>
  <si>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130</t>
  </si>
  <si>
    <t>https://podminky.urs.cz/item/CS_URS_2022_01/998766181</t>
  </si>
  <si>
    <t>784</t>
  </si>
  <si>
    <t>Dokončovací práce - malby a tapety</t>
  </si>
  <si>
    <t>784211111</t>
  </si>
  <si>
    <t>Malby z malířských směsí oděruvzdorných za mokra dvojnásobné, bílé za mokra oděruvzdorné velmi dobře v místnostech výšky do 3,80 m</t>
  </si>
  <si>
    <t>132</t>
  </si>
  <si>
    <t>https://podminky.urs.cz/item/CS_URS_2022_01/784211111</t>
  </si>
  <si>
    <t>VYMALBA OSTENI U NOVYCH OTVORU</t>
  </si>
  <si>
    <t>0,50*(0,80+0,60)*2*1</t>
  </si>
  <si>
    <t>0,50*(0,90+1,20)*2*8</t>
  </si>
  <si>
    <t>0,50*(1,20+1,20)*2*9</t>
  </si>
  <si>
    <t>0,50*(1,20+1,80)*2*58</t>
  </si>
  <si>
    <t>0,50*(1,225+0,45)*2*1</t>
  </si>
  <si>
    <t>0,50*(1,25+1,15)*2*2</t>
  </si>
  <si>
    <t>0,50*(1,70+1,45)*2*2</t>
  </si>
  <si>
    <t>0,50*(2,45+0,45)*2*1</t>
  </si>
  <si>
    <t>0,50*(2,45+1,10)*2*1</t>
  </si>
  <si>
    <t>0,50*(0,80+2,00*2)</t>
  </si>
  <si>
    <t>0,80*(2,35+2,55*2)</t>
  </si>
  <si>
    <t>OSTATNI DOTCENE PLOCHY</t>
  </si>
  <si>
    <t>/odhad - upresnit dle pozadavku investora/</t>
  </si>
  <si>
    <t>50,00</t>
  </si>
  <si>
    <t>67</t>
  </si>
  <si>
    <t>784181001</t>
  </si>
  <si>
    <t>Pačokování jednonásobné v místnostech výšky do 3,80 m</t>
  </si>
  <si>
    <t>134</t>
  </si>
  <si>
    <t>https://podminky.urs.cz/item/CS_URS_2022_01/784181001</t>
  </si>
  <si>
    <t>784181101</t>
  </si>
  <si>
    <t>Penetrace podkladu jednonásobná základní akrylátová bezbarvá v místnostech výšky do 3,80 m</t>
  </si>
  <si>
    <t>136</t>
  </si>
  <si>
    <t>https://podminky.urs.cz/item/CS_URS_2022_01/784181101</t>
  </si>
  <si>
    <t>69</t>
  </si>
  <si>
    <t>784171101</t>
  </si>
  <si>
    <t>Zakrytí nemalovaných ploch (materiál ve specifikaci) včetně pozdějšího odkrytí podlah</t>
  </si>
  <si>
    <t>138</t>
  </si>
  <si>
    <t>https://podminky.urs.cz/item/CS_URS_2022_01/784171101</t>
  </si>
  <si>
    <t>2 M2/1 KS OTVORU</t>
  </si>
  <si>
    <t>2,00*83</t>
  </si>
  <si>
    <t>2,00*1</t>
  </si>
  <si>
    <t>3 M2/1 KS  OTVORU</t>
  </si>
  <si>
    <t>58124844</t>
  </si>
  <si>
    <t>fólie pro malířské potřeby zakrývací tl 25µ 4x5m</t>
  </si>
  <si>
    <t>140</t>
  </si>
  <si>
    <t>171,00</t>
  </si>
  <si>
    <t>171*1,05 "Přepočtené koeficientem množství</t>
  </si>
  <si>
    <t>2 - VEDLEJŠÍ NÁKLADY</t>
  </si>
  <si>
    <t>VRN - Vedlejší rozpočtové náklady</t>
  </si>
  <si>
    <t xml:space="preserve">    VRN3 - Zařízení staveniště</t>
  </si>
  <si>
    <t xml:space="preserve">    VRN7 - Provozní vlivy</t>
  </si>
  <si>
    <t>VRN</t>
  </si>
  <si>
    <t>Vedlejší rozpočtové náklady</t>
  </si>
  <si>
    <t>VRN3</t>
  </si>
  <si>
    <t>Zařízení staveniště</t>
  </si>
  <si>
    <t>030001000</t>
  </si>
  <si>
    <t>Zařízení staveniště - zřízení, provoz, zrušení</t>
  </si>
  <si>
    <t>kpl</t>
  </si>
  <si>
    <t>https://podminky.urs.cz/item/CS_URS_2022_01/030001000</t>
  </si>
  <si>
    <t>034002000</t>
  </si>
  <si>
    <t>Zabezpečení staveniště</t>
  </si>
  <si>
    <t>https://podminky.urs.cz/item/CS_URS_2022_01/034002000</t>
  </si>
  <si>
    <t>VRN7</t>
  </si>
  <si>
    <t>Provozní vlivy</t>
  </si>
  <si>
    <t>071002000</t>
  </si>
  <si>
    <t>Provoz investora, třetích osob</t>
  </si>
  <si>
    <t>https://podminky.urs.cz/item/CS_URS_2022_01/071002000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</si>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</sst>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b/>
      <sz val="14"/>
      <name val="Arial CE"/>
    </font>
    <font>
      <b/>
      <sz val="10"/>
      <name val="Arial CE"/>
    </font>
    <font>
      <sz val="9"/>
      <name val="Arial CE"/>
    </font>
    <font>
      <sz val="12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u/>
      <sz val="11"/>
      <color theme="10"/>
      <name val="Calibri"/>
      <scheme val="minor"/>
    </font>
    <font>
      <sz val="10"/>
      <color rgb="FF969696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color rgb="FF969696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8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color rgb="FF969696"/>
      <name val="Arial CE"/>
    </font>
    <font>
      <b/>
      <sz val="10"/>
      <color rgb="FF969696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4" fillId="0" borderId="0" xfId="0" applyFont="1" applyAlignme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2" xfId="0" applyBorder="1"/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4" borderId="15" xfId="0" applyFont="1" applyFill="1" applyBorder="1" applyAlignment="1">
      <alignment vertical="center"/>
    </xf>
    <xf numFmtId="0" fontId="7" fillId="4" borderId="21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4" fillId="0" borderId="26" xfId="0" applyNumberFormat="1" applyFont="1" applyBorder="1" applyAlignment="1">
      <alignment vertical="center"/>
    </xf>
    <xf numFmtId="4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4" fontId="34" fillId="0" borderId="20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5" fillId="0" borderId="0" xfId="1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38" fillId="0" borderId="26" xfId="0" applyNumberFormat="1" applyFont="1" applyBorder="1" applyAlignment="1">
      <alignment vertical="center"/>
    </xf>
    <xf numFmtId="4" fontId="38" fillId="0" borderId="0" xfId="0" applyNumberFormat="1" applyFont="1" applyBorder="1" applyAlignment="1">
      <alignment vertical="center"/>
    </xf>
    <xf numFmtId="166" fontId="38" fillId="0" borderId="0" xfId="0" applyNumberFormat="1" applyFont="1" applyBorder="1" applyAlignment="1">
      <alignment vertical="center"/>
    </xf>
    <xf numFmtId="4" fontId="38" fillId="0" borderId="2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8" fillId="0" borderId="27" xfId="0" applyNumberFormat="1" applyFont="1" applyBorder="1" applyAlignment="1">
      <alignment vertical="center"/>
    </xf>
    <xf numFmtId="4" fontId="38" fillId="0" borderId="28" xfId="0" applyNumberFormat="1" applyFont="1" applyBorder="1" applyAlignment="1">
      <alignment vertical="center"/>
    </xf>
    <xf numFmtId="166" fontId="38" fillId="0" borderId="28" xfId="0" applyNumberFormat="1" applyFont="1" applyBorder="1" applyAlignment="1">
      <alignment vertical="center"/>
    </xf>
    <xf numFmtId="4" fontId="38" fillId="0" borderId="29" xfId="0" applyNumberFormat="1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164" fontId="2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vertical="center"/>
    </xf>
    <xf numFmtId="0" fontId="0" fillId="4" borderId="21" xfId="0" applyFont="1" applyFill="1" applyBorder="1" applyAlignment="1">
      <alignment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vertical="center"/>
    </xf>
    <xf numFmtId="4" fontId="22" fillId="0" borderId="28" xfId="0" applyNumberFormat="1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vertical="center"/>
    </xf>
    <xf numFmtId="4" fontId="23" fillId="0" borderId="28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3" fillId="0" borderId="0" xfId="0" applyNumberFormat="1" applyFont="1" applyAlignment="1"/>
    <xf numFmtId="166" fontId="42" fillId="0" borderId="18" xfId="0" applyNumberFormat="1" applyFont="1" applyBorder="1" applyAlignment="1"/>
    <xf numFmtId="166" fontId="42" fillId="0" borderId="19" xfId="0" applyNumberFormat="1" applyFont="1" applyBorder="1" applyAlignment="1"/>
    <xf numFmtId="4" fontId="9" fillId="0" borderId="0" xfId="0" applyNumberFormat="1" applyFont="1" applyAlignment="1">
      <alignment vertical="center"/>
    </xf>
    <xf numFmtId="0" fontId="24" fillId="0" borderId="11" xfId="0" applyFont="1" applyBorder="1" applyAlignment="1"/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0" applyFont="1" applyAlignment="1" applyProtection="1">
      <protection locked="0"/>
    </xf>
    <xf numFmtId="4" fontId="22" fillId="0" borderId="0" xfId="0" applyNumberFormat="1" applyFont="1" applyAlignment="1"/>
    <xf numFmtId="0" fontId="24" fillId="0" borderId="26" xfId="0" applyFont="1" applyBorder="1" applyAlignment="1"/>
    <xf numFmtId="0" fontId="24" fillId="0" borderId="0" xfId="0" applyFont="1" applyBorder="1" applyAlignment="1"/>
    <xf numFmtId="166" fontId="24" fillId="0" borderId="0" xfId="0" applyNumberFormat="1" applyFont="1" applyBorder="1" applyAlignment="1"/>
    <xf numFmtId="166" fontId="24" fillId="0" borderId="20" xfId="0" applyNumberFormat="1" applyFont="1" applyBorder="1" applyAlignment="1"/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/>
    <xf numFmtId="0" fontId="0" fillId="0" borderId="11" xfId="0" applyFont="1" applyBorder="1" applyAlignment="1" applyProtection="1">
      <alignment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left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167" fontId="7" fillId="0" borderId="30" xfId="0" applyNumberFormat="1" applyFont="1" applyBorder="1" applyAlignment="1" applyProtection="1">
      <alignment vertical="center"/>
      <protection locked="0"/>
    </xf>
    <xf numFmtId="4" fontId="7" fillId="2" borderId="30" xfId="0" applyNumberFormat="1" applyFont="1" applyFill="1" applyBorder="1" applyAlignment="1" applyProtection="1">
      <alignment vertical="center"/>
      <protection locked="0"/>
    </xf>
    <xf numFmtId="4" fontId="7" fillId="0" borderId="30" xfId="0" applyNumberFormat="1" applyFont="1" applyBorder="1" applyAlignment="1" applyProtection="1">
      <alignment vertical="center"/>
      <protection locked="0"/>
    </xf>
    <xf numFmtId="0" fontId="32" fillId="2" borderId="2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166" fontId="32" fillId="0" borderId="0" xfId="0" applyNumberFormat="1" applyFont="1" applyBorder="1" applyAlignment="1">
      <alignment vertical="center"/>
    </xf>
    <xf numFmtId="166" fontId="32" fillId="0" borderId="2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5" fillId="0" borderId="11" xfId="0" applyFont="1" applyBorder="1" applyAlignment="1">
      <alignment vertical="center"/>
    </xf>
    <xf numFmtId="0" fontId="4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167" fontId="26" fillId="0" borderId="0" xfId="0" applyNumberFormat="1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6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167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7" fillId="0" borderId="26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0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167" fontId="28" fillId="0" borderId="0" xfId="0" applyNumberFormat="1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2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46" fillId="0" borderId="30" xfId="0" applyFont="1" applyBorder="1" applyAlignment="1" applyProtection="1">
      <alignment horizontal="center" vertical="center"/>
      <protection locked="0"/>
    </xf>
    <xf numFmtId="49" fontId="46" fillId="0" borderId="30" xfId="0" applyNumberFormat="1" applyFont="1" applyBorder="1" applyAlignment="1" applyProtection="1">
      <alignment horizontal="left" vertical="center" wrapText="1"/>
      <protection locked="0"/>
    </xf>
    <xf numFmtId="0" fontId="46" fillId="0" borderId="30" xfId="0" applyFont="1" applyBorder="1" applyAlignment="1" applyProtection="1">
      <alignment horizontal="left" vertical="center" wrapText="1"/>
      <protection locked="0"/>
    </xf>
    <xf numFmtId="0" fontId="46" fillId="0" borderId="30" xfId="0" applyFont="1" applyBorder="1" applyAlignment="1" applyProtection="1">
      <alignment horizontal="center" vertical="center" wrapText="1"/>
      <protection locked="0"/>
    </xf>
    <xf numFmtId="167" fontId="46" fillId="0" borderId="30" xfId="0" applyNumberFormat="1" applyFont="1" applyBorder="1" applyAlignment="1" applyProtection="1">
      <alignment vertical="center"/>
      <protection locked="0"/>
    </xf>
    <xf numFmtId="4" fontId="46" fillId="2" borderId="30" xfId="0" applyNumberFormat="1" applyFont="1" applyFill="1" applyBorder="1" applyAlignment="1" applyProtection="1">
      <alignment vertical="center"/>
      <protection locked="0"/>
    </xf>
    <xf numFmtId="4" fontId="46" fillId="0" borderId="30" xfId="0" applyNumberFormat="1" applyFont="1" applyBorder="1" applyAlignment="1" applyProtection="1">
      <alignment vertical="center"/>
      <protection locked="0"/>
    </xf>
    <xf numFmtId="0" fontId="47" fillId="0" borderId="11" xfId="0" applyFont="1" applyBorder="1" applyAlignment="1">
      <alignment vertical="center"/>
    </xf>
    <xf numFmtId="0" fontId="46" fillId="2" borderId="26" xfId="0" applyFont="1" applyFill="1" applyBorder="1" applyAlignment="1" applyProtection="1">
      <alignment horizontal="left" vertical="center"/>
      <protection locked="0"/>
    </xf>
    <xf numFmtId="0" fontId="46" fillId="0" borderId="0" xfId="0" applyFont="1" applyBorder="1" applyAlignment="1">
      <alignment horizontal="center" vertical="center"/>
    </xf>
    <xf numFmtId="0" fontId="26" fillId="0" borderId="2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0" xfId="0" applyAlignment="1">
      <alignment vertical="top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top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horizontal="left" vertical="center"/>
    </xf>
    <xf numFmtId="0" fontId="0" fillId="0" borderId="7" xfId="0" applyBorder="1" applyAlignment="1">
      <alignment vertical="top"/>
    </xf>
    <xf numFmtId="0" fontId="12" fillId="0" borderId="7" xfId="0" applyFont="1" applyBorder="1" applyAlignment="1">
      <alignment horizontal="left"/>
    </xf>
    <xf numFmtId="0" fontId="16" fillId="0" borderId="7" xfId="0" applyFont="1" applyBorder="1" applyAlignment="1"/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4" fontId="49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horizontal="left" vertical="center"/>
    </xf>
    <xf numFmtId="4" fontId="6" fillId="0" borderId="13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4" fillId="0" borderId="25" xfId="0" applyFont="1" applyBorder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30" fillId="5" borderId="0" xfId="0" applyFont="1" applyFill="1" applyAlignment="1">
      <alignment horizontal="center" vertical="center"/>
    </xf>
    <xf numFmtId="4" fontId="33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49" fontId="13" fillId="0" borderId="0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144780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F36B2C47-91C2-4FA7-A29F-CDDDBE9B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4DD5ED4-E7B2-4E00-B235-21205B20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91440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7A2B372-72A6-4424-9D4D-59E6A2C4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619991001" TargetMode="External"/><Relationship Id="rId18" Type="http://schemas.openxmlformats.org/officeDocument/2006/relationships/hyperlink" Target="https://podminky.urs.cz/item/CS_URS_2022_01/968062376" TargetMode="External"/><Relationship Id="rId26" Type="http://schemas.openxmlformats.org/officeDocument/2006/relationships/hyperlink" Target="https://podminky.urs.cz/item/CS_URS_2022_01/997013509" TargetMode="External"/><Relationship Id="rId39" Type="http://schemas.openxmlformats.org/officeDocument/2006/relationships/hyperlink" Target="https://podminky.urs.cz/item/CS_URS_2022_01/766691911" TargetMode="External"/><Relationship Id="rId21" Type="http://schemas.openxmlformats.org/officeDocument/2006/relationships/hyperlink" Target="https://podminky.urs.cz/item/CS_URS_2022_01/968062991" TargetMode="External"/><Relationship Id="rId34" Type="http://schemas.openxmlformats.org/officeDocument/2006/relationships/hyperlink" Target="https://podminky.urs.cz/item/CS_URS_2022_01/764216404" TargetMode="External"/><Relationship Id="rId42" Type="http://schemas.openxmlformats.org/officeDocument/2006/relationships/hyperlink" Target="https://podminky.urs.cz/item/CS_URS_2022_01/766691914" TargetMode="External"/><Relationship Id="rId47" Type="http://schemas.openxmlformats.org/officeDocument/2006/relationships/hyperlink" Target="https://podminky.urs.cz/item/CS_URS_2022_01/997013804" TargetMode="External"/><Relationship Id="rId50" Type="http://schemas.openxmlformats.org/officeDocument/2006/relationships/hyperlink" Target="https://podminky.urs.cz/item/CS_URS_2022_01/766621211" TargetMode="External"/><Relationship Id="rId55" Type="http://schemas.openxmlformats.org/officeDocument/2006/relationships/hyperlink" Target="https://podminky.urs.cz/item/CS_URS_2022_01/766660411" TargetMode="External"/><Relationship Id="rId63" Type="http://schemas.openxmlformats.org/officeDocument/2006/relationships/hyperlink" Target="https://podminky.urs.cz/item/CS_URS_2022_01/784171101" TargetMode="External"/><Relationship Id="rId7" Type="http://schemas.openxmlformats.org/officeDocument/2006/relationships/hyperlink" Target="https://podminky.urs.cz/item/CS_URS_2022_01/612131121" TargetMode="External"/><Relationship Id="rId2" Type="http://schemas.openxmlformats.org/officeDocument/2006/relationships/hyperlink" Target="https://podminky.urs.cz/item/CS_URS_2022_01/349231821" TargetMode="External"/><Relationship Id="rId16" Type="http://schemas.openxmlformats.org/officeDocument/2006/relationships/hyperlink" Target="https://podminky.urs.cz/item/CS_URS_2022_01/968062374" TargetMode="External"/><Relationship Id="rId20" Type="http://schemas.openxmlformats.org/officeDocument/2006/relationships/hyperlink" Target="https://podminky.urs.cz/item/CS_URS_2022_01/968062356" TargetMode="External"/><Relationship Id="rId29" Type="http://schemas.openxmlformats.org/officeDocument/2006/relationships/hyperlink" Target="https://podminky.urs.cz/item/CS_URS_2022_01/998018003" TargetMode="External"/><Relationship Id="rId41" Type="http://schemas.openxmlformats.org/officeDocument/2006/relationships/hyperlink" Target="https://podminky.urs.cz/item/CS_URS_2022_01/766441821" TargetMode="External"/><Relationship Id="rId54" Type="http://schemas.openxmlformats.org/officeDocument/2006/relationships/hyperlink" Target="https://podminky.urs.cz/item/CS_URS_2022_01/766694113" TargetMode="External"/><Relationship Id="rId62" Type="http://schemas.openxmlformats.org/officeDocument/2006/relationships/hyperlink" Target="https://podminky.urs.cz/item/CS_URS_2022_01/784181101" TargetMode="External"/><Relationship Id="rId1" Type="http://schemas.openxmlformats.org/officeDocument/2006/relationships/hyperlink" Target="https://podminky.urs.cz/item/CS_URS_2022_01/349231811" TargetMode="External"/><Relationship Id="rId6" Type="http://schemas.openxmlformats.org/officeDocument/2006/relationships/hyperlink" Target="https://podminky.urs.cz/item/CS_URS_2022_01/612321191" TargetMode="External"/><Relationship Id="rId11" Type="http://schemas.openxmlformats.org/officeDocument/2006/relationships/hyperlink" Target="https://podminky.urs.cz/item/CS_URS_2022_01/619995001" TargetMode="External"/><Relationship Id="rId24" Type="http://schemas.openxmlformats.org/officeDocument/2006/relationships/hyperlink" Target="https://podminky.urs.cz/item/CS_URS_2022_01/997013215" TargetMode="External"/><Relationship Id="rId32" Type="http://schemas.openxmlformats.org/officeDocument/2006/relationships/hyperlink" Target="https://podminky.urs.cz/item/CS_URS_2022_01/997013511" TargetMode="External"/><Relationship Id="rId37" Type="http://schemas.openxmlformats.org/officeDocument/2006/relationships/hyperlink" Target="https://podminky.urs.cz/item/CS_URS_2022_01/998764103" TargetMode="External"/><Relationship Id="rId40" Type="http://schemas.openxmlformats.org/officeDocument/2006/relationships/hyperlink" Target="https://podminky.urs.cz/item/CS_URS_2022_01/766691912" TargetMode="External"/><Relationship Id="rId45" Type="http://schemas.openxmlformats.org/officeDocument/2006/relationships/hyperlink" Target="https://podminky.urs.cz/item/CS_URS_2022_01/997013511" TargetMode="External"/><Relationship Id="rId53" Type="http://schemas.openxmlformats.org/officeDocument/2006/relationships/hyperlink" Target="https://podminky.urs.cz/item/CS_URS_2022_01/766694112" TargetMode="External"/><Relationship Id="rId58" Type="http://schemas.openxmlformats.org/officeDocument/2006/relationships/hyperlink" Target="https://podminky.urs.cz/item/CS_URS_2022_01/998766103" TargetMode="External"/><Relationship Id="rId5" Type="http://schemas.openxmlformats.org/officeDocument/2006/relationships/hyperlink" Target="https://podminky.urs.cz/item/CS_URS_2022_01/612325302" TargetMode="External"/><Relationship Id="rId15" Type="http://schemas.openxmlformats.org/officeDocument/2006/relationships/hyperlink" Target="https://podminky.urs.cz/item/CS_URS_2022_01/949101112" TargetMode="External"/><Relationship Id="rId23" Type="http://schemas.openxmlformats.org/officeDocument/2006/relationships/hyperlink" Target="https://podminky.urs.cz/item/CS_URS_2022_01/968062456" TargetMode="External"/><Relationship Id="rId28" Type="http://schemas.openxmlformats.org/officeDocument/2006/relationships/hyperlink" Target="https://podminky.urs.cz/item/CS_URS_2022_01/997013804" TargetMode="External"/><Relationship Id="rId36" Type="http://schemas.openxmlformats.org/officeDocument/2006/relationships/hyperlink" Target="https://podminky.urs.cz/item/CS_URS_2022_01/764216465" TargetMode="External"/><Relationship Id="rId49" Type="http://schemas.openxmlformats.org/officeDocument/2006/relationships/hyperlink" Target="https://podminky.urs.cz/item/CS_URS_2022_01/766621622" TargetMode="External"/><Relationship Id="rId57" Type="http://schemas.openxmlformats.org/officeDocument/2006/relationships/hyperlink" Target="https://podminky.urs.cz/item/CS_URS_2022_01/766629513" TargetMode="External"/><Relationship Id="rId61" Type="http://schemas.openxmlformats.org/officeDocument/2006/relationships/hyperlink" Target="https://podminky.urs.cz/item/CS_URS_2022_01/784181001" TargetMode="External"/><Relationship Id="rId10" Type="http://schemas.openxmlformats.org/officeDocument/2006/relationships/hyperlink" Target="https://podminky.urs.cz/item/CS_URS_2022_01/628195001" TargetMode="External"/><Relationship Id="rId19" Type="http://schemas.openxmlformats.org/officeDocument/2006/relationships/hyperlink" Target="https://podminky.urs.cz/item/CS_URS_2022_01/968062355" TargetMode="External"/><Relationship Id="rId31" Type="http://schemas.openxmlformats.org/officeDocument/2006/relationships/hyperlink" Target="https://podminky.urs.cz/item/CS_URS_2022_01/997013215" TargetMode="External"/><Relationship Id="rId44" Type="http://schemas.openxmlformats.org/officeDocument/2006/relationships/hyperlink" Target="https://podminky.urs.cz/item/CS_URS_2022_01/997013215" TargetMode="External"/><Relationship Id="rId52" Type="http://schemas.openxmlformats.org/officeDocument/2006/relationships/hyperlink" Target="https://podminky.urs.cz/item/CS_URS_2022_01/766694111" TargetMode="External"/><Relationship Id="rId60" Type="http://schemas.openxmlformats.org/officeDocument/2006/relationships/hyperlink" Target="https://podminky.urs.cz/item/CS_URS_2022_01/784211111" TargetMode="External"/><Relationship Id="rId4" Type="http://schemas.openxmlformats.org/officeDocument/2006/relationships/hyperlink" Target="https://podminky.urs.cz/item/CS_URS_2022_01/628195001" TargetMode="External"/><Relationship Id="rId9" Type="http://schemas.openxmlformats.org/officeDocument/2006/relationships/hyperlink" Target="https://podminky.urs.cz/item/CS_URS_2022_01/629135102" TargetMode="External"/><Relationship Id="rId14" Type="http://schemas.openxmlformats.org/officeDocument/2006/relationships/hyperlink" Target="https://podminky.urs.cz/item/CS_URS_2022_01/619991011" TargetMode="External"/><Relationship Id="rId22" Type="http://schemas.openxmlformats.org/officeDocument/2006/relationships/hyperlink" Target="https://podminky.urs.cz/item/CS_URS_2022_01/968072455" TargetMode="External"/><Relationship Id="rId27" Type="http://schemas.openxmlformats.org/officeDocument/2006/relationships/hyperlink" Target="https://podminky.urs.cz/item/CS_URS_2022_01/997013811" TargetMode="External"/><Relationship Id="rId30" Type="http://schemas.openxmlformats.org/officeDocument/2006/relationships/hyperlink" Target="https://podminky.urs.cz/item/CS_URS_2022_01/764002851" TargetMode="External"/><Relationship Id="rId35" Type="http://schemas.openxmlformats.org/officeDocument/2006/relationships/hyperlink" Target="https://podminky.urs.cz/item/CS_URS_2022_01/764216403" TargetMode="External"/><Relationship Id="rId43" Type="http://schemas.openxmlformats.org/officeDocument/2006/relationships/hyperlink" Target="https://podminky.urs.cz/item/CS_URS_2022_01/766691915" TargetMode="External"/><Relationship Id="rId48" Type="http://schemas.openxmlformats.org/officeDocument/2006/relationships/hyperlink" Target="https://podminky.urs.cz/item/CS_URS_2022_01/997013811" TargetMode="External"/><Relationship Id="rId56" Type="http://schemas.openxmlformats.org/officeDocument/2006/relationships/hyperlink" Target="https://podminky.urs.cz/item/CS_URS_2022_01/766660471" TargetMode="External"/><Relationship Id="rId64" Type="http://schemas.openxmlformats.org/officeDocument/2006/relationships/drawing" Target="../drawings/drawing2.xml"/><Relationship Id="rId8" Type="http://schemas.openxmlformats.org/officeDocument/2006/relationships/hyperlink" Target="https://podminky.urs.cz/item/CS_URS_2022_01/619995001" TargetMode="External"/><Relationship Id="rId51" Type="http://schemas.openxmlformats.org/officeDocument/2006/relationships/hyperlink" Target="https://podminky.urs.cz/item/CS_URS_2022_01/766621212" TargetMode="External"/><Relationship Id="rId3" Type="http://schemas.openxmlformats.org/officeDocument/2006/relationships/hyperlink" Target="https://podminky.urs.cz/item/CS_URS_2022_01/632451021" TargetMode="External"/><Relationship Id="rId12" Type="http://schemas.openxmlformats.org/officeDocument/2006/relationships/hyperlink" Target="https://podminky.urs.cz/item/CS_URS_2022_01/952901221" TargetMode="External"/><Relationship Id="rId17" Type="http://schemas.openxmlformats.org/officeDocument/2006/relationships/hyperlink" Target="https://podminky.urs.cz/item/CS_URS_2022_01/968062375" TargetMode="External"/><Relationship Id="rId25" Type="http://schemas.openxmlformats.org/officeDocument/2006/relationships/hyperlink" Target="https://podminky.urs.cz/item/CS_URS_2022_01/997013511" TargetMode="External"/><Relationship Id="rId33" Type="http://schemas.openxmlformats.org/officeDocument/2006/relationships/hyperlink" Target="https://podminky.urs.cz/item/CS_URS_2022_01/997013509" TargetMode="External"/><Relationship Id="rId38" Type="http://schemas.openxmlformats.org/officeDocument/2006/relationships/hyperlink" Target="https://podminky.urs.cz/item/CS_URS_2022_01/998764181" TargetMode="External"/><Relationship Id="rId46" Type="http://schemas.openxmlformats.org/officeDocument/2006/relationships/hyperlink" Target="https://podminky.urs.cz/item/CS_URS_2022_01/997013509" TargetMode="External"/><Relationship Id="rId59" Type="http://schemas.openxmlformats.org/officeDocument/2006/relationships/hyperlink" Target="https://podminky.urs.cz/item/CS_URS_2022_01/99876618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71002000" TargetMode="External"/><Relationship Id="rId2" Type="http://schemas.openxmlformats.org/officeDocument/2006/relationships/hyperlink" Target="https://podminky.urs.cz/item/CS_URS_2022_01/034002000" TargetMode="External"/><Relationship Id="rId1" Type="http://schemas.openxmlformats.org/officeDocument/2006/relationships/hyperlink" Target="https://podminky.urs.cz/item/CS_URS_2022_01/030001000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20" t="s">
        <v>6</v>
      </c>
      <c r="AS2" s="297"/>
      <c r="AT2" s="297"/>
      <c r="AU2" s="297"/>
      <c r="AV2" s="297"/>
      <c r="AW2" s="297"/>
      <c r="AX2" s="297"/>
      <c r="AY2" s="297"/>
      <c r="AZ2" s="297"/>
      <c r="BA2" s="297"/>
      <c r="BB2" s="297"/>
      <c r="BC2" s="297"/>
      <c r="BD2" s="297"/>
      <c r="BE2" s="297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96" t="s">
        <v>15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R5" s="21"/>
      <c r="BE5" s="293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298" t="s">
        <v>18</v>
      </c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R6" s="21"/>
      <c r="BE6" s="294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94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4"/>
      <c r="BS8" s="18" t="s">
        <v>7</v>
      </c>
    </row>
    <row r="9" spans="1:74" ht="14.45" customHeight="1">
      <c r="B9" s="21"/>
      <c r="AR9" s="21"/>
      <c r="BE9" s="294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94"/>
      <c r="BS10" s="18" t="s">
        <v>7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94"/>
      <c r="BS11" s="18" t="s">
        <v>7</v>
      </c>
    </row>
    <row r="12" spans="1:74" ht="6.95" customHeight="1">
      <c r="B12" s="21"/>
      <c r="AR12" s="21"/>
      <c r="BE12" s="294"/>
      <c r="BS12" s="18" t="s">
        <v>7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4"/>
      <c r="BS13" s="18" t="s">
        <v>7</v>
      </c>
    </row>
    <row r="14" spans="1:74" ht="12.75">
      <c r="B14" s="21"/>
      <c r="E14" s="299" t="s">
        <v>30</v>
      </c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28" t="s">
        <v>28</v>
      </c>
      <c r="AN14" s="30" t="s">
        <v>30</v>
      </c>
      <c r="AR14" s="21"/>
      <c r="BE14" s="294"/>
      <c r="BS14" s="18" t="s">
        <v>7</v>
      </c>
    </row>
    <row r="15" spans="1:74" ht="6.95" customHeight="1">
      <c r="B15" s="21"/>
      <c r="AR15" s="21"/>
      <c r="BE15" s="294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94"/>
      <c r="BS16" s="18" t="s">
        <v>4</v>
      </c>
    </row>
    <row r="17" spans="1:7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94"/>
      <c r="BS17" s="18" t="s">
        <v>33</v>
      </c>
    </row>
    <row r="18" spans="1:71" ht="6.95" customHeight="1">
      <c r="B18" s="21"/>
      <c r="AR18" s="21"/>
      <c r="BE18" s="294"/>
      <c r="BS18" s="18" t="s">
        <v>7</v>
      </c>
    </row>
    <row r="19" spans="1:7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94"/>
      <c r="BS19" s="18" t="s">
        <v>7</v>
      </c>
    </row>
    <row r="20" spans="1:7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94"/>
      <c r="BS20" s="18" t="s">
        <v>4</v>
      </c>
    </row>
    <row r="21" spans="1:71" ht="6.95" customHeight="1">
      <c r="B21" s="21"/>
      <c r="AR21" s="21"/>
      <c r="BE21" s="294"/>
    </row>
    <row r="22" spans="1:71" ht="12" customHeight="1">
      <c r="B22" s="21"/>
      <c r="D22" s="28" t="s">
        <v>36</v>
      </c>
      <c r="AR22" s="21"/>
      <c r="BE22" s="294"/>
    </row>
    <row r="23" spans="1:71" ht="47.25" customHeight="1">
      <c r="B23" s="21"/>
      <c r="E23" s="301" t="s">
        <v>37</v>
      </c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R23" s="21"/>
      <c r="BE23" s="294"/>
    </row>
    <row r="24" spans="1:71" ht="6.95" customHeight="1">
      <c r="B24" s="21"/>
      <c r="AR24" s="21"/>
      <c r="BE24" s="294"/>
    </row>
    <row r="25" spans="1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4"/>
    </row>
    <row r="26" spans="1:71" s="1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90">
        <f>ROUND(AG54,2)</f>
        <v>0</v>
      </c>
      <c r="AL26" s="291"/>
      <c r="AM26" s="291"/>
      <c r="AN26" s="291"/>
      <c r="AO26" s="291"/>
      <c r="AP26" s="33"/>
      <c r="AQ26" s="33"/>
      <c r="AR26" s="34"/>
      <c r="BE26" s="294"/>
    </row>
    <row r="27" spans="1:71" s="1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94"/>
    </row>
    <row r="28" spans="1:71" s="1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92" t="s">
        <v>39</v>
      </c>
      <c r="M28" s="292"/>
      <c r="N28" s="292"/>
      <c r="O28" s="292"/>
      <c r="P28" s="292"/>
      <c r="Q28" s="33"/>
      <c r="R28" s="33"/>
      <c r="S28" s="33"/>
      <c r="T28" s="33"/>
      <c r="U28" s="33"/>
      <c r="V28" s="33"/>
      <c r="W28" s="292" t="s">
        <v>40</v>
      </c>
      <c r="X28" s="292"/>
      <c r="Y28" s="292"/>
      <c r="Z28" s="292"/>
      <c r="AA28" s="292"/>
      <c r="AB28" s="292"/>
      <c r="AC28" s="292"/>
      <c r="AD28" s="292"/>
      <c r="AE28" s="292"/>
      <c r="AF28" s="33"/>
      <c r="AG28" s="33"/>
      <c r="AH28" s="33"/>
      <c r="AI28" s="33"/>
      <c r="AJ28" s="33"/>
      <c r="AK28" s="292" t="s">
        <v>41</v>
      </c>
      <c r="AL28" s="292"/>
      <c r="AM28" s="292"/>
      <c r="AN28" s="292"/>
      <c r="AO28" s="292"/>
      <c r="AP28" s="33"/>
      <c r="AQ28" s="33"/>
      <c r="AR28" s="34"/>
      <c r="BE28" s="294"/>
    </row>
    <row r="29" spans="1:71" s="2" customFormat="1" ht="14.45" customHeight="1">
      <c r="B29" s="38"/>
      <c r="D29" s="28" t="s">
        <v>42</v>
      </c>
      <c r="F29" s="28" t="s">
        <v>43</v>
      </c>
      <c r="L29" s="289">
        <v>0.21</v>
      </c>
      <c r="M29" s="288"/>
      <c r="N29" s="288"/>
      <c r="O29" s="288"/>
      <c r="P29" s="288"/>
      <c r="W29" s="287">
        <f>ROUND(AZ54, 2)</f>
        <v>0</v>
      </c>
      <c r="X29" s="288"/>
      <c r="Y29" s="288"/>
      <c r="Z29" s="288"/>
      <c r="AA29" s="288"/>
      <c r="AB29" s="288"/>
      <c r="AC29" s="288"/>
      <c r="AD29" s="288"/>
      <c r="AE29" s="288"/>
      <c r="AK29" s="287">
        <f>ROUND(AV54, 2)</f>
        <v>0</v>
      </c>
      <c r="AL29" s="288"/>
      <c r="AM29" s="288"/>
      <c r="AN29" s="288"/>
      <c r="AO29" s="288"/>
      <c r="AR29" s="38"/>
      <c r="BE29" s="295"/>
    </row>
    <row r="30" spans="1:71" s="2" customFormat="1" ht="14.45" customHeight="1">
      <c r="B30" s="38"/>
      <c r="F30" s="28" t="s">
        <v>44</v>
      </c>
      <c r="L30" s="289">
        <v>0.15</v>
      </c>
      <c r="M30" s="288"/>
      <c r="N30" s="288"/>
      <c r="O30" s="288"/>
      <c r="P30" s="288"/>
      <c r="W30" s="287">
        <f>ROUND(BA54, 2)</f>
        <v>0</v>
      </c>
      <c r="X30" s="288"/>
      <c r="Y30" s="288"/>
      <c r="Z30" s="288"/>
      <c r="AA30" s="288"/>
      <c r="AB30" s="288"/>
      <c r="AC30" s="288"/>
      <c r="AD30" s="288"/>
      <c r="AE30" s="288"/>
      <c r="AK30" s="287">
        <f>ROUND(AW54, 2)</f>
        <v>0</v>
      </c>
      <c r="AL30" s="288"/>
      <c r="AM30" s="288"/>
      <c r="AN30" s="288"/>
      <c r="AO30" s="288"/>
      <c r="AR30" s="38"/>
      <c r="BE30" s="295"/>
    </row>
    <row r="31" spans="1:71" s="2" customFormat="1" ht="14.45" hidden="1" customHeight="1">
      <c r="B31" s="38"/>
      <c r="F31" s="28" t="s">
        <v>45</v>
      </c>
      <c r="L31" s="289">
        <v>0.21</v>
      </c>
      <c r="M31" s="288"/>
      <c r="N31" s="288"/>
      <c r="O31" s="288"/>
      <c r="P31" s="288"/>
      <c r="W31" s="287">
        <f>ROUND(BB54, 2)</f>
        <v>0</v>
      </c>
      <c r="X31" s="288"/>
      <c r="Y31" s="288"/>
      <c r="Z31" s="288"/>
      <c r="AA31" s="288"/>
      <c r="AB31" s="288"/>
      <c r="AC31" s="288"/>
      <c r="AD31" s="288"/>
      <c r="AE31" s="288"/>
      <c r="AK31" s="287">
        <v>0</v>
      </c>
      <c r="AL31" s="288"/>
      <c r="AM31" s="288"/>
      <c r="AN31" s="288"/>
      <c r="AO31" s="288"/>
      <c r="AR31" s="38"/>
      <c r="BE31" s="295"/>
    </row>
    <row r="32" spans="1:71" s="2" customFormat="1" ht="14.45" hidden="1" customHeight="1">
      <c r="B32" s="38"/>
      <c r="F32" s="28" t="s">
        <v>46</v>
      </c>
      <c r="L32" s="289">
        <v>0.15</v>
      </c>
      <c r="M32" s="288"/>
      <c r="N32" s="288"/>
      <c r="O32" s="288"/>
      <c r="P32" s="288"/>
      <c r="W32" s="287">
        <f>ROUND(BC54, 2)</f>
        <v>0</v>
      </c>
      <c r="X32" s="288"/>
      <c r="Y32" s="288"/>
      <c r="Z32" s="288"/>
      <c r="AA32" s="288"/>
      <c r="AB32" s="288"/>
      <c r="AC32" s="288"/>
      <c r="AD32" s="288"/>
      <c r="AE32" s="288"/>
      <c r="AK32" s="287">
        <v>0</v>
      </c>
      <c r="AL32" s="288"/>
      <c r="AM32" s="288"/>
      <c r="AN32" s="288"/>
      <c r="AO32" s="288"/>
      <c r="AR32" s="38"/>
      <c r="BE32" s="295"/>
    </row>
    <row r="33" spans="1:57" s="2" customFormat="1" ht="14.45" hidden="1" customHeight="1">
      <c r="B33" s="38"/>
      <c r="F33" s="28" t="s">
        <v>47</v>
      </c>
      <c r="L33" s="289">
        <v>0</v>
      </c>
      <c r="M33" s="288"/>
      <c r="N33" s="288"/>
      <c r="O33" s="288"/>
      <c r="P33" s="288"/>
      <c r="W33" s="287">
        <f>ROUND(BD54, 2)</f>
        <v>0</v>
      </c>
      <c r="X33" s="288"/>
      <c r="Y33" s="288"/>
      <c r="Z33" s="288"/>
      <c r="AA33" s="288"/>
      <c r="AB33" s="288"/>
      <c r="AC33" s="288"/>
      <c r="AD33" s="288"/>
      <c r="AE33" s="288"/>
      <c r="AK33" s="287">
        <v>0</v>
      </c>
      <c r="AL33" s="288"/>
      <c r="AM33" s="288"/>
      <c r="AN33" s="288"/>
      <c r="AO33" s="288"/>
      <c r="AR33" s="38"/>
    </row>
    <row r="34" spans="1:57" s="1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1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308" t="s">
        <v>50</v>
      </c>
      <c r="Y35" s="309"/>
      <c r="Z35" s="309"/>
      <c r="AA35" s="309"/>
      <c r="AB35" s="309"/>
      <c r="AC35" s="41"/>
      <c r="AD35" s="41"/>
      <c r="AE35" s="41"/>
      <c r="AF35" s="41"/>
      <c r="AG35" s="41"/>
      <c r="AH35" s="41"/>
      <c r="AI35" s="41"/>
      <c r="AJ35" s="41"/>
      <c r="AK35" s="310">
        <f>SUM(AK26:AK33)</f>
        <v>0</v>
      </c>
      <c r="AL35" s="309"/>
      <c r="AM35" s="309"/>
      <c r="AN35" s="309"/>
      <c r="AO35" s="311"/>
      <c r="AP35" s="39"/>
      <c r="AQ35" s="39"/>
      <c r="AR35" s="34"/>
      <c r="BE35" s="33"/>
    </row>
    <row r="36" spans="1:57" s="1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1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1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1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1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3" customFormat="1" ht="12" customHeight="1">
      <c r="B44" s="47"/>
      <c r="C44" s="28" t="s">
        <v>14</v>
      </c>
      <c r="L44" s="3" t="str">
        <f>K5</f>
        <v>3715A</v>
      </c>
      <c r="AR44" s="47"/>
    </row>
    <row r="45" spans="1:57" s="4" customFormat="1" ht="36.950000000000003" customHeight="1">
      <c r="B45" s="48"/>
      <c r="C45" s="49" t="s">
        <v>17</v>
      </c>
      <c r="L45" s="317" t="str">
        <f>K6</f>
        <v>ČESKÁ LÍPA, ŽIŽKOVA 231/1 - VÝMĚNA VÝPLNÍ OTVORŮ</v>
      </c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R45" s="48"/>
    </row>
    <row r="46" spans="1:57" s="1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1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ČESKÁ LÍPA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319" t="str">
        <f>IF(AN8= "","",AN8)</f>
        <v>14. 3. 2022</v>
      </c>
      <c r="AN47" s="319"/>
      <c r="AO47" s="33"/>
      <c r="AP47" s="33"/>
      <c r="AQ47" s="33"/>
      <c r="AR47" s="34"/>
      <c r="BE47" s="33"/>
    </row>
    <row r="48" spans="1:57" s="1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1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3" t="str">
        <f>IF(E11= "","",E11)</f>
        <v>MĚSTO ČESKÁ LÍPA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306" t="str">
        <f>IF(E17="","",E17)</f>
        <v>M.PLESCHINGER</v>
      </c>
      <c r="AN49" s="307"/>
      <c r="AO49" s="307"/>
      <c r="AP49" s="307"/>
      <c r="AQ49" s="33"/>
      <c r="AR49" s="34"/>
      <c r="AS49" s="302" t="s">
        <v>52</v>
      </c>
      <c r="AT49" s="303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1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306" t="str">
        <f>IF(E20="","",E20)</f>
        <v>V.RENČOVÁ</v>
      </c>
      <c r="AN50" s="307"/>
      <c r="AO50" s="307"/>
      <c r="AP50" s="307"/>
      <c r="AQ50" s="33"/>
      <c r="AR50" s="34"/>
      <c r="AS50" s="304"/>
      <c r="AT50" s="305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1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304"/>
      <c r="AT51" s="305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1" customFormat="1" ht="29.25" customHeight="1">
      <c r="A52" s="33"/>
      <c r="B52" s="34"/>
      <c r="C52" s="323" t="s">
        <v>53</v>
      </c>
      <c r="D52" s="313"/>
      <c r="E52" s="313"/>
      <c r="F52" s="313"/>
      <c r="G52" s="313"/>
      <c r="H52" s="56"/>
      <c r="I52" s="312" t="s">
        <v>54</v>
      </c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24" t="s">
        <v>55</v>
      </c>
      <c r="AH52" s="313"/>
      <c r="AI52" s="313"/>
      <c r="AJ52" s="313"/>
      <c r="AK52" s="313"/>
      <c r="AL52" s="313"/>
      <c r="AM52" s="313"/>
      <c r="AN52" s="312" t="s">
        <v>56</v>
      </c>
      <c r="AO52" s="313"/>
      <c r="AP52" s="313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1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5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21">
        <f>ROUND(SUM(AG55:AG56),2)</f>
        <v>0</v>
      </c>
      <c r="AH54" s="321"/>
      <c r="AI54" s="321"/>
      <c r="AJ54" s="321"/>
      <c r="AK54" s="321"/>
      <c r="AL54" s="321"/>
      <c r="AM54" s="321"/>
      <c r="AN54" s="322">
        <f>SUM(AG54,AT54)</f>
        <v>0</v>
      </c>
      <c r="AO54" s="322"/>
      <c r="AP54" s="322"/>
      <c r="AQ54" s="68" t="s">
        <v>3</v>
      </c>
      <c r="AR54" s="64"/>
      <c r="AS54" s="69">
        <f>ROUND(SUM(AS55:AS56),2)</f>
        <v>0</v>
      </c>
      <c r="AT54" s="70">
        <f>ROUND(SUM(AV54:AW54),2)</f>
        <v>0</v>
      </c>
      <c r="AU54" s="71">
        <f>ROUND(SUM(AU55:AU56),5)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ROUND(SUM(AZ55:AZ56),2)</f>
        <v>0</v>
      </c>
      <c r="BA54" s="70">
        <f>ROUND(SUM(BA55:BA56),2)</f>
        <v>0</v>
      </c>
      <c r="BB54" s="70">
        <f>ROUND(SUM(BB55:BB56),2)</f>
        <v>0</v>
      </c>
      <c r="BC54" s="70">
        <f>ROUND(SUM(BC55:BC56),2)</f>
        <v>0</v>
      </c>
      <c r="BD54" s="72">
        <f>ROUND(SUM(BD55:BD56),2)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6" customFormat="1" ht="24.75" customHeight="1">
      <c r="A55" s="75" t="s">
        <v>76</v>
      </c>
      <c r="B55" s="76"/>
      <c r="C55" s="77"/>
      <c r="D55" s="316" t="s">
        <v>77</v>
      </c>
      <c r="E55" s="316"/>
      <c r="F55" s="316"/>
      <c r="G55" s="316"/>
      <c r="H55" s="316"/>
      <c r="I55" s="78"/>
      <c r="J55" s="316" t="s">
        <v>78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4">
        <f>'D1.1 - VÝMĚNA OKEN DO DVO...'!J30</f>
        <v>0</v>
      </c>
      <c r="AH55" s="315"/>
      <c r="AI55" s="315"/>
      <c r="AJ55" s="315"/>
      <c r="AK55" s="315"/>
      <c r="AL55" s="315"/>
      <c r="AM55" s="315"/>
      <c r="AN55" s="314">
        <f>SUM(AG55,AT55)</f>
        <v>0</v>
      </c>
      <c r="AO55" s="315"/>
      <c r="AP55" s="315"/>
      <c r="AQ55" s="79" t="s">
        <v>79</v>
      </c>
      <c r="AR55" s="76"/>
      <c r="AS55" s="80">
        <v>0</v>
      </c>
      <c r="AT55" s="81">
        <f>ROUND(SUM(AV55:AW55),2)</f>
        <v>0</v>
      </c>
      <c r="AU55" s="82">
        <f>'D1.1 - VÝMĚNA OKEN DO DVO...'!P91</f>
        <v>0</v>
      </c>
      <c r="AV55" s="81">
        <f>'D1.1 - VÝMĚNA OKEN DO DVO...'!J33</f>
        <v>0</v>
      </c>
      <c r="AW55" s="81">
        <f>'D1.1 - VÝMĚNA OKEN DO DVO...'!J34</f>
        <v>0</v>
      </c>
      <c r="AX55" s="81">
        <f>'D1.1 - VÝMĚNA OKEN DO DVO...'!J35</f>
        <v>0</v>
      </c>
      <c r="AY55" s="81">
        <f>'D1.1 - VÝMĚNA OKEN DO DVO...'!J36</f>
        <v>0</v>
      </c>
      <c r="AZ55" s="81">
        <f>'D1.1 - VÝMĚNA OKEN DO DVO...'!F33</f>
        <v>0</v>
      </c>
      <c r="BA55" s="81">
        <f>'D1.1 - VÝMĚNA OKEN DO DVO...'!F34</f>
        <v>0</v>
      </c>
      <c r="BB55" s="81">
        <f>'D1.1 - VÝMĚNA OKEN DO DVO...'!F35</f>
        <v>0</v>
      </c>
      <c r="BC55" s="81">
        <f>'D1.1 - VÝMĚNA OKEN DO DVO...'!F36</f>
        <v>0</v>
      </c>
      <c r="BD55" s="83">
        <f>'D1.1 - VÝMĚNA OKEN DO DVO...'!F37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80</v>
      </c>
    </row>
    <row r="56" spans="1:91" s="6" customFormat="1" ht="16.5" customHeight="1">
      <c r="A56" s="75" t="s">
        <v>76</v>
      </c>
      <c r="B56" s="76"/>
      <c r="C56" s="77"/>
      <c r="D56" s="316" t="s">
        <v>82</v>
      </c>
      <c r="E56" s="316"/>
      <c r="F56" s="316"/>
      <c r="G56" s="316"/>
      <c r="H56" s="316"/>
      <c r="I56" s="78"/>
      <c r="J56" s="316" t="s">
        <v>83</v>
      </c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4">
        <f>'2 - VEDLEJŠÍ NÁKLADY'!J30</f>
        <v>0</v>
      </c>
      <c r="AH56" s="315"/>
      <c r="AI56" s="315"/>
      <c r="AJ56" s="315"/>
      <c r="AK56" s="315"/>
      <c r="AL56" s="315"/>
      <c r="AM56" s="315"/>
      <c r="AN56" s="314">
        <f>SUM(AG56,AT56)</f>
        <v>0</v>
      </c>
      <c r="AO56" s="315"/>
      <c r="AP56" s="315"/>
      <c r="AQ56" s="79" t="s">
        <v>79</v>
      </c>
      <c r="AR56" s="76"/>
      <c r="AS56" s="85">
        <v>0</v>
      </c>
      <c r="AT56" s="86">
        <f>ROUND(SUM(AV56:AW56),2)</f>
        <v>0</v>
      </c>
      <c r="AU56" s="87">
        <f>'2 - VEDLEJŠÍ NÁKLADY'!P82</f>
        <v>0</v>
      </c>
      <c r="AV56" s="86">
        <f>'2 - VEDLEJŠÍ NÁKLADY'!J33</f>
        <v>0</v>
      </c>
      <c r="AW56" s="86">
        <f>'2 - VEDLEJŠÍ NÁKLADY'!J34</f>
        <v>0</v>
      </c>
      <c r="AX56" s="86">
        <f>'2 - VEDLEJŠÍ NÁKLADY'!J35</f>
        <v>0</v>
      </c>
      <c r="AY56" s="86">
        <f>'2 - VEDLEJŠÍ NÁKLADY'!J36</f>
        <v>0</v>
      </c>
      <c r="AZ56" s="86">
        <f>'2 - VEDLEJŠÍ NÁKLADY'!F33</f>
        <v>0</v>
      </c>
      <c r="BA56" s="86">
        <f>'2 - VEDLEJŠÍ NÁKLADY'!F34</f>
        <v>0</v>
      </c>
      <c r="BB56" s="86">
        <f>'2 - VEDLEJŠÍ NÁKLADY'!F35</f>
        <v>0</v>
      </c>
      <c r="BC56" s="86">
        <f>'2 - VEDLEJŠÍ NÁKLADY'!F36</f>
        <v>0</v>
      </c>
      <c r="BD56" s="88">
        <f>'2 - VEDLEJŠÍ NÁKLADY'!F37</f>
        <v>0</v>
      </c>
      <c r="BT56" s="84" t="s">
        <v>80</v>
      </c>
      <c r="BV56" s="84" t="s">
        <v>74</v>
      </c>
      <c r="BW56" s="84" t="s">
        <v>84</v>
      </c>
      <c r="BX56" s="84" t="s">
        <v>5</v>
      </c>
      <c r="CL56" s="84" t="s">
        <v>3</v>
      </c>
      <c r="CM56" s="84" t="s">
        <v>80</v>
      </c>
    </row>
    <row r="57" spans="1:91" s="1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1" customFormat="1" ht="6.95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S49:AT51"/>
    <mergeCell ref="AM50:AP50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W32:AE32"/>
    <mergeCell ref="AK32:AO32"/>
    <mergeCell ref="L32:P32"/>
    <mergeCell ref="BE5:BE32"/>
    <mergeCell ref="K5:AO5"/>
    <mergeCell ref="K6:AO6"/>
    <mergeCell ref="E14:AJ14"/>
    <mergeCell ref="E23:AN23"/>
    <mergeCell ref="W30:AE30"/>
    <mergeCell ref="AK30:AO30"/>
    <mergeCell ref="L30:P30"/>
    <mergeCell ref="W31:AE31"/>
    <mergeCell ref="AK26:AO26"/>
    <mergeCell ref="L28:P28"/>
    <mergeCell ref="W28:AE28"/>
    <mergeCell ref="AK28:AO28"/>
    <mergeCell ref="W29:AE29"/>
    <mergeCell ref="AK29:AO29"/>
    <mergeCell ref="L29:P29"/>
    <mergeCell ref="AK31:AO31"/>
    <mergeCell ref="L31:P31"/>
  </mergeCells>
  <hyperlinks>
    <hyperlink ref="A55" location="'D1.1 - VÝMĚNA OKEN DO DVO...'!C2" display="/" xr:uid="{00000000-0004-0000-0000-000000000000}"/>
    <hyperlink ref="A56" location="'2 - VEDLEJŠÍ NÁKLAD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61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320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81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ht="24.95" customHeight="1">
      <c r="B4" s="21"/>
      <c r="D4" s="22" t="s">
        <v>85</v>
      </c>
      <c r="L4" s="21"/>
      <c r="M4" s="89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26" t="str">
        <f>'Rekapitulace stavby'!K6</f>
        <v>ČESKÁ LÍPA, ŽIŽKOVA 231/1 - VÝMĚNA VÝPLNÍ OTVORŮ</v>
      </c>
      <c r="F7" s="327"/>
      <c r="G7" s="327"/>
      <c r="H7" s="327"/>
      <c r="L7" s="21"/>
    </row>
    <row r="8" spans="1:46" s="1" customFormat="1" ht="12" customHeight="1">
      <c r="A8" s="33"/>
      <c r="B8" s="34"/>
      <c r="C8" s="33"/>
      <c r="D8" s="28" t="s">
        <v>86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317" t="s">
        <v>87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21</v>
      </c>
      <c r="E12" s="33"/>
      <c r="F12" s="26" t="s">
        <v>88</v>
      </c>
      <c r="G12" s="33"/>
      <c r="H12" s="33"/>
      <c r="I12" s="28" t="s">
        <v>23</v>
      </c>
      <c r="J12" s="51" t="str">
        <f>'Rekapitulace stavby'!AN8</f>
        <v>14. 3. 2022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28" t="str">
        <f>'Rekapitulace stavby'!E14</f>
        <v>Vyplň údaj</v>
      </c>
      <c r="F18" s="296"/>
      <c r="G18" s="296"/>
      <c r="H18" s="296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47.25" customHeight="1">
      <c r="A27" s="91"/>
      <c r="B27" s="92"/>
      <c r="C27" s="91"/>
      <c r="D27" s="91"/>
      <c r="E27" s="301" t="s">
        <v>89</v>
      </c>
      <c r="F27" s="301"/>
      <c r="G27" s="301"/>
      <c r="H27" s="30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ROUND(J91,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ROUND((SUM(BE91:BE614)),  2)</f>
        <v>0</v>
      </c>
      <c r="G33" s="33"/>
      <c r="H33" s="33"/>
      <c r="I33" s="97">
        <v>0.21</v>
      </c>
      <c r="J33" s="96">
        <f>ROUND(((SUM(BE91:BE614))*I33),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5" customHeight="1">
      <c r="A34" s="33"/>
      <c r="B34" s="34"/>
      <c r="C34" s="33"/>
      <c r="D34" s="33"/>
      <c r="E34" s="28" t="s">
        <v>44</v>
      </c>
      <c r="F34" s="96">
        <f>ROUND((SUM(BF91:BF614)),  2)</f>
        <v>0</v>
      </c>
      <c r="G34" s="33"/>
      <c r="H34" s="33"/>
      <c r="I34" s="97">
        <v>0.15</v>
      </c>
      <c r="J34" s="96">
        <f>ROUND(((SUM(BF91:BF614))*I34),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5" hidden="1" customHeight="1">
      <c r="A35" s="33"/>
      <c r="B35" s="34"/>
      <c r="C35" s="33"/>
      <c r="D35" s="33"/>
      <c r="E35" s="28" t="s">
        <v>45</v>
      </c>
      <c r="F35" s="96">
        <f>ROUND((SUM(BG91:BG614)),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5" hidden="1" customHeight="1">
      <c r="A36" s="33"/>
      <c r="B36" s="34"/>
      <c r="C36" s="33"/>
      <c r="D36" s="33"/>
      <c r="E36" s="28" t="s">
        <v>46</v>
      </c>
      <c r="F36" s="96">
        <f>ROUND((SUM(BH91:BH614)),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5" hidden="1" customHeight="1">
      <c r="A37" s="33"/>
      <c r="B37" s="34"/>
      <c r="C37" s="33"/>
      <c r="D37" s="33"/>
      <c r="E37" s="28" t="s">
        <v>47</v>
      </c>
      <c r="F37" s="96">
        <f>ROUND((SUM(BI91:BI614)),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5" customHeight="1">
      <c r="A45" s="33"/>
      <c r="B45" s="34"/>
      <c r="C45" s="22" t="s">
        <v>90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26" t="str">
        <f>E7</f>
        <v>ČESKÁ LÍPA, ŽIŽKOVA 231/1 - VÝMĚNA VÝPLNÍ OTVORŮ</v>
      </c>
      <c r="F48" s="327"/>
      <c r="G48" s="327"/>
      <c r="H48" s="327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317" t="str">
        <f>E9</f>
        <v>D1.1 - VÝMĚNA OKEN DO DVORA, Z PRŮJEZDU A DVEŘÍ ZE SKLEPA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21</v>
      </c>
      <c r="D52" s="33"/>
      <c r="E52" s="33"/>
      <c r="F52" s="26" t="str">
        <f>F12</f>
        <v xml:space="preserve"> ČESKÁ LÍPA</v>
      </c>
      <c r="G52" s="33"/>
      <c r="H52" s="33"/>
      <c r="I52" s="28" t="s">
        <v>23</v>
      </c>
      <c r="J52" s="51" t="str">
        <f>IF(J12="","",J12)</f>
        <v>14. 3. 2022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2" customHeight="1">
      <c r="A54" s="33"/>
      <c r="B54" s="34"/>
      <c r="C54" s="28" t="s">
        <v>25</v>
      </c>
      <c r="D54" s="33"/>
      <c r="E54" s="33"/>
      <c r="F54" s="26" t="str">
        <f>E15</f>
        <v>MĚSTO ČESKÁ LÍPA</v>
      </c>
      <c r="G54" s="33"/>
      <c r="H54" s="33"/>
      <c r="I54" s="28" t="s">
        <v>31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91</v>
      </c>
      <c r="D57" s="98"/>
      <c r="E57" s="98"/>
      <c r="F57" s="98"/>
      <c r="G57" s="98"/>
      <c r="H57" s="98"/>
      <c r="I57" s="98"/>
      <c r="J57" s="105" t="s">
        <v>92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J91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93</v>
      </c>
    </row>
    <row r="60" spans="1:47" s="8" customFormat="1" ht="24.95" customHeight="1">
      <c r="B60" s="107"/>
      <c r="D60" s="108" t="s">
        <v>94</v>
      </c>
      <c r="E60" s="109"/>
      <c r="F60" s="109"/>
      <c r="G60" s="109"/>
      <c r="H60" s="109"/>
      <c r="I60" s="109"/>
      <c r="J60" s="110">
        <f>J92</f>
        <v>0</v>
      </c>
      <c r="L60" s="107"/>
    </row>
    <row r="61" spans="1:47" s="9" customFormat="1" ht="19.899999999999999" customHeight="1">
      <c r="B61" s="111"/>
      <c r="D61" s="112" t="s">
        <v>95</v>
      </c>
      <c r="E61" s="113"/>
      <c r="F61" s="113"/>
      <c r="G61" s="113"/>
      <c r="H61" s="113"/>
      <c r="I61" s="113"/>
      <c r="J61" s="114">
        <f>J93</f>
        <v>0</v>
      </c>
      <c r="L61" s="111"/>
    </row>
    <row r="62" spans="1:47" s="9" customFormat="1" ht="19.899999999999999" customHeight="1">
      <c r="B62" s="111"/>
      <c r="D62" s="112" t="s">
        <v>96</v>
      </c>
      <c r="E62" s="113"/>
      <c r="F62" s="113"/>
      <c r="G62" s="113"/>
      <c r="H62" s="113"/>
      <c r="I62" s="113"/>
      <c r="J62" s="114">
        <f>J130</f>
        <v>0</v>
      </c>
      <c r="L62" s="111"/>
    </row>
    <row r="63" spans="1:47" s="9" customFormat="1" ht="19.899999999999999" customHeight="1">
      <c r="B63" s="111"/>
      <c r="D63" s="112" t="s">
        <v>97</v>
      </c>
      <c r="E63" s="113"/>
      <c r="F63" s="113"/>
      <c r="G63" s="113"/>
      <c r="H63" s="113"/>
      <c r="I63" s="113"/>
      <c r="J63" s="114">
        <f>J182</f>
        <v>0</v>
      </c>
      <c r="L63" s="111"/>
    </row>
    <row r="64" spans="1:47" s="9" customFormat="1" ht="19.899999999999999" customHeight="1">
      <c r="B64" s="111"/>
      <c r="D64" s="112" t="s">
        <v>98</v>
      </c>
      <c r="E64" s="113"/>
      <c r="F64" s="113"/>
      <c r="G64" s="113"/>
      <c r="H64" s="113"/>
      <c r="I64" s="113"/>
      <c r="J64" s="114">
        <f>J225</f>
        <v>0</v>
      </c>
      <c r="L64" s="111"/>
    </row>
    <row r="65" spans="1:31" s="9" customFormat="1" ht="19.899999999999999" customHeight="1">
      <c r="B65" s="111"/>
      <c r="D65" s="112" t="s">
        <v>99</v>
      </c>
      <c r="E65" s="113"/>
      <c r="F65" s="113"/>
      <c r="G65" s="113"/>
      <c r="H65" s="113"/>
      <c r="I65" s="113"/>
      <c r="J65" s="114">
        <f>J244</f>
        <v>0</v>
      </c>
      <c r="L65" s="111"/>
    </row>
    <row r="66" spans="1:31" s="9" customFormat="1" ht="19.899999999999999" customHeight="1">
      <c r="B66" s="111"/>
      <c r="D66" s="112" t="s">
        <v>100</v>
      </c>
      <c r="E66" s="113"/>
      <c r="F66" s="113"/>
      <c r="G66" s="113"/>
      <c r="H66" s="113"/>
      <c r="I66" s="113"/>
      <c r="J66" s="114">
        <f>J251</f>
        <v>0</v>
      </c>
      <c r="L66" s="111"/>
    </row>
    <row r="67" spans="1:31" s="9" customFormat="1" ht="19.899999999999999" customHeight="1">
      <c r="B67" s="111"/>
      <c r="D67" s="112" t="s">
        <v>101</v>
      </c>
      <c r="E67" s="113"/>
      <c r="F67" s="113"/>
      <c r="G67" s="113"/>
      <c r="H67" s="113"/>
      <c r="I67" s="113"/>
      <c r="J67" s="114">
        <f>J340</f>
        <v>0</v>
      </c>
      <c r="L67" s="111"/>
    </row>
    <row r="68" spans="1:31" s="8" customFormat="1" ht="24.95" customHeight="1">
      <c r="B68" s="107"/>
      <c r="D68" s="108" t="s">
        <v>102</v>
      </c>
      <c r="E68" s="109"/>
      <c r="F68" s="109"/>
      <c r="G68" s="109"/>
      <c r="H68" s="109"/>
      <c r="I68" s="109"/>
      <c r="J68" s="110">
        <f>J343</f>
        <v>0</v>
      </c>
      <c r="L68" s="107"/>
    </row>
    <row r="69" spans="1:31" s="9" customFormat="1" ht="19.899999999999999" customHeight="1">
      <c r="B69" s="111"/>
      <c r="D69" s="112" t="s">
        <v>103</v>
      </c>
      <c r="E69" s="113"/>
      <c r="F69" s="113"/>
      <c r="G69" s="113"/>
      <c r="H69" s="113"/>
      <c r="I69" s="113"/>
      <c r="J69" s="114">
        <f>J344</f>
        <v>0</v>
      </c>
      <c r="L69" s="111"/>
    </row>
    <row r="70" spans="1:31" s="9" customFormat="1" ht="19.899999999999999" customHeight="1">
      <c r="B70" s="111"/>
      <c r="D70" s="112" t="s">
        <v>104</v>
      </c>
      <c r="E70" s="113"/>
      <c r="F70" s="113"/>
      <c r="G70" s="113"/>
      <c r="H70" s="113"/>
      <c r="I70" s="113"/>
      <c r="J70" s="114">
        <f>J414</f>
        <v>0</v>
      </c>
      <c r="L70" s="111"/>
    </row>
    <row r="71" spans="1:31" s="9" customFormat="1" ht="19.899999999999999" customHeight="1">
      <c r="B71" s="111"/>
      <c r="D71" s="112" t="s">
        <v>105</v>
      </c>
      <c r="E71" s="113"/>
      <c r="F71" s="113"/>
      <c r="G71" s="113"/>
      <c r="H71" s="113"/>
      <c r="I71" s="113"/>
      <c r="J71" s="114">
        <f>J573</f>
        <v>0</v>
      </c>
      <c r="L71" s="111"/>
    </row>
    <row r="72" spans="1:31" s="1" customFormat="1" ht="21.75" customHeight="1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1" customFormat="1" ht="6.95" customHeight="1">
      <c r="A73" s="33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7" spans="1:31" s="1" customFormat="1" ht="6.95" customHeight="1">
      <c r="A77" s="33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1" customFormat="1" ht="24.95" customHeight="1">
      <c r="A78" s="33"/>
      <c r="B78" s="34"/>
      <c r="C78" s="22" t="s">
        <v>106</v>
      </c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1" customFormat="1" ht="6.95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" customFormat="1" ht="12" customHeight="1">
      <c r="A80" s="33"/>
      <c r="B80" s="34"/>
      <c r="C80" s="28" t="s">
        <v>17</v>
      </c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" customFormat="1" ht="16.5" customHeight="1">
      <c r="A81" s="33"/>
      <c r="B81" s="34"/>
      <c r="C81" s="33"/>
      <c r="D81" s="33"/>
      <c r="E81" s="326" t="str">
        <f>E7</f>
        <v>ČESKÁ LÍPA, ŽIŽKOVA 231/1 - VÝMĚNA VÝPLNÍ OTVORŮ</v>
      </c>
      <c r="F81" s="327"/>
      <c r="G81" s="327"/>
      <c r="H81" s="327"/>
      <c r="I81" s="33"/>
      <c r="J81" s="33"/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1" customFormat="1" ht="12" customHeight="1">
      <c r="A82" s="33"/>
      <c r="B82" s="34"/>
      <c r="C82" s="28" t="s">
        <v>86</v>
      </c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" customFormat="1" ht="16.5" customHeight="1">
      <c r="A83" s="33"/>
      <c r="B83" s="34"/>
      <c r="C83" s="33"/>
      <c r="D83" s="33"/>
      <c r="E83" s="317" t="str">
        <f>E9</f>
        <v>D1.1 - VÝMĚNA OKEN DO DVORA, Z PRŮJEZDU A DVEŘÍ ZE SKLEPA</v>
      </c>
      <c r="F83" s="325"/>
      <c r="G83" s="325"/>
      <c r="H83" s="325"/>
      <c r="I83" s="33"/>
      <c r="J83" s="33"/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1" customFormat="1" ht="6.95" customHeight="1">
      <c r="A84" s="33"/>
      <c r="B84" s="34"/>
      <c r="C84" s="33"/>
      <c r="D84" s="33"/>
      <c r="E84" s="33"/>
      <c r="F84" s="33"/>
      <c r="G84" s="33"/>
      <c r="H84" s="33"/>
      <c r="I84" s="33"/>
      <c r="J84" s="33"/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1" customFormat="1" ht="12" customHeight="1">
      <c r="A85" s="33"/>
      <c r="B85" s="34"/>
      <c r="C85" s="28" t="s">
        <v>21</v>
      </c>
      <c r="D85" s="33"/>
      <c r="E85" s="33"/>
      <c r="F85" s="26" t="str">
        <f>F12</f>
        <v xml:space="preserve"> ČESKÁ LÍPA</v>
      </c>
      <c r="G85" s="33"/>
      <c r="H85" s="33"/>
      <c r="I85" s="28" t="s">
        <v>23</v>
      </c>
      <c r="J85" s="51" t="str">
        <f>IF(J12="","",J12)</f>
        <v>14. 3. 2022</v>
      </c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1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9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1" customFormat="1" ht="15.2" customHeight="1">
      <c r="A87" s="33"/>
      <c r="B87" s="34"/>
      <c r="C87" s="28" t="s">
        <v>25</v>
      </c>
      <c r="D87" s="33"/>
      <c r="E87" s="33"/>
      <c r="F87" s="26" t="str">
        <f>E15</f>
        <v>MĚSTO ČESKÁ LÍPA</v>
      </c>
      <c r="G87" s="33"/>
      <c r="H87" s="33"/>
      <c r="I87" s="28" t="s">
        <v>31</v>
      </c>
      <c r="J87" s="31" t="str">
        <f>E21</f>
        <v>M.PLESCHINGER</v>
      </c>
      <c r="K87" s="33"/>
      <c r="L87" s="9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1" customFormat="1" ht="15.2" customHeight="1">
      <c r="A88" s="33"/>
      <c r="B88" s="34"/>
      <c r="C88" s="28" t="s">
        <v>29</v>
      </c>
      <c r="D88" s="33"/>
      <c r="E88" s="33"/>
      <c r="F88" s="26" t="str">
        <f>IF(E18="","",E18)</f>
        <v>Vyplň údaj</v>
      </c>
      <c r="G88" s="33"/>
      <c r="H88" s="33"/>
      <c r="I88" s="28" t="s">
        <v>34</v>
      </c>
      <c r="J88" s="31" t="str">
        <f>E24</f>
        <v>V.RENČOVÁ</v>
      </c>
      <c r="K88" s="33"/>
      <c r="L88" s="9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1" customFormat="1" ht="10.35" customHeight="1">
      <c r="A89" s="33"/>
      <c r="B89" s="34"/>
      <c r="C89" s="33"/>
      <c r="D89" s="33"/>
      <c r="E89" s="33"/>
      <c r="F89" s="33"/>
      <c r="G89" s="33"/>
      <c r="H89" s="33"/>
      <c r="I89" s="33"/>
      <c r="J89" s="33"/>
      <c r="K89" s="33"/>
      <c r="L89" s="9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65" s="10" customFormat="1" ht="29.25" customHeight="1">
      <c r="A90" s="115"/>
      <c r="B90" s="116"/>
      <c r="C90" s="117" t="s">
        <v>107</v>
      </c>
      <c r="D90" s="118" t="s">
        <v>57</v>
      </c>
      <c r="E90" s="118" t="s">
        <v>53</v>
      </c>
      <c r="F90" s="118" t="s">
        <v>54</v>
      </c>
      <c r="G90" s="118" t="s">
        <v>108</v>
      </c>
      <c r="H90" s="118" t="s">
        <v>109</v>
      </c>
      <c r="I90" s="118" t="s">
        <v>110</v>
      </c>
      <c r="J90" s="118" t="s">
        <v>92</v>
      </c>
      <c r="K90" s="119" t="s">
        <v>111</v>
      </c>
      <c r="L90" s="120"/>
      <c r="M90" s="58" t="s">
        <v>3</v>
      </c>
      <c r="N90" s="59" t="s">
        <v>42</v>
      </c>
      <c r="O90" s="59" t="s">
        <v>112</v>
      </c>
      <c r="P90" s="59" t="s">
        <v>113</v>
      </c>
      <c r="Q90" s="59" t="s">
        <v>114</v>
      </c>
      <c r="R90" s="59" t="s">
        <v>115</v>
      </c>
      <c r="S90" s="59" t="s">
        <v>116</v>
      </c>
      <c r="T90" s="60" t="s">
        <v>117</v>
      </c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</row>
    <row r="91" spans="1:65" s="1" customFormat="1" ht="22.9" customHeight="1">
      <c r="A91" s="33"/>
      <c r="B91" s="34"/>
      <c r="C91" s="65" t="s">
        <v>118</v>
      </c>
      <c r="D91" s="33"/>
      <c r="E91" s="33"/>
      <c r="F91" s="33"/>
      <c r="G91" s="33"/>
      <c r="H91" s="33"/>
      <c r="I91" s="33"/>
      <c r="J91" s="121">
        <f>BK91</f>
        <v>0</v>
      </c>
      <c r="K91" s="33"/>
      <c r="L91" s="34"/>
      <c r="M91" s="61"/>
      <c r="N91" s="52"/>
      <c r="O91" s="62"/>
      <c r="P91" s="122">
        <f>P92+P343</f>
        <v>0</v>
      </c>
      <c r="Q91" s="62"/>
      <c r="R91" s="122">
        <f>R92+R343</f>
        <v>36.498434600000003</v>
      </c>
      <c r="S91" s="62"/>
      <c r="T91" s="123">
        <f>T92+T343</f>
        <v>8.2440129999999989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71</v>
      </c>
      <c r="AU91" s="18" t="s">
        <v>93</v>
      </c>
      <c r="BK91" s="124">
        <f>BK92+BK343</f>
        <v>0</v>
      </c>
    </row>
    <row r="92" spans="1:65" s="11" customFormat="1" ht="25.9" customHeight="1">
      <c r="B92" s="125"/>
      <c r="D92" s="126" t="s">
        <v>71</v>
      </c>
      <c r="E92" s="127" t="s">
        <v>119</v>
      </c>
      <c r="F92" s="127" t="s">
        <v>120</v>
      </c>
      <c r="I92" s="128"/>
      <c r="J92" s="129">
        <f>BK92</f>
        <v>0</v>
      </c>
      <c r="L92" s="125"/>
      <c r="M92" s="130"/>
      <c r="N92" s="131"/>
      <c r="O92" s="131"/>
      <c r="P92" s="132">
        <f>P93+P130+P182+P225+P244+P251+P340</f>
        <v>0</v>
      </c>
      <c r="Q92" s="131"/>
      <c r="R92" s="132">
        <f>R93+R130+R182+R225+R244+R251+R340</f>
        <v>35.867986100000003</v>
      </c>
      <c r="S92" s="131"/>
      <c r="T92" s="133">
        <f>T93+T130+T182+T225+T244+T251+T340</f>
        <v>6.5073689999999997</v>
      </c>
      <c r="AR92" s="126" t="s">
        <v>80</v>
      </c>
      <c r="AT92" s="134" t="s">
        <v>71</v>
      </c>
      <c r="AU92" s="134" t="s">
        <v>72</v>
      </c>
      <c r="AY92" s="126" t="s">
        <v>121</v>
      </c>
      <c r="BK92" s="135">
        <f>BK93+BK130+BK182+BK225+BK244+BK251+BK340</f>
        <v>0</v>
      </c>
    </row>
    <row r="93" spans="1:65" s="11" customFormat="1" ht="22.9" customHeight="1">
      <c r="B93" s="125"/>
      <c r="D93" s="126" t="s">
        <v>71</v>
      </c>
      <c r="E93" s="136" t="s">
        <v>122</v>
      </c>
      <c r="F93" s="136" t="s">
        <v>123</v>
      </c>
      <c r="I93" s="128"/>
      <c r="J93" s="137">
        <f>BK93</f>
        <v>0</v>
      </c>
      <c r="L93" s="125"/>
      <c r="M93" s="130"/>
      <c r="N93" s="131"/>
      <c r="O93" s="131"/>
      <c r="P93" s="132">
        <f>SUM(P94:P129)</f>
        <v>0</v>
      </c>
      <c r="Q93" s="131"/>
      <c r="R93" s="132">
        <f>SUM(R94:R129)</f>
        <v>23.389510200000004</v>
      </c>
      <c r="S93" s="131"/>
      <c r="T93" s="133">
        <f>SUM(T94:T129)</f>
        <v>0</v>
      </c>
      <c r="AR93" s="126" t="s">
        <v>80</v>
      </c>
      <c r="AT93" s="134" t="s">
        <v>71</v>
      </c>
      <c r="AU93" s="134" t="s">
        <v>80</v>
      </c>
      <c r="AY93" s="126" t="s">
        <v>121</v>
      </c>
      <c r="BK93" s="135">
        <f>SUM(BK94:BK129)</f>
        <v>0</v>
      </c>
    </row>
    <row r="94" spans="1:65" s="1" customFormat="1" ht="21.75" customHeight="1">
      <c r="A94" s="33"/>
      <c r="B94" s="138"/>
      <c r="C94" s="139" t="s">
        <v>80</v>
      </c>
      <c r="D94" s="139" t="s">
        <v>124</v>
      </c>
      <c r="E94" s="140" t="s">
        <v>125</v>
      </c>
      <c r="F94" s="141" t="s">
        <v>126</v>
      </c>
      <c r="G94" s="142" t="s">
        <v>127</v>
      </c>
      <c r="H94" s="143">
        <v>75.540000000000006</v>
      </c>
      <c r="I94" s="144"/>
      <c r="J94" s="145">
        <f>ROUND(I94*H94,2)</f>
        <v>0</v>
      </c>
      <c r="K94" s="141" t="s">
        <v>128</v>
      </c>
      <c r="L94" s="34"/>
      <c r="M94" s="146" t="s">
        <v>3</v>
      </c>
      <c r="N94" s="147" t="s">
        <v>44</v>
      </c>
      <c r="O94" s="54"/>
      <c r="P94" s="148">
        <f>O94*H94</f>
        <v>0</v>
      </c>
      <c r="Q94" s="148">
        <v>0.26723000000000002</v>
      </c>
      <c r="R94" s="148">
        <f>Q94*H94</f>
        <v>20.186554200000003</v>
      </c>
      <c r="S94" s="148">
        <v>0</v>
      </c>
      <c r="T94" s="149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50" t="s">
        <v>129</v>
      </c>
      <c r="AT94" s="150" t="s">
        <v>124</v>
      </c>
      <c r="AU94" s="150" t="s">
        <v>82</v>
      </c>
      <c r="AY94" s="18" t="s">
        <v>121</v>
      </c>
      <c r="BE94" s="151">
        <f>IF(N94="základní",J94,0)</f>
        <v>0</v>
      </c>
      <c r="BF94" s="151">
        <f>IF(N94="snížená",J94,0)</f>
        <v>0</v>
      </c>
      <c r="BG94" s="151">
        <f>IF(N94="zákl. přenesená",J94,0)</f>
        <v>0</v>
      </c>
      <c r="BH94" s="151">
        <f>IF(N94="sníž. přenesená",J94,0)</f>
        <v>0</v>
      </c>
      <c r="BI94" s="151">
        <f>IF(N94="nulová",J94,0)</f>
        <v>0</v>
      </c>
      <c r="BJ94" s="18" t="s">
        <v>82</v>
      </c>
      <c r="BK94" s="151">
        <f>ROUND(I94*H94,2)</f>
        <v>0</v>
      </c>
      <c r="BL94" s="18" t="s">
        <v>129</v>
      </c>
      <c r="BM94" s="150" t="s">
        <v>82</v>
      </c>
    </row>
    <row r="95" spans="1:65" s="1" customFormat="1">
      <c r="A95" s="33"/>
      <c r="B95" s="34"/>
      <c r="C95" s="33"/>
      <c r="D95" s="152" t="s">
        <v>130</v>
      </c>
      <c r="E95" s="33"/>
      <c r="F95" s="153" t="s">
        <v>131</v>
      </c>
      <c r="G95" s="33"/>
      <c r="H95" s="33"/>
      <c r="I95" s="154"/>
      <c r="J95" s="33"/>
      <c r="K95" s="33"/>
      <c r="L95" s="34"/>
      <c r="M95" s="155"/>
      <c r="N95" s="156"/>
      <c r="O95" s="54"/>
      <c r="P95" s="54"/>
      <c r="Q95" s="54"/>
      <c r="R95" s="54"/>
      <c r="S95" s="54"/>
      <c r="T95" s="55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8" t="s">
        <v>130</v>
      </c>
      <c r="AU95" s="18" t="s">
        <v>82</v>
      </c>
    </row>
    <row r="96" spans="1:65" s="12" customFormat="1">
      <c r="B96" s="157"/>
      <c r="D96" s="158" t="s">
        <v>132</v>
      </c>
      <c r="E96" s="159" t="s">
        <v>3</v>
      </c>
      <c r="F96" s="160" t="s">
        <v>133</v>
      </c>
      <c r="H96" s="159" t="s">
        <v>3</v>
      </c>
      <c r="I96" s="161"/>
      <c r="L96" s="157"/>
      <c r="M96" s="162"/>
      <c r="N96" s="163"/>
      <c r="O96" s="163"/>
      <c r="P96" s="163"/>
      <c r="Q96" s="163"/>
      <c r="R96" s="163"/>
      <c r="S96" s="163"/>
      <c r="T96" s="164"/>
      <c r="AT96" s="159" t="s">
        <v>132</v>
      </c>
      <c r="AU96" s="159" t="s">
        <v>82</v>
      </c>
      <c r="AV96" s="12" t="s">
        <v>80</v>
      </c>
      <c r="AW96" s="12" t="s">
        <v>33</v>
      </c>
      <c r="AX96" s="12" t="s">
        <v>72</v>
      </c>
      <c r="AY96" s="159" t="s">
        <v>121</v>
      </c>
    </row>
    <row r="97" spans="2:51" s="12" customFormat="1">
      <c r="B97" s="157"/>
      <c r="D97" s="158" t="s">
        <v>132</v>
      </c>
      <c r="E97" s="159" t="s">
        <v>3</v>
      </c>
      <c r="F97" s="160" t="s">
        <v>134</v>
      </c>
      <c r="H97" s="159" t="s">
        <v>3</v>
      </c>
      <c r="I97" s="161"/>
      <c r="L97" s="157"/>
      <c r="M97" s="162"/>
      <c r="N97" s="163"/>
      <c r="O97" s="163"/>
      <c r="P97" s="163"/>
      <c r="Q97" s="163"/>
      <c r="R97" s="163"/>
      <c r="S97" s="163"/>
      <c r="T97" s="164"/>
      <c r="AT97" s="159" t="s">
        <v>132</v>
      </c>
      <c r="AU97" s="159" t="s">
        <v>82</v>
      </c>
      <c r="AV97" s="12" t="s">
        <v>80</v>
      </c>
      <c r="AW97" s="12" t="s">
        <v>33</v>
      </c>
      <c r="AX97" s="12" t="s">
        <v>72</v>
      </c>
      <c r="AY97" s="159" t="s">
        <v>121</v>
      </c>
    </row>
    <row r="98" spans="2:51" s="12" customFormat="1">
      <c r="B98" s="157"/>
      <c r="D98" s="158" t="s">
        <v>132</v>
      </c>
      <c r="E98" s="159" t="s">
        <v>3</v>
      </c>
      <c r="F98" s="160" t="s">
        <v>135</v>
      </c>
      <c r="H98" s="159" t="s">
        <v>3</v>
      </c>
      <c r="I98" s="161"/>
      <c r="L98" s="157"/>
      <c r="M98" s="162"/>
      <c r="N98" s="163"/>
      <c r="O98" s="163"/>
      <c r="P98" s="163"/>
      <c r="Q98" s="163"/>
      <c r="R98" s="163"/>
      <c r="S98" s="163"/>
      <c r="T98" s="164"/>
      <c r="AT98" s="159" t="s">
        <v>132</v>
      </c>
      <c r="AU98" s="159" t="s">
        <v>82</v>
      </c>
      <c r="AV98" s="12" t="s">
        <v>80</v>
      </c>
      <c r="AW98" s="12" t="s">
        <v>33</v>
      </c>
      <c r="AX98" s="12" t="s">
        <v>72</v>
      </c>
      <c r="AY98" s="159" t="s">
        <v>121</v>
      </c>
    </row>
    <row r="99" spans="2:51" s="12" customFormat="1">
      <c r="B99" s="157"/>
      <c r="D99" s="158" t="s">
        <v>132</v>
      </c>
      <c r="E99" s="159" t="s">
        <v>3</v>
      </c>
      <c r="F99" s="160" t="s">
        <v>136</v>
      </c>
      <c r="H99" s="159" t="s">
        <v>3</v>
      </c>
      <c r="I99" s="161"/>
      <c r="L99" s="157"/>
      <c r="M99" s="162"/>
      <c r="N99" s="163"/>
      <c r="O99" s="163"/>
      <c r="P99" s="163"/>
      <c r="Q99" s="163"/>
      <c r="R99" s="163"/>
      <c r="S99" s="163"/>
      <c r="T99" s="164"/>
      <c r="AT99" s="159" t="s">
        <v>132</v>
      </c>
      <c r="AU99" s="159" t="s">
        <v>82</v>
      </c>
      <c r="AV99" s="12" t="s">
        <v>80</v>
      </c>
      <c r="AW99" s="12" t="s">
        <v>33</v>
      </c>
      <c r="AX99" s="12" t="s">
        <v>72</v>
      </c>
      <c r="AY99" s="159" t="s">
        <v>121</v>
      </c>
    </row>
    <row r="100" spans="2:51" s="13" customFormat="1">
      <c r="B100" s="165"/>
      <c r="D100" s="158" t="s">
        <v>132</v>
      </c>
      <c r="E100" s="166" t="s">
        <v>3</v>
      </c>
      <c r="F100" s="167" t="s">
        <v>137</v>
      </c>
      <c r="H100" s="168">
        <v>0.36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6" t="s">
        <v>132</v>
      </c>
      <c r="AU100" s="166" t="s">
        <v>82</v>
      </c>
      <c r="AV100" s="13" t="s">
        <v>82</v>
      </c>
      <c r="AW100" s="13" t="s">
        <v>33</v>
      </c>
      <c r="AX100" s="13" t="s">
        <v>72</v>
      </c>
      <c r="AY100" s="166" t="s">
        <v>121</v>
      </c>
    </row>
    <row r="101" spans="2:51" s="13" customFormat="1">
      <c r="B101" s="165"/>
      <c r="D101" s="158" t="s">
        <v>132</v>
      </c>
      <c r="E101" s="166" t="s">
        <v>3</v>
      </c>
      <c r="F101" s="167" t="s">
        <v>138</v>
      </c>
      <c r="H101" s="168">
        <v>4.32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6" t="s">
        <v>132</v>
      </c>
      <c r="AU101" s="166" t="s">
        <v>82</v>
      </c>
      <c r="AV101" s="13" t="s">
        <v>82</v>
      </c>
      <c r="AW101" s="13" t="s">
        <v>33</v>
      </c>
      <c r="AX101" s="13" t="s">
        <v>72</v>
      </c>
      <c r="AY101" s="166" t="s">
        <v>121</v>
      </c>
    </row>
    <row r="102" spans="2:51" s="13" customFormat="1">
      <c r="B102" s="165"/>
      <c r="D102" s="158" t="s">
        <v>132</v>
      </c>
      <c r="E102" s="166" t="s">
        <v>3</v>
      </c>
      <c r="F102" s="167" t="s">
        <v>139</v>
      </c>
      <c r="H102" s="168">
        <v>6.48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6" t="s">
        <v>132</v>
      </c>
      <c r="AU102" s="166" t="s">
        <v>82</v>
      </c>
      <c r="AV102" s="13" t="s">
        <v>82</v>
      </c>
      <c r="AW102" s="13" t="s">
        <v>33</v>
      </c>
      <c r="AX102" s="13" t="s">
        <v>72</v>
      </c>
      <c r="AY102" s="166" t="s">
        <v>121</v>
      </c>
    </row>
    <row r="103" spans="2:51" s="13" customFormat="1">
      <c r="B103" s="165"/>
      <c r="D103" s="158" t="s">
        <v>132</v>
      </c>
      <c r="E103" s="166" t="s">
        <v>3</v>
      </c>
      <c r="F103" s="167" t="s">
        <v>140</v>
      </c>
      <c r="H103" s="168">
        <v>62.64</v>
      </c>
      <c r="I103" s="169"/>
      <c r="L103" s="165"/>
      <c r="M103" s="170"/>
      <c r="N103" s="171"/>
      <c r="O103" s="171"/>
      <c r="P103" s="171"/>
      <c r="Q103" s="171"/>
      <c r="R103" s="171"/>
      <c r="S103" s="171"/>
      <c r="T103" s="172"/>
      <c r="AT103" s="166" t="s">
        <v>132</v>
      </c>
      <c r="AU103" s="166" t="s">
        <v>82</v>
      </c>
      <c r="AV103" s="13" t="s">
        <v>82</v>
      </c>
      <c r="AW103" s="13" t="s">
        <v>33</v>
      </c>
      <c r="AX103" s="13" t="s">
        <v>72</v>
      </c>
      <c r="AY103" s="166" t="s">
        <v>121</v>
      </c>
    </row>
    <row r="104" spans="2:51" s="13" customFormat="1">
      <c r="B104" s="165"/>
      <c r="D104" s="158" t="s">
        <v>132</v>
      </c>
      <c r="E104" s="166" t="s">
        <v>3</v>
      </c>
      <c r="F104" s="167" t="s">
        <v>141</v>
      </c>
      <c r="H104" s="168">
        <v>0.27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6" t="s">
        <v>132</v>
      </c>
      <c r="AU104" s="166" t="s">
        <v>82</v>
      </c>
      <c r="AV104" s="13" t="s">
        <v>82</v>
      </c>
      <c r="AW104" s="13" t="s">
        <v>33</v>
      </c>
      <c r="AX104" s="13" t="s">
        <v>72</v>
      </c>
      <c r="AY104" s="166" t="s">
        <v>121</v>
      </c>
    </row>
    <row r="105" spans="2:51" s="13" customFormat="1">
      <c r="B105" s="165"/>
      <c r="D105" s="158" t="s">
        <v>132</v>
      </c>
      <c r="E105" s="166" t="s">
        <v>3</v>
      </c>
      <c r="F105" s="167" t="s">
        <v>141</v>
      </c>
      <c r="H105" s="168">
        <v>0.27</v>
      </c>
      <c r="I105" s="169"/>
      <c r="L105" s="165"/>
      <c r="M105" s="170"/>
      <c r="N105" s="171"/>
      <c r="O105" s="171"/>
      <c r="P105" s="171"/>
      <c r="Q105" s="171"/>
      <c r="R105" s="171"/>
      <c r="S105" s="171"/>
      <c r="T105" s="172"/>
      <c r="AT105" s="166" t="s">
        <v>132</v>
      </c>
      <c r="AU105" s="166" t="s">
        <v>82</v>
      </c>
      <c r="AV105" s="13" t="s">
        <v>82</v>
      </c>
      <c r="AW105" s="13" t="s">
        <v>33</v>
      </c>
      <c r="AX105" s="13" t="s">
        <v>72</v>
      </c>
      <c r="AY105" s="166" t="s">
        <v>121</v>
      </c>
    </row>
    <row r="106" spans="2:51" s="14" customFormat="1">
      <c r="B106" s="173"/>
      <c r="D106" s="158" t="s">
        <v>132</v>
      </c>
      <c r="E106" s="174" t="s">
        <v>3</v>
      </c>
      <c r="F106" s="175" t="s">
        <v>142</v>
      </c>
      <c r="H106" s="176">
        <v>74.34</v>
      </c>
      <c r="I106" s="177"/>
      <c r="L106" s="173"/>
      <c r="M106" s="178"/>
      <c r="N106" s="179"/>
      <c r="O106" s="179"/>
      <c r="P106" s="179"/>
      <c r="Q106" s="179"/>
      <c r="R106" s="179"/>
      <c r="S106" s="179"/>
      <c r="T106" s="180"/>
      <c r="AT106" s="174" t="s">
        <v>132</v>
      </c>
      <c r="AU106" s="174" t="s">
        <v>82</v>
      </c>
      <c r="AV106" s="14" t="s">
        <v>122</v>
      </c>
      <c r="AW106" s="14" t="s">
        <v>33</v>
      </c>
      <c r="AX106" s="14" t="s">
        <v>72</v>
      </c>
      <c r="AY106" s="174" t="s">
        <v>121</v>
      </c>
    </row>
    <row r="107" spans="2:51" s="12" customFormat="1">
      <c r="B107" s="157"/>
      <c r="D107" s="158" t="s">
        <v>132</v>
      </c>
      <c r="E107" s="159" t="s">
        <v>3</v>
      </c>
      <c r="F107" s="160" t="s">
        <v>143</v>
      </c>
      <c r="H107" s="159" t="s">
        <v>3</v>
      </c>
      <c r="I107" s="161"/>
      <c r="L107" s="157"/>
      <c r="M107" s="162"/>
      <c r="N107" s="163"/>
      <c r="O107" s="163"/>
      <c r="P107" s="163"/>
      <c r="Q107" s="163"/>
      <c r="R107" s="163"/>
      <c r="S107" s="163"/>
      <c r="T107" s="164"/>
      <c r="AT107" s="159" t="s">
        <v>132</v>
      </c>
      <c r="AU107" s="159" t="s">
        <v>82</v>
      </c>
      <c r="AV107" s="12" t="s">
        <v>80</v>
      </c>
      <c r="AW107" s="12" t="s">
        <v>33</v>
      </c>
      <c r="AX107" s="12" t="s">
        <v>72</v>
      </c>
      <c r="AY107" s="159" t="s">
        <v>121</v>
      </c>
    </row>
    <row r="108" spans="2:51" s="12" customFormat="1">
      <c r="B108" s="157"/>
      <c r="D108" s="158" t="s">
        <v>132</v>
      </c>
      <c r="E108" s="159" t="s">
        <v>3</v>
      </c>
      <c r="F108" s="160" t="s">
        <v>144</v>
      </c>
      <c r="H108" s="159" t="s">
        <v>3</v>
      </c>
      <c r="I108" s="161"/>
      <c r="L108" s="157"/>
      <c r="M108" s="162"/>
      <c r="N108" s="163"/>
      <c r="O108" s="163"/>
      <c r="P108" s="163"/>
      <c r="Q108" s="163"/>
      <c r="R108" s="163"/>
      <c r="S108" s="163"/>
      <c r="T108" s="164"/>
      <c r="AT108" s="159" t="s">
        <v>132</v>
      </c>
      <c r="AU108" s="159" t="s">
        <v>82</v>
      </c>
      <c r="AV108" s="12" t="s">
        <v>80</v>
      </c>
      <c r="AW108" s="12" t="s">
        <v>33</v>
      </c>
      <c r="AX108" s="12" t="s">
        <v>72</v>
      </c>
      <c r="AY108" s="159" t="s">
        <v>121</v>
      </c>
    </row>
    <row r="109" spans="2:51" s="12" customFormat="1">
      <c r="B109" s="157"/>
      <c r="D109" s="158" t="s">
        <v>132</v>
      </c>
      <c r="E109" s="159" t="s">
        <v>3</v>
      </c>
      <c r="F109" s="160" t="s">
        <v>145</v>
      </c>
      <c r="H109" s="159" t="s">
        <v>3</v>
      </c>
      <c r="I109" s="161"/>
      <c r="L109" s="157"/>
      <c r="M109" s="162"/>
      <c r="N109" s="163"/>
      <c r="O109" s="163"/>
      <c r="P109" s="163"/>
      <c r="Q109" s="163"/>
      <c r="R109" s="163"/>
      <c r="S109" s="163"/>
      <c r="T109" s="164"/>
      <c r="AT109" s="159" t="s">
        <v>132</v>
      </c>
      <c r="AU109" s="159" t="s">
        <v>82</v>
      </c>
      <c r="AV109" s="12" t="s">
        <v>80</v>
      </c>
      <c r="AW109" s="12" t="s">
        <v>33</v>
      </c>
      <c r="AX109" s="12" t="s">
        <v>72</v>
      </c>
      <c r="AY109" s="159" t="s">
        <v>121</v>
      </c>
    </row>
    <row r="110" spans="2:51" s="13" customFormat="1">
      <c r="B110" s="165"/>
      <c r="D110" s="158" t="s">
        <v>132</v>
      </c>
      <c r="E110" s="166" t="s">
        <v>3</v>
      </c>
      <c r="F110" s="167" t="s">
        <v>146</v>
      </c>
      <c r="H110" s="168">
        <v>1.2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6" t="s">
        <v>132</v>
      </c>
      <c r="AU110" s="166" t="s">
        <v>82</v>
      </c>
      <c r="AV110" s="13" t="s">
        <v>82</v>
      </c>
      <c r="AW110" s="13" t="s">
        <v>33</v>
      </c>
      <c r="AX110" s="13" t="s">
        <v>72</v>
      </c>
      <c r="AY110" s="166" t="s">
        <v>121</v>
      </c>
    </row>
    <row r="111" spans="2:51" s="14" customFormat="1">
      <c r="B111" s="173"/>
      <c r="D111" s="158" t="s">
        <v>132</v>
      </c>
      <c r="E111" s="174" t="s">
        <v>3</v>
      </c>
      <c r="F111" s="175" t="s">
        <v>142</v>
      </c>
      <c r="H111" s="176">
        <v>1.2</v>
      </c>
      <c r="I111" s="177"/>
      <c r="L111" s="173"/>
      <c r="M111" s="178"/>
      <c r="N111" s="179"/>
      <c r="O111" s="179"/>
      <c r="P111" s="179"/>
      <c r="Q111" s="179"/>
      <c r="R111" s="179"/>
      <c r="S111" s="179"/>
      <c r="T111" s="180"/>
      <c r="AT111" s="174" t="s">
        <v>132</v>
      </c>
      <c r="AU111" s="174" t="s">
        <v>82</v>
      </c>
      <c r="AV111" s="14" t="s">
        <v>122</v>
      </c>
      <c r="AW111" s="14" t="s">
        <v>33</v>
      </c>
      <c r="AX111" s="14" t="s">
        <v>72</v>
      </c>
      <c r="AY111" s="174" t="s">
        <v>121</v>
      </c>
    </row>
    <row r="112" spans="2:51" s="15" customFormat="1">
      <c r="B112" s="181"/>
      <c r="D112" s="158" t="s">
        <v>132</v>
      </c>
      <c r="E112" s="182" t="s">
        <v>3</v>
      </c>
      <c r="F112" s="183" t="s">
        <v>147</v>
      </c>
      <c r="H112" s="184">
        <v>75.540000000000006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132</v>
      </c>
      <c r="AU112" s="182" t="s">
        <v>82</v>
      </c>
      <c r="AV112" s="15" t="s">
        <v>129</v>
      </c>
      <c r="AW112" s="15" t="s">
        <v>33</v>
      </c>
      <c r="AX112" s="15" t="s">
        <v>80</v>
      </c>
      <c r="AY112" s="182" t="s">
        <v>121</v>
      </c>
    </row>
    <row r="113" spans="1:65" s="1" customFormat="1" ht="24.2" customHeight="1">
      <c r="A113" s="33"/>
      <c r="B113" s="138"/>
      <c r="C113" s="139" t="s">
        <v>82</v>
      </c>
      <c r="D113" s="139" t="s">
        <v>124</v>
      </c>
      <c r="E113" s="140" t="s">
        <v>148</v>
      </c>
      <c r="F113" s="141" t="s">
        <v>149</v>
      </c>
      <c r="G113" s="142" t="s">
        <v>127</v>
      </c>
      <c r="H113" s="143">
        <v>7.05</v>
      </c>
      <c r="I113" s="144"/>
      <c r="J113" s="145">
        <f>ROUND(I113*H113,2)</f>
        <v>0</v>
      </c>
      <c r="K113" s="141" t="s">
        <v>128</v>
      </c>
      <c r="L113" s="34"/>
      <c r="M113" s="146" t="s">
        <v>3</v>
      </c>
      <c r="N113" s="147" t="s">
        <v>44</v>
      </c>
      <c r="O113" s="54"/>
      <c r="P113" s="148">
        <f>O113*H113</f>
        <v>0</v>
      </c>
      <c r="Q113" s="148">
        <v>0.45432</v>
      </c>
      <c r="R113" s="148">
        <f>Q113*H113</f>
        <v>3.2029559999999999</v>
      </c>
      <c r="S113" s="148">
        <v>0</v>
      </c>
      <c r="T113" s="149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50" t="s">
        <v>129</v>
      </c>
      <c r="AT113" s="150" t="s">
        <v>124</v>
      </c>
      <c r="AU113" s="150" t="s">
        <v>82</v>
      </c>
      <c r="AY113" s="18" t="s">
        <v>121</v>
      </c>
      <c r="BE113" s="151">
        <f>IF(N113="základní",J113,0)</f>
        <v>0</v>
      </c>
      <c r="BF113" s="151">
        <f>IF(N113="snížená",J113,0)</f>
        <v>0</v>
      </c>
      <c r="BG113" s="151">
        <f>IF(N113="zákl. přenesená",J113,0)</f>
        <v>0</v>
      </c>
      <c r="BH113" s="151">
        <f>IF(N113="sníž. přenesená",J113,0)</f>
        <v>0</v>
      </c>
      <c r="BI113" s="151">
        <f>IF(N113="nulová",J113,0)</f>
        <v>0</v>
      </c>
      <c r="BJ113" s="18" t="s">
        <v>82</v>
      </c>
      <c r="BK113" s="151">
        <f>ROUND(I113*H113,2)</f>
        <v>0</v>
      </c>
      <c r="BL113" s="18" t="s">
        <v>129</v>
      </c>
      <c r="BM113" s="150" t="s">
        <v>129</v>
      </c>
    </row>
    <row r="114" spans="1:65" s="1" customFormat="1">
      <c r="A114" s="33"/>
      <c r="B114" s="34"/>
      <c r="C114" s="33"/>
      <c r="D114" s="152" t="s">
        <v>130</v>
      </c>
      <c r="E114" s="33"/>
      <c r="F114" s="153" t="s">
        <v>150</v>
      </c>
      <c r="G114" s="33"/>
      <c r="H114" s="33"/>
      <c r="I114" s="154"/>
      <c r="J114" s="33"/>
      <c r="K114" s="33"/>
      <c r="L114" s="34"/>
      <c r="M114" s="155"/>
      <c r="N114" s="156"/>
      <c r="O114" s="54"/>
      <c r="P114" s="54"/>
      <c r="Q114" s="54"/>
      <c r="R114" s="54"/>
      <c r="S114" s="54"/>
      <c r="T114" s="55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8" t="s">
        <v>130</v>
      </c>
      <c r="AU114" s="18" t="s">
        <v>82</v>
      </c>
    </row>
    <row r="115" spans="1:65" s="12" customFormat="1">
      <c r="B115" s="157"/>
      <c r="D115" s="158" t="s">
        <v>132</v>
      </c>
      <c r="E115" s="159" t="s">
        <v>3</v>
      </c>
      <c r="F115" s="160" t="s">
        <v>151</v>
      </c>
      <c r="H115" s="159" t="s">
        <v>3</v>
      </c>
      <c r="I115" s="161"/>
      <c r="L115" s="157"/>
      <c r="M115" s="162"/>
      <c r="N115" s="163"/>
      <c r="O115" s="163"/>
      <c r="P115" s="163"/>
      <c r="Q115" s="163"/>
      <c r="R115" s="163"/>
      <c r="S115" s="163"/>
      <c r="T115" s="164"/>
      <c r="AT115" s="159" t="s">
        <v>132</v>
      </c>
      <c r="AU115" s="159" t="s">
        <v>82</v>
      </c>
      <c r="AV115" s="12" t="s">
        <v>80</v>
      </c>
      <c r="AW115" s="12" t="s">
        <v>33</v>
      </c>
      <c r="AX115" s="12" t="s">
        <v>72</v>
      </c>
      <c r="AY115" s="159" t="s">
        <v>121</v>
      </c>
    </row>
    <row r="116" spans="1:65" s="12" customFormat="1">
      <c r="B116" s="157"/>
      <c r="D116" s="158" t="s">
        <v>132</v>
      </c>
      <c r="E116" s="159" t="s">
        <v>3</v>
      </c>
      <c r="F116" s="160" t="s">
        <v>134</v>
      </c>
      <c r="H116" s="159" t="s">
        <v>3</v>
      </c>
      <c r="I116" s="161"/>
      <c r="L116" s="157"/>
      <c r="M116" s="162"/>
      <c r="N116" s="163"/>
      <c r="O116" s="163"/>
      <c r="P116" s="163"/>
      <c r="Q116" s="163"/>
      <c r="R116" s="163"/>
      <c r="S116" s="163"/>
      <c r="T116" s="164"/>
      <c r="AT116" s="159" t="s">
        <v>132</v>
      </c>
      <c r="AU116" s="159" t="s">
        <v>82</v>
      </c>
      <c r="AV116" s="12" t="s">
        <v>80</v>
      </c>
      <c r="AW116" s="12" t="s">
        <v>33</v>
      </c>
      <c r="AX116" s="12" t="s">
        <v>72</v>
      </c>
      <c r="AY116" s="159" t="s">
        <v>121</v>
      </c>
    </row>
    <row r="117" spans="1:65" s="12" customFormat="1">
      <c r="B117" s="157"/>
      <c r="D117" s="158" t="s">
        <v>132</v>
      </c>
      <c r="E117" s="159" t="s">
        <v>3</v>
      </c>
      <c r="F117" s="160" t="s">
        <v>135</v>
      </c>
      <c r="H117" s="159" t="s">
        <v>3</v>
      </c>
      <c r="I117" s="161"/>
      <c r="L117" s="157"/>
      <c r="M117" s="162"/>
      <c r="N117" s="163"/>
      <c r="O117" s="163"/>
      <c r="P117" s="163"/>
      <c r="Q117" s="163"/>
      <c r="R117" s="163"/>
      <c r="S117" s="163"/>
      <c r="T117" s="164"/>
      <c r="AT117" s="159" t="s">
        <v>132</v>
      </c>
      <c r="AU117" s="159" t="s">
        <v>82</v>
      </c>
      <c r="AV117" s="12" t="s">
        <v>80</v>
      </c>
      <c r="AW117" s="12" t="s">
        <v>33</v>
      </c>
      <c r="AX117" s="12" t="s">
        <v>72</v>
      </c>
      <c r="AY117" s="159" t="s">
        <v>121</v>
      </c>
    </row>
    <row r="118" spans="1:65" s="12" customFormat="1">
      <c r="B118" s="157"/>
      <c r="D118" s="158" t="s">
        <v>132</v>
      </c>
      <c r="E118" s="159" t="s">
        <v>3</v>
      </c>
      <c r="F118" s="160" t="s">
        <v>152</v>
      </c>
      <c r="H118" s="159" t="s">
        <v>3</v>
      </c>
      <c r="I118" s="161"/>
      <c r="L118" s="157"/>
      <c r="M118" s="162"/>
      <c r="N118" s="163"/>
      <c r="O118" s="163"/>
      <c r="P118" s="163"/>
      <c r="Q118" s="163"/>
      <c r="R118" s="163"/>
      <c r="S118" s="163"/>
      <c r="T118" s="164"/>
      <c r="AT118" s="159" t="s">
        <v>132</v>
      </c>
      <c r="AU118" s="159" t="s">
        <v>82</v>
      </c>
      <c r="AV118" s="12" t="s">
        <v>80</v>
      </c>
      <c r="AW118" s="12" t="s">
        <v>33</v>
      </c>
      <c r="AX118" s="12" t="s">
        <v>72</v>
      </c>
      <c r="AY118" s="159" t="s">
        <v>121</v>
      </c>
    </row>
    <row r="119" spans="1:65" s="13" customFormat="1">
      <c r="B119" s="165"/>
      <c r="D119" s="158" t="s">
        <v>132</v>
      </c>
      <c r="E119" s="166" t="s">
        <v>3</v>
      </c>
      <c r="F119" s="167" t="s">
        <v>153</v>
      </c>
      <c r="H119" s="168">
        <v>1.74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6" t="s">
        <v>132</v>
      </c>
      <c r="AU119" s="166" t="s">
        <v>82</v>
      </c>
      <c r="AV119" s="13" t="s">
        <v>82</v>
      </c>
      <c r="AW119" s="13" t="s">
        <v>33</v>
      </c>
      <c r="AX119" s="13" t="s">
        <v>72</v>
      </c>
      <c r="AY119" s="166" t="s">
        <v>121</v>
      </c>
    </row>
    <row r="120" spans="1:65" s="13" customFormat="1">
      <c r="B120" s="165"/>
      <c r="D120" s="158" t="s">
        <v>132</v>
      </c>
      <c r="E120" s="166" t="s">
        <v>3</v>
      </c>
      <c r="F120" s="167" t="s">
        <v>154</v>
      </c>
      <c r="H120" s="168">
        <v>1.38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6" t="s">
        <v>132</v>
      </c>
      <c r="AU120" s="166" t="s">
        <v>82</v>
      </c>
      <c r="AV120" s="13" t="s">
        <v>82</v>
      </c>
      <c r="AW120" s="13" t="s">
        <v>33</v>
      </c>
      <c r="AX120" s="13" t="s">
        <v>72</v>
      </c>
      <c r="AY120" s="166" t="s">
        <v>121</v>
      </c>
    </row>
    <row r="121" spans="1:65" s="13" customFormat="1">
      <c r="B121" s="165"/>
      <c r="D121" s="158" t="s">
        <v>132</v>
      </c>
      <c r="E121" s="166" t="s">
        <v>3</v>
      </c>
      <c r="F121" s="167" t="s">
        <v>153</v>
      </c>
      <c r="H121" s="168">
        <v>1.74</v>
      </c>
      <c r="I121" s="169"/>
      <c r="L121" s="165"/>
      <c r="M121" s="170"/>
      <c r="N121" s="171"/>
      <c r="O121" s="171"/>
      <c r="P121" s="171"/>
      <c r="Q121" s="171"/>
      <c r="R121" s="171"/>
      <c r="S121" s="171"/>
      <c r="T121" s="172"/>
      <c r="AT121" s="166" t="s">
        <v>132</v>
      </c>
      <c r="AU121" s="166" t="s">
        <v>82</v>
      </c>
      <c r="AV121" s="13" t="s">
        <v>82</v>
      </c>
      <c r="AW121" s="13" t="s">
        <v>33</v>
      </c>
      <c r="AX121" s="13" t="s">
        <v>72</v>
      </c>
      <c r="AY121" s="166" t="s">
        <v>121</v>
      </c>
    </row>
    <row r="122" spans="1:65" s="13" customFormat="1">
      <c r="B122" s="165"/>
      <c r="D122" s="158" t="s">
        <v>132</v>
      </c>
      <c r="E122" s="166" t="s">
        <v>3</v>
      </c>
      <c r="F122" s="167" t="s">
        <v>155</v>
      </c>
      <c r="H122" s="168">
        <v>0.66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6" t="s">
        <v>132</v>
      </c>
      <c r="AU122" s="166" t="s">
        <v>82</v>
      </c>
      <c r="AV122" s="13" t="s">
        <v>82</v>
      </c>
      <c r="AW122" s="13" t="s">
        <v>33</v>
      </c>
      <c r="AX122" s="13" t="s">
        <v>72</v>
      </c>
      <c r="AY122" s="166" t="s">
        <v>121</v>
      </c>
    </row>
    <row r="123" spans="1:65" s="14" customFormat="1">
      <c r="B123" s="173"/>
      <c r="D123" s="158" t="s">
        <v>132</v>
      </c>
      <c r="E123" s="174" t="s">
        <v>3</v>
      </c>
      <c r="F123" s="175" t="s">
        <v>142</v>
      </c>
      <c r="H123" s="176">
        <v>5.52</v>
      </c>
      <c r="I123" s="177"/>
      <c r="L123" s="173"/>
      <c r="M123" s="178"/>
      <c r="N123" s="179"/>
      <c r="O123" s="179"/>
      <c r="P123" s="179"/>
      <c r="Q123" s="179"/>
      <c r="R123" s="179"/>
      <c r="S123" s="179"/>
      <c r="T123" s="180"/>
      <c r="AT123" s="174" t="s">
        <v>132</v>
      </c>
      <c r="AU123" s="174" t="s">
        <v>82</v>
      </c>
      <c r="AV123" s="14" t="s">
        <v>122</v>
      </c>
      <c r="AW123" s="14" t="s">
        <v>33</v>
      </c>
      <c r="AX123" s="14" t="s">
        <v>72</v>
      </c>
      <c r="AY123" s="174" t="s">
        <v>121</v>
      </c>
    </row>
    <row r="124" spans="1:65" s="12" customFormat="1">
      <c r="B124" s="157"/>
      <c r="D124" s="158" t="s">
        <v>132</v>
      </c>
      <c r="E124" s="159" t="s">
        <v>3</v>
      </c>
      <c r="F124" s="160" t="s">
        <v>156</v>
      </c>
      <c r="H124" s="159" t="s">
        <v>3</v>
      </c>
      <c r="I124" s="161"/>
      <c r="L124" s="157"/>
      <c r="M124" s="162"/>
      <c r="N124" s="163"/>
      <c r="O124" s="163"/>
      <c r="P124" s="163"/>
      <c r="Q124" s="163"/>
      <c r="R124" s="163"/>
      <c r="S124" s="163"/>
      <c r="T124" s="164"/>
      <c r="AT124" s="159" t="s">
        <v>132</v>
      </c>
      <c r="AU124" s="159" t="s">
        <v>82</v>
      </c>
      <c r="AV124" s="12" t="s">
        <v>80</v>
      </c>
      <c r="AW124" s="12" t="s">
        <v>33</v>
      </c>
      <c r="AX124" s="12" t="s">
        <v>72</v>
      </c>
      <c r="AY124" s="159" t="s">
        <v>121</v>
      </c>
    </row>
    <row r="125" spans="1:65" s="12" customFormat="1">
      <c r="B125" s="157"/>
      <c r="D125" s="158" t="s">
        <v>132</v>
      </c>
      <c r="E125" s="159" t="s">
        <v>3</v>
      </c>
      <c r="F125" s="160" t="s">
        <v>145</v>
      </c>
      <c r="H125" s="159" t="s">
        <v>3</v>
      </c>
      <c r="I125" s="161"/>
      <c r="L125" s="157"/>
      <c r="M125" s="162"/>
      <c r="N125" s="163"/>
      <c r="O125" s="163"/>
      <c r="P125" s="163"/>
      <c r="Q125" s="163"/>
      <c r="R125" s="163"/>
      <c r="S125" s="163"/>
      <c r="T125" s="164"/>
      <c r="AT125" s="159" t="s">
        <v>132</v>
      </c>
      <c r="AU125" s="159" t="s">
        <v>82</v>
      </c>
      <c r="AV125" s="12" t="s">
        <v>80</v>
      </c>
      <c r="AW125" s="12" t="s">
        <v>33</v>
      </c>
      <c r="AX125" s="12" t="s">
        <v>72</v>
      </c>
      <c r="AY125" s="159" t="s">
        <v>121</v>
      </c>
    </row>
    <row r="126" spans="1:65" s="12" customFormat="1">
      <c r="B126" s="157"/>
      <c r="D126" s="158" t="s">
        <v>132</v>
      </c>
      <c r="E126" s="159" t="s">
        <v>3</v>
      </c>
      <c r="F126" s="160" t="s">
        <v>144</v>
      </c>
      <c r="H126" s="159" t="s">
        <v>3</v>
      </c>
      <c r="I126" s="161"/>
      <c r="L126" s="157"/>
      <c r="M126" s="162"/>
      <c r="N126" s="163"/>
      <c r="O126" s="163"/>
      <c r="P126" s="163"/>
      <c r="Q126" s="163"/>
      <c r="R126" s="163"/>
      <c r="S126" s="163"/>
      <c r="T126" s="164"/>
      <c r="AT126" s="159" t="s">
        <v>132</v>
      </c>
      <c r="AU126" s="159" t="s">
        <v>82</v>
      </c>
      <c r="AV126" s="12" t="s">
        <v>80</v>
      </c>
      <c r="AW126" s="12" t="s">
        <v>33</v>
      </c>
      <c r="AX126" s="12" t="s">
        <v>72</v>
      </c>
      <c r="AY126" s="159" t="s">
        <v>121</v>
      </c>
    </row>
    <row r="127" spans="1:65" s="13" customFormat="1">
      <c r="B127" s="165"/>
      <c r="D127" s="158" t="s">
        <v>132</v>
      </c>
      <c r="E127" s="166" t="s">
        <v>3</v>
      </c>
      <c r="F127" s="167" t="s">
        <v>157</v>
      </c>
      <c r="H127" s="168">
        <v>1.53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6" t="s">
        <v>132</v>
      </c>
      <c r="AU127" s="166" t="s">
        <v>82</v>
      </c>
      <c r="AV127" s="13" t="s">
        <v>82</v>
      </c>
      <c r="AW127" s="13" t="s">
        <v>33</v>
      </c>
      <c r="AX127" s="13" t="s">
        <v>72</v>
      </c>
      <c r="AY127" s="166" t="s">
        <v>121</v>
      </c>
    </row>
    <row r="128" spans="1:65" s="14" customFormat="1">
      <c r="B128" s="173"/>
      <c r="D128" s="158" t="s">
        <v>132</v>
      </c>
      <c r="E128" s="174" t="s">
        <v>3</v>
      </c>
      <c r="F128" s="175" t="s">
        <v>142</v>
      </c>
      <c r="H128" s="176">
        <v>1.53</v>
      </c>
      <c r="I128" s="177"/>
      <c r="L128" s="173"/>
      <c r="M128" s="178"/>
      <c r="N128" s="179"/>
      <c r="O128" s="179"/>
      <c r="P128" s="179"/>
      <c r="Q128" s="179"/>
      <c r="R128" s="179"/>
      <c r="S128" s="179"/>
      <c r="T128" s="180"/>
      <c r="AT128" s="174" t="s">
        <v>132</v>
      </c>
      <c r="AU128" s="174" t="s">
        <v>82</v>
      </c>
      <c r="AV128" s="14" t="s">
        <v>122</v>
      </c>
      <c r="AW128" s="14" t="s">
        <v>33</v>
      </c>
      <c r="AX128" s="14" t="s">
        <v>72</v>
      </c>
      <c r="AY128" s="174" t="s">
        <v>121</v>
      </c>
    </row>
    <row r="129" spans="1:65" s="15" customFormat="1">
      <c r="B129" s="181"/>
      <c r="D129" s="158" t="s">
        <v>132</v>
      </c>
      <c r="E129" s="182" t="s">
        <v>3</v>
      </c>
      <c r="F129" s="183" t="s">
        <v>147</v>
      </c>
      <c r="H129" s="184">
        <v>7.05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2" t="s">
        <v>132</v>
      </c>
      <c r="AU129" s="182" t="s">
        <v>82</v>
      </c>
      <c r="AV129" s="15" t="s">
        <v>129</v>
      </c>
      <c r="AW129" s="15" t="s">
        <v>33</v>
      </c>
      <c r="AX129" s="15" t="s">
        <v>80</v>
      </c>
      <c r="AY129" s="182" t="s">
        <v>121</v>
      </c>
    </row>
    <row r="130" spans="1:65" s="11" customFormat="1" ht="22.9" customHeight="1">
      <c r="B130" s="125"/>
      <c r="D130" s="126" t="s">
        <v>71</v>
      </c>
      <c r="E130" s="136" t="s">
        <v>158</v>
      </c>
      <c r="F130" s="136" t="s">
        <v>159</v>
      </c>
      <c r="I130" s="128"/>
      <c r="J130" s="137">
        <f>BK130</f>
        <v>0</v>
      </c>
      <c r="L130" s="125"/>
      <c r="M130" s="130"/>
      <c r="N130" s="131"/>
      <c r="O130" s="131"/>
      <c r="P130" s="132">
        <f>SUM(P131:P181)</f>
        <v>0</v>
      </c>
      <c r="Q130" s="131"/>
      <c r="R130" s="132">
        <f>SUM(R131:R181)</f>
        <v>9.8502284000000007</v>
      </c>
      <c r="S130" s="131"/>
      <c r="T130" s="133">
        <f>SUM(T131:T181)</f>
        <v>0</v>
      </c>
      <c r="AR130" s="126" t="s">
        <v>80</v>
      </c>
      <c r="AT130" s="134" t="s">
        <v>71</v>
      </c>
      <c r="AU130" s="134" t="s">
        <v>80</v>
      </c>
      <c r="AY130" s="126" t="s">
        <v>121</v>
      </c>
      <c r="BK130" s="135">
        <f>SUM(BK131:BK181)</f>
        <v>0</v>
      </c>
    </row>
    <row r="131" spans="1:65" s="1" customFormat="1" ht="16.5" customHeight="1">
      <c r="A131" s="33"/>
      <c r="B131" s="138"/>
      <c r="C131" s="139" t="s">
        <v>122</v>
      </c>
      <c r="D131" s="139" t="s">
        <v>124</v>
      </c>
      <c r="E131" s="140" t="s">
        <v>160</v>
      </c>
      <c r="F131" s="141" t="s">
        <v>161</v>
      </c>
      <c r="G131" s="142" t="s">
        <v>127</v>
      </c>
      <c r="H131" s="143">
        <v>4.665</v>
      </c>
      <c r="I131" s="144"/>
      <c r="J131" s="145">
        <f>ROUND(I131*H131,2)</f>
        <v>0</v>
      </c>
      <c r="K131" s="141" t="s">
        <v>128</v>
      </c>
      <c r="L131" s="34"/>
      <c r="M131" s="146" t="s">
        <v>3</v>
      </c>
      <c r="N131" s="147" t="s">
        <v>44</v>
      </c>
      <c r="O131" s="54"/>
      <c r="P131" s="148">
        <f>O131*H131</f>
        <v>0</v>
      </c>
      <c r="Q131" s="148">
        <v>4.9840000000000002E-2</v>
      </c>
      <c r="R131" s="148">
        <f>Q131*H131</f>
        <v>0.2325036</v>
      </c>
      <c r="S131" s="148">
        <v>0</v>
      </c>
      <c r="T131" s="14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0" t="s">
        <v>129</v>
      </c>
      <c r="AT131" s="150" t="s">
        <v>124</v>
      </c>
      <c r="AU131" s="150" t="s">
        <v>82</v>
      </c>
      <c r="AY131" s="18" t="s">
        <v>121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8" t="s">
        <v>82</v>
      </c>
      <c r="BK131" s="151">
        <f>ROUND(I131*H131,2)</f>
        <v>0</v>
      </c>
      <c r="BL131" s="18" t="s">
        <v>129</v>
      </c>
      <c r="BM131" s="150" t="s">
        <v>162</v>
      </c>
    </row>
    <row r="132" spans="1:65" s="1" customFormat="1">
      <c r="A132" s="33"/>
      <c r="B132" s="34"/>
      <c r="C132" s="33"/>
      <c r="D132" s="152" t="s">
        <v>130</v>
      </c>
      <c r="E132" s="33"/>
      <c r="F132" s="153" t="s">
        <v>163</v>
      </c>
      <c r="G132" s="33"/>
      <c r="H132" s="33"/>
      <c r="I132" s="154"/>
      <c r="J132" s="33"/>
      <c r="K132" s="33"/>
      <c r="L132" s="34"/>
      <c r="M132" s="155"/>
      <c r="N132" s="156"/>
      <c r="O132" s="54"/>
      <c r="P132" s="54"/>
      <c r="Q132" s="54"/>
      <c r="R132" s="54"/>
      <c r="S132" s="54"/>
      <c r="T132" s="55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130</v>
      </c>
      <c r="AU132" s="18" t="s">
        <v>82</v>
      </c>
    </row>
    <row r="133" spans="1:65" s="12" customFormat="1">
      <c r="B133" s="157"/>
      <c r="D133" s="158" t="s">
        <v>132</v>
      </c>
      <c r="E133" s="159" t="s">
        <v>3</v>
      </c>
      <c r="F133" s="160" t="s">
        <v>164</v>
      </c>
      <c r="H133" s="159" t="s">
        <v>3</v>
      </c>
      <c r="I133" s="161"/>
      <c r="L133" s="157"/>
      <c r="M133" s="162"/>
      <c r="N133" s="163"/>
      <c r="O133" s="163"/>
      <c r="P133" s="163"/>
      <c r="Q133" s="163"/>
      <c r="R133" s="163"/>
      <c r="S133" s="163"/>
      <c r="T133" s="164"/>
      <c r="AT133" s="159" t="s">
        <v>132</v>
      </c>
      <c r="AU133" s="159" t="s">
        <v>82</v>
      </c>
      <c r="AV133" s="12" t="s">
        <v>80</v>
      </c>
      <c r="AW133" s="12" t="s">
        <v>33</v>
      </c>
      <c r="AX133" s="12" t="s">
        <v>72</v>
      </c>
      <c r="AY133" s="159" t="s">
        <v>121</v>
      </c>
    </row>
    <row r="134" spans="1:65" s="12" customFormat="1">
      <c r="B134" s="157"/>
      <c r="D134" s="158" t="s">
        <v>132</v>
      </c>
      <c r="E134" s="159" t="s">
        <v>3</v>
      </c>
      <c r="F134" s="160" t="s">
        <v>165</v>
      </c>
      <c r="H134" s="159" t="s">
        <v>3</v>
      </c>
      <c r="I134" s="161"/>
      <c r="L134" s="157"/>
      <c r="M134" s="162"/>
      <c r="N134" s="163"/>
      <c r="O134" s="163"/>
      <c r="P134" s="163"/>
      <c r="Q134" s="163"/>
      <c r="R134" s="163"/>
      <c r="S134" s="163"/>
      <c r="T134" s="164"/>
      <c r="AT134" s="159" t="s">
        <v>132</v>
      </c>
      <c r="AU134" s="159" t="s">
        <v>82</v>
      </c>
      <c r="AV134" s="12" t="s">
        <v>80</v>
      </c>
      <c r="AW134" s="12" t="s">
        <v>33</v>
      </c>
      <c r="AX134" s="12" t="s">
        <v>72</v>
      </c>
      <c r="AY134" s="159" t="s">
        <v>121</v>
      </c>
    </row>
    <row r="135" spans="1:65" s="12" customFormat="1">
      <c r="B135" s="157"/>
      <c r="D135" s="158" t="s">
        <v>132</v>
      </c>
      <c r="E135" s="159" t="s">
        <v>3</v>
      </c>
      <c r="F135" s="160" t="s">
        <v>166</v>
      </c>
      <c r="H135" s="159" t="s">
        <v>3</v>
      </c>
      <c r="I135" s="161"/>
      <c r="L135" s="157"/>
      <c r="M135" s="162"/>
      <c r="N135" s="163"/>
      <c r="O135" s="163"/>
      <c r="P135" s="163"/>
      <c r="Q135" s="163"/>
      <c r="R135" s="163"/>
      <c r="S135" s="163"/>
      <c r="T135" s="164"/>
      <c r="AT135" s="159" t="s">
        <v>132</v>
      </c>
      <c r="AU135" s="159" t="s">
        <v>82</v>
      </c>
      <c r="AV135" s="12" t="s">
        <v>80</v>
      </c>
      <c r="AW135" s="12" t="s">
        <v>33</v>
      </c>
      <c r="AX135" s="12" t="s">
        <v>72</v>
      </c>
      <c r="AY135" s="159" t="s">
        <v>121</v>
      </c>
    </row>
    <row r="136" spans="1:65" s="13" customFormat="1">
      <c r="B136" s="165"/>
      <c r="D136" s="158" t="s">
        <v>132</v>
      </c>
      <c r="E136" s="166" t="s">
        <v>3</v>
      </c>
      <c r="F136" s="167" t="s">
        <v>167</v>
      </c>
      <c r="H136" s="168">
        <v>2.16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6" t="s">
        <v>132</v>
      </c>
      <c r="AU136" s="166" t="s">
        <v>82</v>
      </c>
      <c r="AV136" s="13" t="s">
        <v>82</v>
      </c>
      <c r="AW136" s="13" t="s">
        <v>33</v>
      </c>
      <c r="AX136" s="13" t="s">
        <v>72</v>
      </c>
      <c r="AY136" s="166" t="s">
        <v>121</v>
      </c>
    </row>
    <row r="137" spans="1:65" s="12" customFormat="1">
      <c r="B137" s="157"/>
      <c r="D137" s="158" t="s">
        <v>132</v>
      </c>
      <c r="E137" s="159" t="s">
        <v>3</v>
      </c>
      <c r="F137" s="160" t="s">
        <v>168</v>
      </c>
      <c r="H137" s="159" t="s">
        <v>3</v>
      </c>
      <c r="I137" s="161"/>
      <c r="L137" s="157"/>
      <c r="M137" s="162"/>
      <c r="N137" s="163"/>
      <c r="O137" s="163"/>
      <c r="P137" s="163"/>
      <c r="Q137" s="163"/>
      <c r="R137" s="163"/>
      <c r="S137" s="163"/>
      <c r="T137" s="164"/>
      <c r="AT137" s="159" t="s">
        <v>132</v>
      </c>
      <c r="AU137" s="159" t="s">
        <v>82</v>
      </c>
      <c r="AV137" s="12" t="s">
        <v>80</v>
      </c>
      <c r="AW137" s="12" t="s">
        <v>33</v>
      </c>
      <c r="AX137" s="12" t="s">
        <v>72</v>
      </c>
      <c r="AY137" s="159" t="s">
        <v>121</v>
      </c>
    </row>
    <row r="138" spans="1:65" s="13" customFormat="1">
      <c r="B138" s="165"/>
      <c r="D138" s="158" t="s">
        <v>132</v>
      </c>
      <c r="E138" s="166" t="s">
        <v>3</v>
      </c>
      <c r="F138" s="167" t="s">
        <v>169</v>
      </c>
      <c r="H138" s="168">
        <v>0.75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6" t="s">
        <v>132</v>
      </c>
      <c r="AU138" s="166" t="s">
        <v>82</v>
      </c>
      <c r="AV138" s="13" t="s">
        <v>82</v>
      </c>
      <c r="AW138" s="13" t="s">
        <v>33</v>
      </c>
      <c r="AX138" s="13" t="s">
        <v>72</v>
      </c>
      <c r="AY138" s="166" t="s">
        <v>121</v>
      </c>
    </row>
    <row r="139" spans="1:65" s="12" customFormat="1">
      <c r="B139" s="157"/>
      <c r="D139" s="158" t="s">
        <v>132</v>
      </c>
      <c r="E139" s="159" t="s">
        <v>3</v>
      </c>
      <c r="F139" s="160" t="s">
        <v>170</v>
      </c>
      <c r="H139" s="159" t="s">
        <v>3</v>
      </c>
      <c r="I139" s="161"/>
      <c r="L139" s="157"/>
      <c r="M139" s="162"/>
      <c r="N139" s="163"/>
      <c r="O139" s="163"/>
      <c r="P139" s="163"/>
      <c r="Q139" s="163"/>
      <c r="R139" s="163"/>
      <c r="S139" s="163"/>
      <c r="T139" s="164"/>
      <c r="AT139" s="159" t="s">
        <v>132</v>
      </c>
      <c r="AU139" s="159" t="s">
        <v>82</v>
      </c>
      <c r="AV139" s="12" t="s">
        <v>80</v>
      </c>
      <c r="AW139" s="12" t="s">
        <v>33</v>
      </c>
      <c r="AX139" s="12" t="s">
        <v>72</v>
      </c>
      <c r="AY139" s="159" t="s">
        <v>121</v>
      </c>
    </row>
    <row r="140" spans="1:65" s="13" customFormat="1">
      <c r="B140" s="165"/>
      <c r="D140" s="158" t="s">
        <v>132</v>
      </c>
      <c r="E140" s="166" t="s">
        <v>3</v>
      </c>
      <c r="F140" s="167" t="s">
        <v>171</v>
      </c>
      <c r="H140" s="168">
        <v>1.02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132</v>
      </c>
      <c r="AU140" s="166" t="s">
        <v>82</v>
      </c>
      <c r="AV140" s="13" t="s">
        <v>82</v>
      </c>
      <c r="AW140" s="13" t="s">
        <v>33</v>
      </c>
      <c r="AX140" s="13" t="s">
        <v>72</v>
      </c>
      <c r="AY140" s="166" t="s">
        <v>121</v>
      </c>
    </row>
    <row r="141" spans="1:65" s="12" customFormat="1">
      <c r="B141" s="157"/>
      <c r="D141" s="158" t="s">
        <v>132</v>
      </c>
      <c r="E141" s="159" t="s">
        <v>3</v>
      </c>
      <c r="F141" s="160" t="s">
        <v>172</v>
      </c>
      <c r="H141" s="159" t="s">
        <v>3</v>
      </c>
      <c r="I141" s="161"/>
      <c r="L141" s="157"/>
      <c r="M141" s="162"/>
      <c r="N141" s="163"/>
      <c r="O141" s="163"/>
      <c r="P141" s="163"/>
      <c r="Q141" s="163"/>
      <c r="R141" s="163"/>
      <c r="S141" s="163"/>
      <c r="T141" s="164"/>
      <c r="AT141" s="159" t="s">
        <v>132</v>
      </c>
      <c r="AU141" s="159" t="s">
        <v>82</v>
      </c>
      <c r="AV141" s="12" t="s">
        <v>80</v>
      </c>
      <c r="AW141" s="12" t="s">
        <v>33</v>
      </c>
      <c r="AX141" s="12" t="s">
        <v>72</v>
      </c>
      <c r="AY141" s="159" t="s">
        <v>121</v>
      </c>
    </row>
    <row r="142" spans="1:65" s="13" customFormat="1">
      <c r="B142" s="165"/>
      <c r="D142" s="158" t="s">
        <v>132</v>
      </c>
      <c r="E142" s="166" t="s">
        <v>3</v>
      </c>
      <c r="F142" s="167" t="s">
        <v>173</v>
      </c>
      <c r="H142" s="168">
        <v>0.73499999999999999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132</v>
      </c>
      <c r="AU142" s="166" t="s">
        <v>82</v>
      </c>
      <c r="AV142" s="13" t="s">
        <v>82</v>
      </c>
      <c r="AW142" s="13" t="s">
        <v>33</v>
      </c>
      <c r="AX142" s="13" t="s">
        <v>72</v>
      </c>
      <c r="AY142" s="166" t="s">
        <v>121</v>
      </c>
    </row>
    <row r="143" spans="1:65" s="15" customFormat="1">
      <c r="B143" s="181"/>
      <c r="D143" s="158" t="s">
        <v>132</v>
      </c>
      <c r="E143" s="182" t="s">
        <v>3</v>
      </c>
      <c r="F143" s="183" t="s">
        <v>147</v>
      </c>
      <c r="H143" s="184">
        <v>4.665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2" t="s">
        <v>132</v>
      </c>
      <c r="AU143" s="182" t="s">
        <v>82</v>
      </c>
      <c r="AV143" s="15" t="s">
        <v>129</v>
      </c>
      <c r="AW143" s="15" t="s">
        <v>33</v>
      </c>
      <c r="AX143" s="15" t="s">
        <v>80</v>
      </c>
      <c r="AY143" s="182" t="s">
        <v>121</v>
      </c>
    </row>
    <row r="144" spans="1:65" s="1" customFormat="1" ht="16.5" customHeight="1">
      <c r="A144" s="33"/>
      <c r="B144" s="138"/>
      <c r="C144" s="139" t="s">
        <v>129</v>
      </c>
      <c r="D144" s="139" t="s">
        <v>124</v>
      </c>
      <c r="E144" s="140" t="s">
        <v>174</v>
      </c>
      <c r="F144" s="141" t="s">
        <v>175</v>
      </c>
      <c r="G144" s="142" t="s">
        <v>127</v>
      </c>
      <c r="H144" s="143">
        <v>4.665</v>
      </c>
      <c r="I144" s="144"/>
      <c r="J144" s="145">
        <f>ROUND(I144*H144,2)</f>
        <v>0</v>
      </c>
      <c r="K144" s="141" t="s">
        <v>128</v>
      </c>
      <c r="L144" s="34"/>
      <c r="M144" s="146" t="s">
        <v>3</v>
      </c>
      <c r="N144" s="147" t="s">
        <v>44</v>
      </c>
      <c r="O144" s="54"/>
      <c r="P144" s="148">
        <f>O144*H144</f>
        <v>0</v>
      </c>
      <c r="Q144" s="148">
        <v>0</v>
      </c>
      <c r="R144" s="148">
        <f>Q144*H144</f>
        <v>0</v>
      </c>
      <c r="S144" s="148">
        <v>0</v>
      </c>
      <c r="T144" s="14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50" t="s">
        <v>129</v>
      </c>
      <c r="AT144" s="150" t="s">
        <v>124</v>
      </c>
      <c r="AU144" s="150" t="s">
        <v>82</v>
      </c>
      <c r="AY144" s="18" t="s">
        <v>121</v>
      </c>
      <c r="BE144" s="151">
        <f>IF(N144="základní",J144,0)</f>
        <v>0</v>
      </c>
      <c r="BF144" s="151">
        <f>IF(N144="snížená",J144,0)</f>
        <v>0</v>
      </c>
      <c r="BG144" s="151">
        <f>IF(N144="zákl. přenesená",J144,0)</f>
        <v>0</v>
      </c>
      <c r="BH144" s="151">
        <f>IF(N144="sníž. přenesená",J144,0)</f>
        <v>0</v>
      </c>
      <c r="BI144" s="151">
        <f>IF(N144="nulová",J144,0)</f>
        <v>0</v>
      </c>
      <c r="BJ144" s="18" t="s">
        <v>82</v>
      </c>
      <c r="BK144" s="151">
        <f>ROUND(I144*H144,2)</f>
        <v>0</v>
      </c>
      <c r="BL144" s="18" t="s">
        <v>129</v>
      </c>
      <c r="BM144" s="150" t="s">
        <v>176</v>
      </c>
    </row>
    <row r="145" spans="1:65" s="1" customFormat="1">
      <c r="A145" s="33"/>
      <c r="B145" s="34"/>
      <c r="C145" s="33"/>
      <c r="D145" s="152" t="s">
        <v>130</v>
      </c>
      <c r="E145" s="33"/>
      <c r="F145" s="153" t="s">
        <v>177</v>
      </c>
      <c r="G145" s="33"/>
      <c r="H145" s="33"/>
      <c r="I145" s="154"/>
      <c r="J145" s="33"/>
      <c r="K145" s="33"/>
      <c r="L145" s="34"/>
      <c r="M145" s="155"/>
      <c r="N145" s="156"/>
      <c r="O145" s="54"/>
      <c r="P145" s="54"/>
      <c r="Q145" s="54"/>
      <c r="R145" s="54"/>
      <c r="S145" s="54"/>
      <c r="T145" s="5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130</v>
      </c>
      <c r="AU145" s="18" t="s">
        <v>82</v>
      </c>
    </row>
    <row r="146" spans="1:65" s="1" customFormat="1" ht="16.5" customHeight="1">
      <c r="A146" s="33"/>
      <c r="B146" s="138"/>
      <c r="C146" s="139" t="s">
        <v>178</v>
      </c>
      <c r="D146" s="139" t="s">
        <v>124</v>
      </c>
      <c r="E146" s="140" t="s">
        <v>179</v>
      </c>
      <c r="F146" s="141" t="s">
        <v>180</v>
      </c>
      <c r="G146" s="142" t="s">
        <v>127</v>
      </c>
      <c r="H146" s="143">
        <v>191.32</v>
      </c>
      <c r="I146" s="144"/>
      <c r="J146" s="145">
        <f>ROUND(I146*H146,2)</f>
        <v>0</v>
      </c>
      <c r="K146" s="141" t="s">
        <v>128</v>
      </c>
      <c r="L146" s="34"/>
      <c r="M146" s="146" t="s">
        <v>3</v>
      </c>
      <c r="N146" s="147" t="s">
        <v>44</v>
      </c>
      <c r="O146" s="54"/>
      <c r="P146" s="148">
        <f>O146*H146</f>
        <v>0</v>
      </c>
      <c r="Q146" s="148">
        <v>3.3579999999999999E-2</v>
      </c>
      <c r="R146" s="148">
        <f>Q146*H146</f>
        <v>6.4245255999999999</v>
      </c>
      <c r="S146" s="148">
        <v>0</v>
      </c>
      <c r="T146" s="149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0" t="s">
        <v>129</v>
      </c>
      <c r="AT146" s="150" t="s">
        <v>124</v>
      </c>
      <c r="AU146" s="150" t="s">
        <v>82</v>
      </c>
      <c r="AY146" s="18" t="s">
        <v>121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8" t="s">
        <v>82</v>
      </c>
      <c r="BK146" s="151">
        <f>ROUND(I146*H146,2)</f>
        <v>0</v>
      </c>
      <c r="BL146" s="18" t="s">
        <v>129</v>
      </c>
      <c r="BM146" s="150" t="s">
        <v>181</v>
      </c>
    </row>
    <row r="147" spans="1:65" s="1" customFormat="1">
      <c r="A147" s="33"/>
      <c r="B147" s="34"/>
      <c r="C147" s="33"/>
      <c r="D147" s="152" t="s">
        <v>130</v>
      </c>
      <c r="E147" s="33"/>
      <c r="F147" s="153" t="s">
        <v>182</v>
      </c>
      <c r="G147" s="33"/>
      <c r="H147" s="33"/>
      <c r="I147" s="154"/>
      <c r="J147" s="33"/>
      <c r="K147" s="33"/>
      <c r="L147" s="34"/>
      <c r="M147" s="155"/>
      <c r="N147" s="156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130</v>
      </c>
      <c r="AU147" s="18" t="s">
        <v>82</v>
      </c>
    </row>
    <row r="148" spans="1:65" s="12" customFormat="1">
      <c r="B148" s="157"/>
      <c r="D148" s="158" t="s">
        <v>132</v>
      </c>
      <c r="E148" s="159" t="s">
        <v>3</v>
      </c>
      <c r="F148" s="160" t="s">
        <v>183</v>
      </c>
      <c r="H148" s="159" t="s">
        <v>3</v>
      </c>
      <c r="I148" s="161"/>
      <c r="L148" s="157"/>
      <c r="M148" s="162"/>
      <c r="N148" s="163"/>
      <c r="O148" s="163"/>
      <c r="P148" s="163"/>
      <c r="Q148" s="163"/>
      <c r="R148" s="163"/>
      <c r="S148" s="163"/>
      <c r="T148" s="164"/>
      <c r="AT148" s="159" t="s">
        <v>132</v>
      </c>
      <c r="AU148" s="159" t="s">
        <v>82</v>
      </c>
      <c r="AV148" s="12" t="s">
        <v>80</v>
      </c>
      <c r="AW148" s="12" t="s">
        <v>33</v>
      </c>
      <c r="AX148" s="12" t="s">
        <v>72</v>
      </c>
      <c r="AY148" s="159" t="s">
        <v>121</v>
      </c>
    </row>
    <row r="149" spans="1:65" s="12" customFormat="1">
      <c r="B149" s="157"/>
      <c r="D149" s="158" t="s">
        <v>132</v>
      </c>
      <c r="E149" s="159" t="s">
        <v>3</v>
      </c>
      <c r="F149" s="160" t="s">
        <v>165</v>
      </c>
      <c r="H149" s="159" t="s">
        <v>3</v>
      </c>
      <c r="I149" s="161"/>
      <c r="L149" s="157"/>
      <c r="M149" s="162"/>
      <c r="N149" s="163"/>
      <c r="O149" s="163"/>
      <c r="P149" s="163"/>
      <c r="Q149" s="163"/>
      <c r="R149" s="163"/>
      <c r="S149" s="163"/>
      <c r="T149" s="164"/>
      <c r="AT149" s="159" t="s">
        <v>132</v>
      </c>
      <c r="AU149" s="159" t="s">
        <v>82</v>
      </c>
      <c r="AV149" s="12" t="s">
        <v>80</v>
      </c>
      <c r="AW149" s="12" t="s">
        <v>33</v>
      </c>
      <c r="AX149" s="12" t="s">
        <v>72</v>
      </c>
      <c r="AY149" s="159" t="s">
        <v>121</v>
      </c>
    </row>
    <row r="150" spans="1:65" s="12" customFormat="1">
      <c r="B150" s="157"/>
      <c r="D150" s="158" t="s">
        <v>132</v>
      </c>
      <c r="E150" s="159" t="s">
        <v>3</v>
      </c>
      <c r="F150" s="160" t="s">
        <v>184</v>
      </c>
      <c r="H150" s="159" t="s">
        <v>3</v>
      </c>
      <c r="I150" s="161"/>
      <c r="L150" s="157"/>
      <c r="M150" s="162"/>
      <c r="N150" s="163"/>
      <c r="O150" s="163"/>
      <c r="P150" s="163"/>
      <c r="Q150" s="163"/>
      <c r="R150" s="163"/>
      <c r="S150" s="163"/>
      <c r="T150" s="164"/>
      <c r="AT150" s="159" t="s">
        <v>132</v>
      </c>
      <c r="AU150" s="159" t="s">
        <v>82</v>
      </c>
      <c r="AV150" s="12" t="s">
        <v>80</v>
      </c>
      <c r="AW150" s="12" t="s">
        <v>33</v>
      </c>
      <c r="AX150" s="12" t="s">
        <v>72</v>
      </c>
      <c r="AY150" s="159" t="s">
        <v>121</v>
      </c>
    </row>
    <row r="151" spans="1:65" s="13" customFormat="1">
      <c r="B151" s="165"/>
      <c r="D151" s="158" t="s">
        <v>132</v>
      </c>
      <c r="E151" s="166" t="s">
        <v>3</v>
      </c>
      <c r="F151" s="167" t="s">
        <v>185</v>
      </c>
      <c r="H151" s="168">
        <v>1.1200000000000001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6" t="s">
        <v>132</v>
      </c>
      <c r="AU151" s="166" t="s">
        <v>82</v>
      </c>
      <c r="AV151" s="13" t="s">
        <v>82</v>
      </c>
      <c r="AW151" s="13" t="s">
        <v>33</v>
      </c>
      <c r="AX151" s="13" t="s">
        <v>72</v>
      </c>
      <c r="AY151" s="166" t="s">
        <v>121</v>
      </c>
    </row>
    <row r="152" spans="1:65" s="13" customFormat="1">
      <c r="B152" s="165"/>
      <c r="D152" s="158" t="s">
        <v>132</v>
      </c>
      <c r="E152" s="166" t="s">
        <v>3</v>
      </c>
      <c r="F152" s="167" t="s">
        <v>186</v>
      </c>
      <c r="H152" s="168">
        <v>13.44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6" t="s">
        <v>132</v>
      </c>
      <c r="AU152" s="166" t="s">
        <v>82</v>
      </c>
      <c r="AV152" s="13" t="s">
        <v>82</v>
      </c>
      <c r="AW152" s="13" t="s">
        <v>33</v>
      </c>
      <c r="AX152" s="13" t="s">
        <v>72</v>
      </c>
      <c r="AY152" s="166" t="s">
        <v>121</v>
      </c>
    </row>
    <row r="153" spans="1:65" s="13" customFormat="1">
      <c r="B153" s="165"/>
      <c r="D153" s="158" t="s">
        <v>132</v>
      </c>
      <c r="E153" s="166" t="s">
        <v>3</v>
      </c>
      <c r="F153" s="167" t="s">
        <v>187</v>
      </c>
      <c r="H153" s="168">
        <v>17.28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132</v>
      </c>
      <c r="AU153" s="166" t="s">
        <v>82</v>
      </c>
      <c r="AV153" s="13" t="s">
        <v>82</v>
      </c>
      <c r="AW153" s="13" t="s">
        <v>33</v>
      </c>
      <c r="AX153" s="13" t="s">
        <v>72</v>
      </c>
      <c r="AY153" s="166" t="s">
        <v>121</v>
      </c>
    </row>
    <row r="154" spans="1:65" s="13" customFormat="1">
      <c r="B154" s="165"/>
      <c r="D154" s="158" t="s">
        <v>132</v>
      </c>
      <c r="E154" s="166" t="s">
        <v>3</v>
      </c>
      <c r="F154" s="167" t="s">
        <v>188</v>
      </c>
      <c r="H154" s="168">
        <v>139.19999999999999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6" t="s">
        <v>132</v>
      </c>
      <c r="AU154" s="166" t="s">
        <v>82</v>
      </c>
      <c r="AV154" s="13" t="s">
        <v>82</v>
      </c>
      <c r="AW154" s="13" t="s">
        <v>33</v>
      </c>
      <c r="AX154" s="13" t="s">
        <v>72</v>
      </c>
      <c r="AY154" s="166" t="s">
        <v>121</v>
      </c>
    </row>
    <row r="155" spans="1:65" s="13" customFormat="1">
      <c r="B155" s="165"/>
      <c r="D155" s="158" t="s">
        <v>132</v>
      </c>
      <c r="E155" s="166" t="s">
        <v>3</v>
      </c>
      <c r="F155" s="167" t="s">
        <v>189</v>
      </c>
      <c r="H155" s="168">
        <v>1.34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6" t="s">
        <v>132</v>
      </c>
      <c r="AU155" s="166" t="s">
        <v>82</v>
      </c>
      <c r="AV155" s="13" t="s">
        <v>82</v>
      </c>
      <c r="AW155" s="13" t="s">
        <v>33</v>
      </c>
      <c r="AX155" s="13" t="s">
        <v>72</v>
      </c>
      <c r="AY155" s="166" t="s">
        <v>121</v>
      </c>
    </row>
    <row r="156" spans="1:65" s="13" customFormat="1">
      <c r="B156" s="165"/>
      <c r="D156" s="158" t="s">
        <v>132</v>
      </c>
      <c r="E156" s="166" t="s">
        <v>3</v>
      </c>
      <c r="F156" s="167" t="s">
        <v>190</v>
      </c>
      <c r="H156" s="168">
        <v>3.84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6" t="s">
        <v>132</v>
      </c>
      <c r="AU156" s="166" t="s">
        <v>82</v>
      </c>
      <c r="AV156" s="13" t="s">
        <v>82</v>
      </c>
      <c r="AW156" s="13" t="s">
        <v>33</v>
      </c>
      <c r="AX156" s="13" t="s">
        <v>72</v>
      </c>
      <c r="AY156" s="166" t="s">
        <v>121</v>
      </c>
    </row>
    <row r="157" spans="1:65" s="13" customFormat="1">
      <c r="B157" s="165"/>
      <c r="D157" s="158" t="s">
        <v>132</v>
      </c>
      <c r="E157" s="166" t="s">
        <v>3</v>
      </c>
      <c r="F157" s="167" t="s">
        <v>191</v>
      </c>
      <c r="H157" s="168">
        <v>5.04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132</v>
      </c>
      <c r="AU157" s="166" t="s">
        <v>82</v>
      </c>
      <c r="AV157" s="13" t="s">
        <v>82</v>
      </c>
      <c r="AW157" s="13" t="s">
        <v>33</v>
      </c>
      <c r="AX157" s="13" t="s">
        <v>72</v>
      </c>
      <c r="AY157" s="166" t="s">
        <v>121</v>
      </c>
    </row>
    <row r="158" spans="1:65" s="13" customFormat="1">
      <c r="B158" s="165"/>
      <c r="D158" s="158" t="s">
        <v>132</v>
      </c>
      <c r="E158" s="166" t="s">
        <v>3</v>
      </c>
      <c r="F158" s="167" t="s">
        <v>192</v>
      </c>
      <c r="H158" s="168">
        <v>2.3199999999999998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6" t="s">
        <v>132</v>
      </c>
      <c r="AU158" s="166" t="s">
        <v>82</v>
      </c>
      <c r="AV158" s="13" t="s">
        <v>82</v>
      </c>
      <c r="AW158" s="13" t="s">
        <v>33</v>
      </c>
      <c r="AX158" s="13" t="s">
        <v>72</v>
      </c>
      <c r="AY158" s="166" t="s">
        <v>121</v>
      </c>
    </row>
    <row r="159" spans="1:65" s="13" customFormat="1">
      <c r="B159" s="165"/>
      <c r="D159" s="158" t="s">
        <v>132</v>
      </c>
      <c r="E159" s="166" t="s">
        <v>3</v>
      </c>
      <c r="F159" s="167" t="s">
        <v>193</v>
      </c>
      <c r="H159" s="168">
        <v>2.84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6" t="s">
        <v>132</v>
      </c>
      <c r="AU159" s="166" t="s">
        <v>82</v>
      </c>
      <c r="AV159" s="13" t="s">
        <v>82</v>
      </c>
      <c r="AW159" s="13" t="s">
        <v>33</v>
      </c>
      <c r="AX159" s="13" t="s">
        <v>72</v>
      </c>
      <c r="AY159" s="166" t="s">
        <v>121</v>
      </c>
    </row>
    <row r="160" spans="1:65" s="14" customFormat="1">
      <c r="B160" s="173"/>
      <c r="D160" s="158" t="s">
        <v>132</v>
      </c>
      <c r="E160" s="174" t="s">
        <v>3</v>
      </c>
      <c r="F160" s="175" t="s">
        <v>142</v>
      </c>
      <c r="H160" s="176">
        <v>186.42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132</v>
      </c>
      <c r="AU160" s="174" t="s">
        <v>82</v>
      </c>
      <c r="AV160" s="14" t="s">
        <v>122</v>
      </c>
      <c r="AW160" s="14" t="s">
        <v>33</v>
      </c>
      <c r="AX160" s="14" t="s">
        <v>72</v>
      </c>
      <c r="AY160" s="174" t="s">
        <v>121</v>
      </c>
    </row>
    <row r="161" spans="1:65" s="12" customFormat="1">
      <c r="B161" s="157"/>
      <c r="D161" s="158" t="s">
        <v>132</v>
      </c>
      <c r="E161" s="159" t="s">
        <v>3</v>
      </c>
      <c r="F161" s="160" t="s">
        <v>194</v>
      </c>
      <c r="H161" s="159" t="s">
        <v>3</v>
      </c>
      <c r="I161" s="161"/>
      <c r="L161" s="157"/>
      <c r="M161" s="162"/>
      <c r="N161" s="163"/>
      <c r="O161" s="163"/>
      <c r="P161" s="163"/>
      <c r="Q161" s="163"/>
      <c r="R161" s="163"/>
      <c r="S161" s="163"/>
      <c r="T161" s="164"/>
      <c r="AT161" s="159" t="s">
        <v>132</v>
      </c>
      <c r="AU161" s="159" t="s">
        <v>82</v>
      </c>
      <c r="AV161" s="12" t="s">
        <v>80</v>
      </c>
      <c r="AW161" s="12" t="s">
        <v>33</v>
      </c>
      <c r="AX161" s="12" t="s">
        <v>72</v>
      </c>
      <c r="AY161" s="159" t="s">
        <v>121</v>
      </c>
    </row>
    <row r="162" spans="1:65" s="12" customFormat="1">
      <c r="B162" s="157"/>
      <c r="D162" s="158" t="s">
        <v>132</v>
      </c>
      <c r="E162" s="159" t="s">
        <v>3</v>
      </c>
      <c r="F162" s="160" t="s">
        <v>195</v>
      </c>
      <c r="H162" s="159" t="s">
        <v>3</v>
      </c>
      <c r="I162" s="161"/>
      <c r="L162" s="157"/>
      <c r="M162" s="162"/>
      <c r="N162" s="163"/>
      <c r="O162" s="163"/>
      <c r="P162" s="163"/>
      <c r="Q162" s="163"/>
      <c r="R162" s="163"/>
      <c r="S162" s="163"/>
      <c r="T162" s="164"/>
      <c r="AT162" s="159" t="s">
        <v>132</v>
      </c>
      <c r="AU162" s="159" t="s">
        <v>82</v>
      </c>
      <c r="AV162" s="12" t="s">
        <v>80</v>
      </c>
      <c r="AW162" s="12" t="s">
        <v>33</v>
      </c>
      <c r="AX162" s="12" t="s">
        <v>72</v>
      </c>
      <c r="AY162" s="159" t="s">
        <v>121</v>
      </c>
    </row>
    <row r="163" spans="1:65" s="13" customFormat="1">
      <c r="B163" s="165"/>
      <c r="D163" s="158" t="s">
        <v>132</v>
      </c>
      <c r="E163" s="166" t="s">
        <v>3</v>
      </c>
      <c r="F163" s="167" t="s">
        <v>196</v>
      </c>
      <c r="H163" s="168">
        <v>1.92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6" t="s">
        <v>132</v>
      </c>
      <c r="AU163" s="166" t="s">
        <v>82</v>
      </c>
      <c r="AV163" s="13" t="s">
        <v>82</v>
      </c>
      <c r="AW163" s="13" t="s">
        <v>33</v>
      </c>
      <c r="AX163" s="13" t="s">
        <v>72</v>
      </c>
      <c r="AY163" s="166" t="s">
        <v>121</v>
      </c>
    </row>
    <row r="164" spans="1:65" s="13" customFormat="1">
      <c r="B164" s="165"/>
      <c r="D164" s="158" t="s">
        <v>132</v>
      </c>
      <c r="E164" s="166" t="s">
        <v>3</v>
      </c>
      <c r="F164" s="167" t="s">
        <v>197</v>
      </c>
      <c r="H164" s="168">
        <v>2.98</v>
      </c>
      <c r="I164" s="169"/>
      <c r="L164" s="165"/>
      <c r="M164" s="170"/>
      <c r="N164" s="171"/>
      <c r="O164" s="171"/>
      <c r="P164" s="171"/>
      <c r="Q164" s="171"/>
      <c r="R164" s="171"/>
      <c r="S164" s="171"/>
      <c r="T164" s="172"/>
      <c r="AT164" s="166" t="s">
        <v>132</v>
      </c>
      <c r="AU164" s="166" t="s">
        <v>82</v>
      </c>
      <c r="AV164" s="13" t="s">
        <v>82</v>
      </c>
      <c r="AW164" s="13" t="s">
        <v>33</v>
      </c>
      <c r="AX164" s="13" t="s">
        <v>72</v>
      </c>
      <c r="AY164" s="166" t="s">
        <v>121</v>
      </c>
    </row>
    <row r="165" spans="1:65" s="14" customFormat="1">
      <c r="B165" s="173"/>
      <c r="D165" s="158" t="s">
        <v>132</v>
      </c>
      <c r="E165" s="174" t="s">
        <v>3</v>
      </c>
      <c r="F165" s="175" t="s">
        <v>142</v>
      </c>
      <c r="H165" s="176">
        <v>4.9000000000000004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4" t="s">
        <v>132</v>
      </c>
      <c r="AU165" s="174" t="s">
        <v>82</v>
      </c>
      <c r="AV165" s="14" t="s">
        <v>122</v>
      </c>
      <c r="AW165" s="14" t="s">
        <v>33</v>
      </c>
      <c r="AX165" s="14" t="s">
        <v>72</v>
      </c>
      <c r="AY165" s="174" t="s">
        <v>121</v>
      </c>
    </row>
    <row r="166" spans="1:65" s="15" customFormat="1">
      <c r="B166" s="181"/>
      <c r="D166" s="158" t="s">
        <v>132</v>
      </c>
      <c r="E166" s="182" t="s">
        <v>3</v>
      </c>
      <c r="F166" s="183" t="s">
        <v>147</v>
      </c>
      <c r="H166" s="184">
        <v>191.32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132</v>
      </c>
      <c r="AU166" s="182" t="s">
        <v>82</v>
      </c>
      <c r="AV166" s="15" t="s">
        <v>129</v>
      </c>
      <c r="AW166" s="15" t="s">
        <v>33</v>
      </c>
      <c r="AX166" s="15" t="s">
        <v>80</v>
      </c>
      <c r="AY166" s="182" t="s">
        <v>121</v>
      </c>
    </row>
    <row r="167" spans="1:65" s="1" customFormat="1" ht="24.2" customHeight="1">
      <c r="A167" s="33"/>
      <c r="B167" s="138"/>
      <c r="C167" s="139" t="s">
        <v>162</v>
      </c>
      <c r="D167" s="139" t="s">
        <v>124</v>
      </c>
      <c r="E167" s="140" t="s">
        <v>198</v>
      </c>
      <c r="F167" s="141" t="s">
        <v>199</v>
      </c>
      <c r="G167" s="142" t="s">
        <v>127</v>
      </c>
      <c r="H167" s="143">
        <v>382.64</v>
      </c>
      <c r="I167" s="144"/>
      <c r="J167" s="145">
        <f>ROUND(I167*H167,2)</f>
        <v>0</v>
      </c>
      <c r="K167" s="141" t="s">
        <v>128</v>
      </c>
      <c r="L167" s="34"/>
      <c r="M167" s="146" t="s">
        <v>3</v>
      </c>
      <c r="N167" s="147" t="s">
        <v>44</v>
      </c>
      <c r="O167" s="54"/>
      <c r="P167" s="148">
        <f>O167*H167</f>
        <v>0</v>
      </c>
      <c r="Q167" s="148">
        <v>7.9000000000000008E-3</v>
      </c>
      <c r="R167" s="148">
        <f>Q167*H167</f>
        <v>3.022856</v>
      </c>
      <c r="S167" s="148">
        <v>0</v>
      </c>
      <c r="T167" s="149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0" t="s">
        <v>129</v>
      </c>
      <c r="AT167" s="150" t="s">
        <v>124</v>
      </c>
      <c r="AU167" s="150" t="s">
        <v>82</v>
      </c>
      <c r="AY167" s="18" t="s">
        <v>121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8" t="s">
        <v>82</v>
      </c>
      <c r="BK167" s="151">
        <f>ROUND(I167*H167,2)</f>
        <v>0</v>
      </c>
      <c r="BL167" s="18" t="s">
        <v>129</v>
      </c>
      <c r="BM167" s="150" t="s">
        <v>200</v>
      </c>
    </row>
    <row r="168" spans="1:65" s="1" customFormat="1">
      <c r="A168" s="33"/>
      <c r="B168" s="34"/>
      <c r="C168" s="33"/>
      <c r="D168" s="152" t="s">
        <v>130</v>
      </c>
      <c r="E168" s="33"/>
      <c r="F168" s="153" t="s">
        <v>201</v>
      </c>
      <c r="G168" s="33"/>
      <c r="H168" s="33"/>
      <c r="I168" s="154"/>
      <c r="J168" s="33"/>
      <c r="K168" s="33"/>
      <c r="L168" s="34"/>
      <c r="M168" s="155"/>
      <c r="N168" s="156"/>
      <c r="O168" s="54"/>
      <c r="P168" s="54"/>
      <c r="Q168" s="54"/>
      <c r="R168" s="54"/>
      <c r="S168" s="54"/>
      <c r="T168" s="55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130</v>
      </c>
      <c r="AU168" s="18" t="s">
        <v>82</v>
      </c>
    </row>
    <row r="169" spans="1:65" s="13" customFormat="1">
      <c r="B169" s="165"/>
      <c r="D169" s="158" t="s">
        <v>132</v>
      </c>
      <c r="E169" s="166" t="s">
        <v>3</v>
      </c>
      <c r="F169" s="167" t="s">
        <v>202</v>
      </c>
      <c r="H169" s="168">
        <v>382.64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6" t="s">
        <v>132</v>
      </c>
      <c r="AU169" s="166" t="s">
        <v>82</v>
      </c>
      <c r="AV169" s="13" t="s">
        <v>82</v>
      </c>
      <c r="AW169" s="13" t="s">
        <v>33</v>
      </c>
      <c r="AX169" s="13" t="s">
        <v>72</v>
      </c>
      <c r="AY169" s="166" t="s">
        <v>121</v>
      </c>
    </row>
    <row r="170" spans="1:65" s="15" customFormat="1">
      <c r="B170" s="181"/>
      <c r="D170" s="158" t="s">
        <v>132</v>
      </c>
      <c r="E170" s="182" t="s">
        <v>3</v>
      </c>
      <c r="F170" s="183" t="s">
        <v>147</v>
      </c>
      <c r="H170" s="184">
        <v>382.64</v>
      </c>
      <c r="I170" s="185"/>
      <c r="L170" s="181"/>
      <c r="M170" s="186"/>
      <c r="N170" s="187"/>
      <c r="O170" s="187"/>
      <c r="P170" s="187"/>
      <c r="Q170" s="187"/>
      <c r="R170" s="187"/>
      <c r="S170" s="187"/>
      <c r="T170" s="188"/>
      <c r="AT170" s="182" t="s">
        <v>132</v>
      </c>
      <c r="AU170" s="182" t="s">
        <v>82</v>
      </c>
      <c r="AV170" s="15" t="s">
        <v>129</v>
      </c>
      <c r="AW170" s="15" t="s">
        <v>33</v>
      </c>
      <c r="AX170" s="15" t="s">
        <v>80</v>
      </c>
      <c r="AY170" s="182" t="s">
        <v>121</v>
      </c>
    </row>
    <row r="171" spans="1:65" s="1" customFormat="1" ht="16.5" customHeight="1">
      <c r="A171" s="33"/>
      <c r="B171" s="138"/>
      <c r="C171" s="139" t="s">
        <v>203</v>
      </c>
      <c r="D171" s="139" t="s">
        <v>124</v>
      </c>
      <c r="E171" s="140" t="s">
        <v>204</v>
      </c>
      <c r="F171" s="141" t="s">
        <v>205</v>
      </c>
      <c r="G171" s="142" t="s">
        <v>127</v>
      </c>
      <c r="H171" s="143">
        <v>191.32</v>
      </c>
      <c r="I171" s="144"/>
      <c r="J171" s="145">
        <f>ROUND(I171*H171,2)</f>
        <v>0</v>
      </c>
      <c r="K171" s="141" t="s">
        <v>128</v>
      </c>
      <c r="L171" s="34"/>
      <c r="M171" s="146" t="s">
        <v>3</v>
      </c>
      <c r="N171" s="147" t="s">
        <v>44</v>
      </c>
      <c r="O171" s="54"/>
      <c r="P171" s="148">
        <f>O171*H171</f>
        <v>0</v>
      </c>
      <c r="Q171" s="148">
        <v>2.5999999999999998E-4</v>
      </c>
      <c r="R171" s="148">
        <f>Q171*H171</f>
        <v>4.9743199999999994E-2</v>
      </c>
      <c r="S171" s="148">
        <v>0</v>
      </c>
      <c r="T171" s="149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50" t="s">
        <v>129</v>
      </c>
      <c r="AT171" s="150" t="s">
        <v>124</v>
      </c>
      <c r="AU171" s="150" t="s">
        <v>82</v>
      </c>
      <c r="AY171" s="18" t="s">
        <v>121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8" t="s">
        <v>82</v>
      </c>
      <c r="BK171" s="151">
        <f>ROUND(I171*H171,2)</f>
        <v>0</v>
      </c>
      <c r="BL171" s="18" t="s">
        <v>129</v>
      </c>
      <c r="BM171" s="150" t="s">
        <v>206</v>
      </c>
    </row>
    <row r="172" spans="1:65" s="1" customFormat="1">
      <c r="A172" s="33"/>
      <c r="B172" s="34"/>
      <c r="C172" s="33"/>
      <c r="D172" s="152" t="s">
        <v>130</v>
      </c>
      <c r="E172" s="33"/>
      <c r="F172" s="153" t="s">
        <v>207</v>
      </c>
      <c r="G172" s="33"/>
      <c r="H172" s="33"/>
      <c r="I172" s="154"/>
      <c r="J172" s="33"/>
      <c r="K172" s="33"/>
      <c r="L172" s="34"/>
      <c r="M172" s="155"/>
      <c r="N172" s="156"/>
      <c r="O172" s="54"/>
      <c r="P172" s="54"/>
      <c r="Q172" s="54"/>
      <c r="R172" s="54"/>
      <c r="S172" s="54"/>
      <c r="T172" s="55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T172" s="18" t="s">
        <v>130</v>
      </c>
      <c r="AU172" s="18" t="s">
        <v>82</v>
      </c>
    </row>
    <row r="173" spans="1:65" s="1" customFormat="1" ht="16.5" customHeight="1">
      <c r="A173" s="33"/>
      <c r="B173" s="138"/>
      <c r="C173" s="139" t="s">
        <v>176</v>
      </c>
      <c r="D173" s="139" t="s">
        <v>124</v>
      </c>
      <c r="E173" s="140" t="s">
        <v>208</v>
      </c>
      <c r="F173" s="141" t="s">
        <v>209</v>
      </c>
      <c r="G173" s="142" t="s">
        <v>210</v>
      </c>
      <c r="H173" s="143">
        <v>80.400000000000006</v>
      </c>
      <c r="I173" s="144"/>
      <c r="J173" s="145">
        <f>ROUND(I173*H173,2)</f>
        <v>0</v>
      </c>
      <c r="K173" s="141" t="s">
        <v>128</v>
      </c>
      <c r="L173" s="34"/>
      <c r="M173" s="146" t="s">
        <v>3</v>
      </c>
      <c r="N173" s="147" t="s">
        <v>44</v>
      </c>
      <c r="O173" s="54"/>
      <c r="P173" s="148">
        <f>O173*H173</f>
        <v>0</v>
      </c>
      <c r="Q173" s="148">
        <v>1.5E-3</v>
      </c>
      <c r="R173" s="148">
        <f>Q173*H173</f>
        <v>0.12060000000000001</v>
      </c>
      <c r="S173" s="148">
        <v>0</v>
      </c>
      <c r="T173" s="149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0" t="s">
        <v>129</v>
      </c>
      <c r="AT173" s="150" t="s">
        <v>124</v>
      </c>
      <c r="AU173" s="150" t="s">
        <v>82</v>
      </c>
      <c r="AY173" s="18" t="s">
        <v>121</v>
      </c>
      <c r="BE173" s="151">
        <f>IF(N173="základní",J173,0)</f>
        <v>0</v>
      </c>
      <c r="BF173" s="151">
        <f>IF(N173="snížená",J173,0)</f>
        <v>0</v>
      </c>
      <c r="BG173" s="151">
        <f>IF(N173="zákl. přenesená",J173,0)</f>
        <v>0</v>
      </c>
      <c r="BH173" s="151">
        <f>IF(N173="sníž. přenesená",J173,0)</f>
        <v>0</v>
      </c>
      <c r="BI173" s="151">
        <f>IF(N173="nulová",J173,0)</f>
        <v>0</v>
      </c>
      <c r="BJ173" s="18" t="s">
        <v>82</v>
      </c>
      <c r="BK173" s="151">
        <f>ROUND(I173*H173,2)</f>
        <v>0</v>
      </c>
      <c r="BL173" s="18" t="s">
        <v>129</v>
      </c>
      <c r="BM173" s="150" t="s">
        <v>211</v>
      </c>
    </row>
    <row r="174" spans="1:65" s="1" customFormat="1">
      <c r="A174" s="33"/>
      <c r="B174" s="34"/>
      <c r="C174" s="33"/>
      <c r="D174" s="152" t="s">
        <v>130</v>
      </c>
      <c r="E174" s="33"/>
      <c r="F174" s="153" t="s">
        <v>212</v>
      </c>
      <c r="G174" s="33"/>
      <c r="H174" s="33"/>
      <c r="I174" s="154"/>
      <c r="J174" s="33"/>
      <c r="K174" s="33"/>
      <c r="L174" s="34"/>
      <c r="M174" s="155"/>
      <c r="N174" s="156"/>
      <c r="O174" s="54"/>
      <c r="P174" s="54"/>
      <c r="Q174" s="54"/>
      <c r="R174" s="54"/>
      <c r="S174" s="54"/>
      <c r="T174" s="55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T174" s="18" t="s">
        <v>130</v>
      </c>
      <c r="AU174" s="18" t="s">
        <v>82</v>
      </c>
    </row>
    <row r="175" spans="1:65" s="12" customFormat="1">
      <c r="B175" s="157"/>
      <c r="D175" s="158" t="s">
        <v>132</v>
      </c>
      <c r="E175" s="159" t="s">
        <v>3</v>
      </c>
      <c r="F175" s="160" t="s">
        <v>213</v>
      </c>
      <c r="H175" s="159" t="s">
        <v>3</v>
      </c>
      <c r="I175" s="161"/>
      <c r="L175" s="157"/>
      <c r="M175" s="162"/>
      <c r="N175" s="163"/>
      <c r="O175" s="163"/>
      <c r="P175" s="163"/>
      <c r="Q175" s="163"/>
      <c r="R175" s="163"/>
      <c r="S175" s="163"/>
      <c r="T175" s="164"/>
      <c r="AT175" s="159" t="s">
        <v>132</v>
      </c>
      <c r="AU175" s="159" t="s">
        <v>82</v>
      </c>
      <c r="AV175" s="12" t="s">
        <v>80</v>
      </c>
      <c r="AW175" s="12" t="s">
        <v>33</v>
      </c>
      <c r="AX175" s="12" t="s">
        <v>72</v>
      </c>
      <c r="AY175" s="159" t="s">
        <v>121</v>
      </c>
    </row>
    <row r="176" spans="1:65" s="12" customFormat="1">
      <c r="B176" s="157"/>
      <c r="D176" s="158" t="s">
        <v>132</v>
      </c>
      <c r="E176" s="159" t="s">
        <v>3</v>
      </c>
      <c r="F176" s="160" t="s">
        <v>165</v>
      </c>
      <c r="H176" s="159" t="s">
        <v>3</v>
      </c>
      <c r="I176" s="161"/>
      <c r="L176" s="157"/>
      <c r="M176" s="162"/>
      <c r="N176" s="163"/>
      <c r="O176" s="163"/>
      <c r="P176" s="163"/>
      <c r="Q176" s="163"/>
      <c r="R176" s="163"/>
      <c r="S176" s="163"/>
      <c r="T176" s="164"/>
      <c r="AT176" s="159" t="s">
        <v>132</v>
      </c>
      <c r="AU176" s="159" t="s">
        <v>82</v>
      </c>
      <c r="AV176" s="12" t="s">
        <v>80</v>
      </c>
      <c r="AW176" s="12" t="s">
        <v>33</v>
      </c>
      <c r="AX176" s="12" t="s">
        <v>72</v>
      </c>
      <c r="AY176" s="159" t="s">
        <v>121</v>
      </c>
    </row>
    <row r="177" spans="1:65" s="12" customFormat="1">
      <c r="B177" s="157"/>
      <c r="D177" s="158" t="s">
        <v>132</v>
      </c>
      <c r="E177" s="159" t="s">
        <v>3</v>
      </c>
      <c r="F177" s="160" t="s">
        <v>214</v>
      </c>
      <c r="H177" s="159" t="s">
        <v>3</v>
      </c>
      <c r="I177" s="161"/>
      <c r="L177" s="157"/>
      <c r="M177" s="162"/>
      <c r="N177" s="163"/>
      <c r="O177" s="163"/>
      <c r="P177" s="163"/>
      <c r="Q177" s="163"/>
      <c r="R177" s="163"/>
      <c r="S177" s="163"/>
      <c r="T177" s="164"/>
      <c r="AT177" s="159" t="s">
        <v>132</v>
      </c>
      <c r="AU177" s="159" t="s">
        <v>82</v>
      </c>
      <c r="AV177" s="12" t="s">
        <v>80</v>
      </c>
      <c r="AW177" s="12" t="s">
        <v>33</v>
      </c>
      <c r="AX177" s="12" t="s">
        <v>72</v>
      </c>
      <c r="AY177" s="159" t="s">
        <v>121</v>
      </c>
    </row>
    <row r="178" spans="1:65" s="13" customFormat="1">
      <c r="B178" s="165"/>
      <c r="D178" s="158" t="s">
        <v>132</v>
      </c>
      <c r="E178" s="166" t="s">
        <v>3</v>
      </c>
      <c r="F178" s="167" t="s">
        <v>215</v>
      </c>
      <c r="H178" s="168">
        <v>10.8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6" t="s">
        <v>132</v>
      </c>
      <c r="AU178" s="166" t="s">
        <v>82</v>
      </c>
      <c r="AV178" s="13" t="s">
        <v>82</v>
      </c>
      <c r="AW178" s="13" t="s">
        <v>33</v>
      </c>
      <c r="AX178" s="13" t="s">
        <v>72</v>
      </c>
      <c r="AY178" s="166" t="s">
        <v>121</v>
      </c>
    </row>
    <row r="179" spans="1:65" s="12" customFormat="1">
      <c r="B179" s="157"/>
      <c r="D179" s="158" t="s">
        <v>132</v>
      </c>
      <c r="E179" s="159" t="s">
        <v>3</v>
      </c>
      <c r="F179" s="160" t="s">
        <v>216</v>
      </c>
      <c r="H179" s="159" t="s">
        <v>3</v>
      </c>
      <c r="I179" s="161"/>
      <c r="L179" s="157"/>
      <c r="M179" s="162"/>
      <c r="N179" s="163"/>
      <c r="O179" s="163"/>
      <c r="P179" s="163"/>
      <c r="Q179" s="163"/>
      <c r="R179" s="163"/>
      <c r="S179" s="163"/>
      <c r="T179" s="164"/>
      <c r="AT179" s="159" t="s">
        <v>132</v>
      </c>
      <c r="AU179" s="159" t="s">
        <v>82</v>
      </c>
      <c r="AV179" s="12" t="s">
        <v>80</v>
      </c>
      <c r="AW179" s="12" t="s">
        <v>33</v>
      </c>
      <c r="AX179" s="12" t="s">
        <v>72</v>
      </c>
      <c r="AY179" s="159" t="s">
        <v>121</v>
      </c>
    </row>
    <row r="180" spans="1:65" s="13" customFormat="1">
      <c r="B180" s="165"/>
      <c r="D180" s="158" t="s">
        <v>132</v>
      </c>
      <c r="E180" s="166" t="s">
        <v>3</v>
      </c>
      <c r="F180" s="167" t="s">
        <v>217</v>
      </c>
      <c r="H180" s="168">
        <v>69.599999999999994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6" t="s">
        <v>132</v>
      </c>
      <c r="AU180" s="166" t="s">
        <v>82</v>
      </c>
      <c r="AV180" s="13" t="s">
        <v>82</v>
      </c>
      <c r="AW180" s="13" t="s">
        <v>33</v>
      </c>
      <c r="AX180" s="13" t="s">
        <v>72</v>
      </c>
      <c r="AY180" s="166" t="s">
        <v>121</v>
      </c>
    </row>
    <row r="181" spans="1:65" s="15" customFormat="1">
      <c r="B181" s="181"/>
      <c r="D181" s="158" t="s">
        <v>132</v>
      </c>
      <c r="E181" s="182" t="s">
        <v>3</v>
      </c>
      <c r="F181" s="183" t="s">
        <v>147</v>
      </c>
      <c r="H181" s="184">
        <v>80.400000000000006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132</v>
      </c>
      <c r="AU181" s="182" t="s">
        <v>82</v>
      </c>
      <c r="AV181" s="15" t="s">
        <v>129</v>
      </c>
      <c r="AW181" s="15" t="s">
        <v>33</v>
      </c>
      <c r="AX181" s="15" t="s">
        <v>80</v>
      </c>
      <c r="AY181" s="182" t="s">
        <v>121</v>
      </c>
    </row>
    <row r="182" spans="1:65" s="11" customFormat="1" ht="22.9" customHeight="1">
      <c r="B182" s="125"/>
      <c r="D182" s="126" t="s">
        <v>71</v>
      </c>
      <c r="E182" s="136" t="s">
        <v>218</v>
      </c>
      <c r="F182" s="136" t="s">
        <v>219</v>
      </c>
      <c r="I182" s="128"/>
      <c r="J182" s="137">
        <f>BK182</f>
        <v>0</v>
      </c>
      <c r="L182" s="125"/>
      <c r="M182" s="130"/>
      <c r="N182" s="131"/>
      <c r="O182" s="131"/>
      <c r="P182" s="132">
        <f>SUM(P183:P224)</f>
        <v>0</v>
      </c>
      <c r="Q182" s="131"/>
      <c r="R182" s="132">
        <f>SUM(R183:R224)</f>
        <v>2.5665675000000001</v>
      </c>
      <c r="S182" s="131"/>
      <c r="T182" s="133">
        <f>SUM(T183:T224)</f>
        <v>0</v>
      </c>
      <c r="AR182" s="126" t="s">
        <v>80</v>
      </c>
      <c r="AT182" s="134" t="s">
        <v>71</v>
      </c>
      <c r="AU182" s="134" t="s">
        <v>80</v>
      </c>
      <c r="AY182" s="126" t="s">
        <v>121</v>
      </c>
      <c r="BK182" s="135">
        <f>SUM(BK183:BK224)</f>
        <v>0</v>
      </c>
    </row>
    <row r="183" spans="1:65" s="1" customFormat="1" ht="16.5" customHeight="1">
      <c r="A183" s="33"/>
      <c r="B183" s="138"/>
      <c r="C183" s="139" t="s">
        <v>220</v>
      </c>
      <c r="D183" s="139" t="s">
        <v>124</v>
      </c>
      <c r="E183" s="140" t="s">
        <v>221</v>
      </c>
      <c r="F183" s="141" t="s">
        <v>222</v>
      </c>
      <c r="G183" s="142" t="s">
        <v>210</v>
      </c>
      <c r="H183" s="143">
        <v>89.55</v>
      </c>
      <c r="I183" s="144"/>
      <c r="J183" s="145">
        <f>ROUND(I183*H183,2)</f>
        <v>0</v>
      </c>
      <c r="K183" s="141" t="s">
        <v>128</v>
      </c>
      <c r="L183" s="34"/>
      <c r="M183" s="146" t="s">
        <v>3</v>
      </c>
      <c r="N183" s="147" t="s">
        <v>44</v>
      </c>
      <c r="O183" s="54"/>
      <c r="P183" s="148">
        <f>O183*H183</f>
        <v>0</v>
      </c>
      <c r="Q183" s="148">
        <v>2.0650000000000002E-2</v>
      </c>
      <c r="R183" s="148">
        <f>Q183*H183</f>
        <v>1.8492075000000001</v>
      </c>
      <c r="S183" s="148">
        <v>0</v>
      </c>
      <c r="T183" s="149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50" t="s">
        <v>129</v>
      </c>
      <c r="AT183" s="150" t="s">
        <v>124</v>
      </c>
      <c r="AU183" s="150" t="s">
        <v>82</v>
      </c>
      <c r="AY183" s="18" t="s">
        <v>121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8" t="s">
        <v>82</v>
      </c>
      <c r="BK183" s="151">
        <f>ROUND(I183*H183,2)</f>
        <v>0</v>
      </c>
      <c r="BL183" s="18" t="s">
        <v>129</v>
      </c>
      <c r="BM183" s="150" t="s">
        <v>223</v>
      </c>
    </row>
    <row r="184" spans="1:65" s="1" customFormat="1">
      <c r="A184" s="33"/>
      <c r="B184" s="34"/>
      <c r="C184" s="33"/>
      <c r="D184" s="152" t="s">
        <v>130</v>
      </c>
      <c r="E184" s="33"/>
      <c r="F184" s="153" t="s">
        <v>224</v>
      </c>
      <c r="G184" s="33"/>
      <c r="H184" s="33"/>
      <c r="I184" s="154"/>
      <c r="J184" s="33"/>
      <c r="K184" s="33"/>
      <c r="L184" s="34"/>
      <c r="M184" s="155"/>
      <c r="N184" s="156"/>
      <c r="O184" s="54"/>
      <c r="P184" s="54"/>
      <c r="Q184" s="54"/>
      <c r="R184" s="54"/>
      <c r="S184" s="54"/>
      <c r="T184" s="55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130</v>
      </c>
      <c r="AU184" s="18" t="s">
        <v>82</v>
      </c>
    </row>
    <row r="185" spans="1:65" s="12" customFormat="1">
      <c r="B185" s="157"/>
      <c r="D185" s="158" t="s">
        <v>132</v>
      </c>
      <c r="E185" s="159" t="s">
        <v>3</v>
      </c>
      <c r="F185" s="160" t="s">
        <v>225</v>
      </c>
      <c r="H185" s="159" t="s">
        <v>3</v>
      </c>
      <c r="I185" s="161"/>
      <c r="L185" s="157"/>
      <c r="M185" s="162"/>
      <c r="N185" s="163"/>
      <c r="O185" s="163"/>
      <c r="P185" s="163"/>
      <c r="Q185" s="163"/>
      <c r="R185" s="163"/>
      <c r="S185" s="163"/>
      <c r="T185" s="164"/>
      <c r="AT185" s="159" t="s">
        <v>132</v>
      </c>
      <c r="AU185" s="159" t="s">
        <v>82</v>
      </c>
      <c r="AV185" s="12" t="s">
        <v>80</v>
      </c>
      <c r="AW185" s="12" t="s">
        <v>33</v>
      </c>
      <c r="AX185" s="12" t="s">
        <v>72</v>
      </c>
      <c r="AY185" s="159" t="s">
        <v>121</v>
      </c>
    </row>
    <row r="186" spans="1:65" s="12" customFormat="1">
      <c r="B186" s="157"/>
      <c r="D186" s="158" t="s">
        <v>132</v>
      </c>
      <c r="E186" s="159" t="s">
        <v>3</v>
      </c>
      <c r="F186" s="160" t="s">
        <v>165</v>
      </c>
      <c r="H186" s="159" t="s">
        <v>3</v>
      </c>
      <c r="I186" s="161"/>
      <c r="L186" s="157"/>
      <c r="M186" s="162"/>
      <c r="N186" s="163"/>
      <c r="O186" s="163"/>
      <c r="P186" s="163"/>
      <c r="Q186" s="163"/>
      <c r="R186" s="163"/>
      <c r="S186" s="163"/>
      <c r="T186" s="164"/>
      <c r="AT186" s="159" t="s">
        <v>132</v>
      </c>
      <c r="AU186" s="159" t="s">
        <v>82</v>
      </c>
      <c r="AV186" s="12" t="s">
        <v>80</v>
      </c>
      <c r="AW186" s="12" t="s">
        <v>33</v>
      </c>
      <c r="AX186" s="12" t="s">
        <v>72</v>
      </c>
      <c r="AY186" s="159" t="s">
        <v>121</v>
      </c>
    </row>
    <row r="187" spans="1:65" s="12" customFormat="1">
      <c r="B187" s="157"/>
      <c r="D187" s="158" t="s">
        <v>132</v>
      </c>
      <c r="E187" s="159" t="s">
        <v>3</v>
      </c>
      <c r="F187" s="160" t="s">
        <v>226</v>
      </c>
      <c r="H187" s="159" t="s">
        <v>3</v>
      </c>
      <c r="I187" s="161"/>
      <c r="L187" s="157"/>
      <c r="M187" s="162"/>
      <c r="N187" s="163"/>
      <c r="O187" s="163"/>
      <c r="P187" s="163"/>
      <c r="Q187" s="163"/>
      <c r="R187" s="163"/>
      <c r="S187" s="163"/>
      <c r="T187" s="164"/>
      <c r="AT187" s="159" t="s">
        <v>132</v>
      </c>
      <c r="AU187" s="159" t="s">
        <v>82</v>
      </c>
      <c r="AV187" s="12" t="s">
        <v>80</v>
      </c>
      <c r="AW187" s="12" t="s">
        <v>33</v>
      </c>
      <c r="AX187" s="12" t="s">
        <v>72</v>
      </c>
      <c r="AY187" s="159" t="s">
        <v>121</v>
      </c>
    </row>
    <row r="188" spans="1:65" s="13" customFormat="1">
      <c r="B188" s="165"/>
      <c r="D188" s="158" t="s">
        <v>132</v>
      </c>
      <c r="E188" s="166" t="s">
        <v>3</v>
      </c>
      <c r="F188" s="167" t="s">
        <v>227</v>
      </c>
      <c r="H188" s="168">
        <v>0.8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6" t="s">
        <v>132</v>
      </c>
      <c r="AU188" s="166" t="s">
        <v>82</v>
      </c>
      <c r="AV188" s="13" t="s">
        <v>82</v>
      </c>
      <c r="AW188" s="13" t="s">
        <v>33</v>
      </c>
      <c r="AX188" s="13" t="s">
        <v>72</v>
      </c>
      <c r="AY188" s="166" t="s">
        <v>121</v>
      </c>
    </row>
    <row r="189" spans="1:65" s="12" customFormat="1">
      <c r="B189" s="157"/>
      <c r="D189" s="158" t="s">
        <v>132</v>
      </c>
      <c r="E189" s="159" t="s">
        <v>3</v>
      </c>
      <c r="F189" s="160" t="s">
        <v>214</v>
      </c>
      <c r="H189" s="159" t="s">
        <v>3</v>
      </c>
      <c r="I189" s="161"/>
      <c r="L189" s="157"/>
      <c r="M189" s="162"/>
      <c r="N189" s="163"/>
      <c r="O189" s="163"/>
      <c r="P189" s="163"/>
      <c r="Q189" s="163"/>
      <c r="R189" s="163"/>
      <c r="S189" s="163"/>
      <c r="T189" s="164"/>
      <c r="AT189" s="159" t="s">
        <v>132</v>
      </c>
      <c r="AU189" s="159" t="s">
        <v>82</v>
      </c>
      <c r="AV189" s="12" t="s">
        <v>80</v>
      </c>
      <c r="AW189" s="12" t="s">
        <v>33</v>
      </c>
      <c r="AX189" s="12" t="s">
        <v>72</v>
      </c>
      <c r="AY189" s="159" t="s">
        <v>121</v>
      </c>
    </row>
    <row r="190" spans="1:65" s="13" customFormat="1">
      <c r="B190" s="165"/>
      <c r="D190" s="158" t="s">
        <v>132</v>
      </c>
      <c r="E190" s="166" t="s">
        <v>3</v>
      </c>
      <c r="F190" s="167" t="s">
        <v>215</v>
      </c>
      <c r="H190" s="168">
        <v>10.8</v>
      </c>
      <c r="I190" s="169"/>
      <c r="L190" s="165"/>
      <c r="M190" s="170"/>
      <c r="N190" s="171"/>
      <c r="O190" s="171"/>
      <c r="P190" s="171"/>
      <c r="Q190" s="171"/>
      <c r="R190" s="171"/>
      <c r="S190" s="171"/>
      <c r="T190" s="172"/>
      <c r="AT190" s="166" t="s">
        <v>132</v>
      </c>
      <c r="AU190" s="166" t="s">
        <v>82</v>
      </c>
      <c r="AV190" s="13" t="s">
        <v>82</v>
      </c>
      <c r="AW190" s="13" t="s">
        <v>33</v>
      </c>
      <c r="AX190" s="13" t="s">
        <v>72</v>
      </c>
      <c r="AY190" s="166" t="s">
        <v>121</v>
      </c>
    </row>
    <row r="191" spans="1:65" s="12" customFormat="1">
      <c r="B191" s="157"/>
      <c r="D191" s="158" t="s">
        <v>132</v>
      </c>
      <c r="E191" s="159" t="s">
        <v>3</v>
      </c>
      <c r="F191" s="160" t="s">
        <v>216</v>
      </c>
      <c r="H191" s="159" t="s">
        <v>3</v>
      </c>
      <c r="I191" s="161"/>
      <c r="L191" s="157"/>
      <c r="M191" s="162"/>
      <c r="N191" s="163"/>
      <c r="O191" s="163"/>
      <c r="P191" s="163"/>
      <c r="Q191" s="163"/>
      <c r="R191" s="163"/>
      <c r="S191" s="163"/>
      <c r="T191" s="164"/>
      <c r="AT191" s="159" t="s">
        <v>132</v>
      </c>
      <c r="AU191" s="159" t="s">
        <v>82</v>
      </c>
      <c r="AV191" s="12" t="s">
        <v>80</v>
      </c>
      <c r="AW191" s="12" t="s">
        <v>33</v>
      </c>
      <c r="AX191" s="12" t="s">
        <v>72</v>
      </c>
      <c r="AY191" s="159" t="s">
        <v>121</v>
      </c>
    </row>
    <row r="192" spans="1:65" s="13" customFormat="1">
      <c r="B192" s="165"/>
      <c r="D192" s="158" t="s">
        <v>132</v>
      </c>
      <c r="E192" s="166" t="s">
        <v>3</v>
      </c>
      <c r="F192" s="167" t="s">
        <v>217</v>
      </c>
      <c r="H192" s="168">
        <v>69.599999999999994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6" t="s">
        <v>132</v>
      </c>
      <c r="AU192" s="166" t="s">
        <v>82</v>
      </c>
      <c r="AV192" s="13" t="s">
        <v>82</v>
      </c>
      <c r="AW192" s="13" t="s">
        <v>33</v>
      </c>
      <c r="AX192" s="13" t="s">
        <v>72</v>
      </c>
      <c r="AY192" s="166" t="s">
        <v>121</v>
      </c>
    </row>
    <row r="193" spans="1:65" s="12" customFormat="1">
      <c r="B193" s="157"/>
      <c r="D193" s="158" t="s">
        <v>132</v>
      </c>
      <c r="E193" s="159" t="s">
        <v>3</v>
      </c>
      <c r="F193" s="160" t="s">
        <v>168</v>
      </c>
      <c r="H193" s="159" t="s">
        <v>3</v>
      </c>
      <c r="I193" s="161"/>
      <c r="L193" s="157"/>
      <c r="M193" s="162"/>
      <c r="N193" s="163"/>
      <c r="O193" s="163"/>
      <c r="P193" s="163"/>
      <c r="Q193" s="163"/>
      <c r="R193" s="163"/>
      <c r="S193" s="163"/>
      <c r="T193" s="164"/>
      <c r="AT193" s="159" t="s">
        <v>132</v>
      </c>
      <c r="AU193" s="159" t="s">
        <v>82</v>
      </c>
      <c r="AV193" s="12" t="s">
        <v>80</v>
      </c>
      <c r="AW193" s="12" t="s">
        <v>33</v>
      </c>
      <c r="AX193" s="12" t="s">
        <v>72</v>
      </c>
      <c r="AY193" s="159" t="s">
        <v>121</v>
      </c>
    </row>
    <row r="194" spans="1:65" s="13" customFormat="1">
      <c r="B194" s="165"/>
      <c r="D194" s="158" t="s">
        <v>132</v>
      </c>
      <c r="E194" s="166" t="s">
        <v>3</v>
      </c>
      <c r="F194" s="167" t="s">
        <v>228</v>
      </c>
      <c r="H194" s="168">
        <v>2.5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6" t="s">
        <v>132</v>
      </c>
      <c r="AU194" s="166" t="s">
        <v>82</v>
      </c>
      <c r="AV194" s="13" t="s">
        <v>82</v>
      </c>
      <c r="AW194" s="13" t="s">
        <v>33</v>
      </c>
      <c r="AX194" s="13" t="s">
        <v>72</v>
      </c>
      <c r="AY194" s="166" t="s">
        <v>121</v>
      </c>
    </row>
    <row r="195" spans="1:65" s="12" customFormat="1">
      <c r="B195" s="157"/>
      <c r="D195" s="158" t="s">
        <v>132</v>
      </c>
      <c r="E195" s="159" t="s">
        <v>3</v>
      </c>
      <c r="F195" s="160" t="s">
        <v>170</v>
      </c>
      <c r="H195" s="159" t="s">
        <v>3</v>
      </c>
      <c r="I195" s="161"/>
      <c r="L195" s="157"/>
      <c r="M195" s="162"/>
      <c r="N195" s="163"/>
      <c r="O195" s="163"/>
      <c r="P195" s="163"/>
      <c r="Q195" s="163"/>
      <c r="R195" s="163"/>
      <c r="S195" s="163"/>
      <c r="T195" s="164"/>
      <c r="AT195" s="159" t="s">
        <v>132</v>
      </c>
      <c r="AU195" s="159" t="s">
        <v>82</v>
      </c>
      <c r="AV195" s="12" t="s">
        <v>80</v>
      </c>
      <c r="AW195" s="12" t="s">
        <v>33</v>
      </c>
      <c r="AX195" s="12" t="s">
        <v>72</v>
      </c>
      <c r="AY195" s="159" t="s">
        <v>121</v>
      </c>
    </row>
    <row r="196" spans="1:65" s="13" customFormat="1">
      <c r="B196" s="165"/>
      <c r="D196" s="158" t="s">
        <v>132</v>
      </c>
      <c r="E196" s="166" t="s">
        <v>3</v>
      </c>
      <c r="F196" s="167" t="s">
        <v>229</v>
      </c>
      <c r="H196" s="168">
        <v>3.4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6" t="s">
        <v>132</v>
      </c>
      <c r="AU196" s="166" t="s">
        <v>82</v>
      </c>
      <c r="AV196" s="13" t="s">
        <v>82</v>
      </c>
      <c r="AW196" s="13" t="s">
        <v>33</v>
      </c>
      <c r="AX196" s="13" t="s">
        <v>72</v>
      </c>
      <c r="AY196" s="166" t="s">
        <v>121</v>
      </c>
    </row>
    <row r="197" spans="1:65" s="12" customFormat="1">
      <c r="B197" s="157"/>
      <c r="D197" s="158" t="s">
        <v>132</v>
      </c>
      <c r="E197" s="159" t="s">
        <v>3</v>
      </c>
      <c r="F197" s="160" t="s">
        <v>172</v>
      </c>
      <c r="H197" s="159" t="s">
        <v>3</v>
      </c>
      <c r="I197" s="161"/>
      <c r="L197" s="157"/>
      <c r="M197" s="162"/>
      <c r="N197" s="163"/>
      <c r="O197" s="163"/>
      <c r="P197" s="163"/>
      <c r="Q197" s="163"/>
      <c r="R197" s="163"/>
      <c r="S197" s="163"/>
      <c r="T197" s="164"/>
      <c r="AT197" s="159" t="s">
        <v>132</v>
      </c>
      <c r="AU197" s="159" t="s">
        <v>82</v>
      </c>
      <c r="AV197" s="12" t="s">
        <v>80</v>
      </c>
      <c r="AW197" s="12" t="s">
        <v>33</v>
      </c>
      <c r="AX197" s="12" t="s">
        <v>72</v>
      </c>
      <c r="AY197" s="159" t="s">
        <v>121</v>
      </c>
    </row>
    <row r="198" spans="1:65" s="13" customFormat="1">
      <c r="B198" s="165"/>
      <c r="D198" s="158" t="s">
        <v>132</v>
      </c>
      <c r="E198" s="166" t="s">
        <v>3</v>
      </c>
      <c r="F198" s="167" t="s">
        <v>230</v>
      </c>
      <c r="H198" s="168">
        <v>2.4500000000000002</v>
      </c>
      <c r="I198" s="169"/>
      <c r="L198" s="165"/>
      <c r="M198" s="170"/>
      <c r="N198" s="171"/>
      <c r="O198" s="171"/>
      <c r="P198" s="171"/>
      <c r="Q198" s="171"/>
      <c r="R198" s="171"/>
      <c r="S198" s="171"/>
      <c r="T198" s="172"/>
      <c r="AT198" s="166" t="s">
        <v>132</v>
      </c>
      <c r="AU198" s="166" t="s">
        <v>82</v>
      </c>
      <c r="AV198" s="13" t="s">
        <v>82</v>
      </c>
      <c r="AW198" s="13" t="s">
        <v>33</v>
      </c>
      <c r="AX198" s="13" t="s">
        <v>72</v>
      </c>
      <c r="AY198" s="166" t="s">
        <v>121</v>
      </c>
    </row>
    <row r="199" spans="1:65" s="15" customFormat="1">
      <c r="B199" s="181"/>
      <c r="D199" s="158" t="s">
        <v>132</v>
      </c>
      <c r="E199" s="182" t="s">
        <v>3</v>
      </c>
      <c r="F199" s="183" t="s">
        <v>147</v>
      </c>
      <c r="H199" s="184">
        <v>89.55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2" t="s">
        <v>132</v>
      </c>
      <c r="AU199" s="182" t="s">
        <v>82</v>
      </c>
      <c r="AV199" s="15" t="s">
        <v>129</v>
      </c>
      <c r="AW199" s="15" t="s">
        <v>33</v>
      </c>
      <c r="AX199" s="15" t="s">
        <v>80</v>
      </c>
      <c r="AY199" s="182" t="s">
        <v>121</v>
      </c>
    </row>
    <row r="200" spans="1:65" s="1" customFormat="1" ht="16.5" customHeight="1">
      <c r="A200" s="33"/>
      <c r="B200" s="138"/>
      <c r="C200" s="139" t="s">
        <v>181</v>
      </c>
      <c r="D200" s="139" t="s">
        <v>124</v>
      </c>
      <c r="E200" s="140" t="s">
        <v>174</v>
      </c>
      <c r="F200" s="141" t="s">
        <v>175</v>
      </c>
      <c r="G200" s="142" t="s">
        <v>127</v>
      </c>
      <c r="H200" s="143">
        <v>22.388000000000002</v>
      </c>
      <c r="I200" s="144"/>
      <c r="J200" s="145">
        <f>ROUND(I200*H200,2)</f>
        <v>0</v>
      </c>
      <c r="K200" s="141" t="s">
        <v>128</v>
      </c>
      <c r="L200" s="34"/>
      <c r="M200" s="146" t="s">
        <v>3</v>
      </c>
      <c r="N200" s="147" t="s">
        <v>44</v>
      </c>
      <c r="O200" s="54"/>
      <c r="P200" s="148">
        <f>O200*H200</f>
        <v>0</v>
      </c>
      <c r="Q200" s="148">
        <v>0</v>
      </c>
      <c r="R200" s="148">
        <f>Q200*H200</f>
        <v>0</v>
      </c>
      <c r="S200" s="148">
        <v>0</v>
      </c>
      <c r="T200" s="149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50" t="s">
        <v>129</v>
      </c>
      <c r="AT200" s="150" t="s">
        <v>124</v>
      </c>
      <c r="AU200" s="150" t="s">
        <v>82</v>
      </c>
      <c r="AY200" s="18" t="s">
        <v>121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8" t="s">
        <v>82</v>
      </c>
      <c r="BK200" s="151">
        <f>ROUND(I200*H200,2)</f>
        <v>0</v>
      </c>
      <c r="BL200" s="18" t="s">
        <v>129</v>
      </c>
      <c r="BM200" s="150" t="s">
        <v>231</v>
      </c>
    </row>
    <row r="201" spans="1:65" s="1" customFormat="1">
      <c r="A201" s="33"/>
      <c r="B201" s="34"/>
      <c r="C201" s="33"/>
      <c r="D201" s="152" t="s">
        <v>130</v>
      </c>
      <c r="E201" s="33"/>
      <c r="F201" s="153" t="s">
        <v>177</v>
      </c>
      <c r="G201" s="33"/>
      <c r="H201" s="33"/>
      <c r="I201" s="154"/>
      <c r="J201" s="33"/>
      <c r="K201" s="33"/>
      <c r="L201" s="34"/>
      <c r="M201" s="155"/>
      <c r="N201" s="156"/>
      <c r="O201" s="54"/>
      <c r="P201" s="54"/>
      <c r="Q201" s="54"/>
      <c r="R201" s="54"/>
      <c r="S201" s="54"/>
      <c r="T201" s="55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130</v>
      </c>
      <c r="AU201" s="18" t="s">
        <v>82</v>
      </c>
    </row>
    <row r="202" spans="1:65" s="13" customFormat="1">
      <c r="B202" s="165"/>
      <c r="D202" s="158" t="s">
        <v>132</v>
      </c>
      <c r="E202" s="166" t="s">
        <v>3</v>
      </c>
      <c r="F202" s="167" t="s">
        <v>232</v>
      </c>
      <c r="H202" s="168">
        <v>22.388000000000002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6" t="s">
        <v>132</v>
      </c>
      <c r="AU202" s="166" t="s">
        <v>82</v>
      </c>
      <c r="AV202" s="13" t="s">
        <v>82</v>
      </c>
      <c r="AW202" s="13" t="s">
        <v>33</v>
      </c>
      <c r="AX202" s="13" t="s">
        <v>72</v>
      </c>
      <c r="AY202" s="166" t="s">
        <v>121</v>
      </c>
    </row>
    <row r="203" spans="1:65" s="15" customFormat="1">
      <c r="B203" s="181"/>
      <c r="D203" s="158" t="s">
        <v>132</v>
      </c>
      <c r="E203" s="182" t="s">
        <v>3</v>
      </c>
      <c r="F203" s="183" t="s">
        <v>147</v>
      </c>
      <c r="H203" s="184">
        <v>22.388000000000002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132</v>
      </c>
      <c r="AU203" s="182" t="s">
        <v>82</v>
      </c>
      <c r="AV203" s="15" t="s">
        <v>129</v>
      </c>
      <c r="AW203" s="15" t="s">
        <v>33</v>
      </c>
      <c r="AX203" s="15" t="s">
        <v>80</v>
      </c>
      <c r="AY203" s="182" t="s">
        <v>121</v>
      </c>
    </row>
    <row r="204" spans="1:65" s="1" customFormat="1" ht="16.5" customHeight="1">
      <c r="A204" s="33"/>
      <c r="B204" s="138"/>
      <c r="C204" s="139" t="s">
        <v>233</v>
      </c>
      <c r="D204" s="139" t="s">
        <v>124</v>
      </c>
      <c r="E204" s="140" t="s">
        <v>208</v>
      </c>
      <c r="F204" s="141" t="s">
        <v>209</v>
      </c>
      <c r="G204" s="142" t="s">
        <v>210</v>
      </c>
      <c r="H204" s="143">
        <v>478.24</v>
      </c>
      <c r="I204" s="144"/>
      <c r="J204" s="145">
        <f>ROUND(I204*H204,2)</f>
        <v>0</v>
      </c>
      <c r="K204" s="141" t="s">
        <v>128</v>
      </c>
      <c r="L204" s="34"/>
      <c r="M204" s="146" t="s">
        <v>3</v>
      </c>
      <c r="N204" s="147" t="s">
        <v>44</v>
      </c>
      <c r="O204" s="54"/>
      <c r="P204" s="148">
        <f>O204*H204</f>
        <v>0</v>
      </c>
      <c r="Q204" s="148">
        <v>1.5E-3</v>
      </c>
      <c r="R204" s="148">
        <f>Q204*H204</f>
        <v>0.71736</v>
      </c>
      <c r="S204" s="148">
        <v>0</v>
      </c>
      <c r="T204" s="149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0" t="s">
        <v>129</v>
      </c>
      <c r="AT204" s="150" t="s">
        <v>124</v>
      </c>
      <c r="AU204" s="150" t="s">
        <v>82</v>
      </c>
      <c r="AY204" s="18" t="s">
        <v>121</v>
      </c>
      <c r="BE204" s="151">
        <f>IF(N204="základní",J204,0)</f>
        <v>0</v>
      </c>
      <c r="BF204" s="151">
        <f>IF(N204="snížená",J204,0)</f>
        <v>0</v>
      </c>
      <c r="BG204" s="151">
        <f>IF(N204="zákl. přenesená",J204,0)</f>
        <v>0</v>
      </c>
      <c r="BH204" s="151">
        <f>IF(N204="sníž. přenesená",J204,0)</f>
        <v>0</v>
      </c>
      <c r="BI204" s="151">
        <f>IF(N204="nulová",J204,0)</f>
        <v>0</v>
      </c>
      <c r="BJ204" s="18" t="s">
        <v>82</v>
      </c>
      <c r="BK204" s="151">
        <f>ROUND(I204*H204,2)</f>
        <v>0</v>
      </c>
      <c r="BL204" s="18" t="s">
        <v>129</v>
      </c>
      <c r="BM204" s="150" t="s">
        <v>234</v>
      </c>
    </row>
    <row r="205" spans="1:65" s="1" customFormat="1">
      <c r="A205" s="33"/>
      <c r="B205" s="34"/>
      <c r="C205" s="33"/>
      <c r="D205" s="152" t="s">
        <v>130</v>
      </c>
      <c r="E205" s="33"/>
      <c r="F205" s="153" t="s">
        <v>212</v>
      </c>
      <c r="G205" s="33"/>
      <c r="H205" s="33"/>
      <c r="I205" s="154"/>
      <c r="J205" s="33"/>
      <c r="K205" s="33"/>
      <c r="L205" s="34"/>
      <c r="M205" s="155"/>
      <c r="N205" s="156"/>
      <c r="O205" s="54"/>
      <c r="P205" s="54"/>
      <c r="Q205" s="54"/>
      <c r="R205" s="54"/>
      <c r="S205" s="54"/>
      <c r="T205" s="55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130</v>
      </c>
      <c r="AU205" s="18" t="s">
        <v>82</v>
      </c>
    </row>
    <row r="206" spans="1:65" s="12" customFormat="1">
      <c r="B206" s="157"/>
      <c r="D206" s="158" t="s">
        <v>132</v>
      </c>
      <c r="E206" s="159" t="s">
        <v>3</v>
      </c>
      <c r="F206" s="160" t="s">
        <v>235</v>
      </c>
      <c r="H206" s="159" t="s">
        <v>3</v>
      </c>
      <c r="I206" s="161"/>
      <c r="L206" s="157"/>
      <c r="M206" s="162"/>
      <c r="N206" s="163"/>
      <c r="O206" s="163"/>
      <c r="P206" s="163"/>
      <c r="Q206" s="163"/>
      <c r="R206" s="163"/>
      <c r="S206" s="163"/>
      <c r="T206" s="164"/>
      <c r="AT206" s="159" t="s">
        <v>132</v>
      </c>
      <c r="AU206" s="159" t="s">
        <v>82</v>
      </c>
      <c r="AV206" s="12" t="s">
        <v>80</v>
      </c>
      <c r="AW206" s="12" t="s">
        <v>33</v>
      </c>
      <c r="AX206" s="12" t="s">
        <v>72</v>
      </c>
      <c r="AY206" s="159" t="s">
        <v>121</v>
      </c>
    </row>
    <row r="207" spans="1:65" s="12" customFormat="1">
      <c r="B207" s="157"/>
      <c r="D207" s="158" t="s">
        <v>132</v>
      </c>
      <c r="E207" s="159" t="s">
        <v>3</v>
      </c>
      <c r="F207" s="160" t="s">
        <v>236</v>
      </c>
      <c r="H207" s="159" t="s">
        <v>3</v>
      </c>
      <c r="I207" s="161"/>
      <c r="L207" s="157"/>
      <c r="M207" s="162"/>
      <c r="N207" s="163"/>
      <c r="O207" s="163"/>
      <c r="P207" s="163"/>
      <c r="Q207" s="163"/>
      <c r="R207" s="163"/>
      <c r="S207" s="163"/>
      <c r="T207" s="164"/>
      <c r="AT207" s="159" t="s">
        <v>132</v>
      </c>
      <c r="AU207" s="159" t="s">
        <v>82</v>
      </c>
      <c r="AV207" s="12" t="s">
        <v>80</v>
      </c>
      <c r="AW207" s="12" t="s">
        <v>33</v>
      </c>
      <c r="AX207" s="12" t="s">
        <v>72</v>
      </c>
      <c r="AY207" s="159" t="s">
        <v>121</v>
      </c>
    </row>
    <row r="208" spans="1:65" s="12" customFormat="1">
      <c r="B208" s="157"/>
      <c r="D208" s="158" t="s">
        <v>132</v>
      </c>
      <c r="E208" s="159" t="s">
        <v>3</v>
      </c>
      <c r="F208" s="160" t="s">
        <v>184</v>
      </c>
      <c r="H208" s="159" t="s">
        <v>3</v>
      </c>
      <c r="I208" s="161"/>
      <c r="L208" s="157"/>
      <c r="M208" s="162"/>
      <c r="N208" s="163"/>
      <c r="O208" s="163"/>
      <c r="P208" s="163"/>
      <c r="Q208" s="163"/>
      <c r="R208" s="163"/>
      <c r="S208" s="163"/>
      <c r="T208" s="164"/>
      <c r="AT208" s="159" t="s">
        <v>132</v>
      </c>
      <c r="AU208" s="159" t="s">
        <v>82</v>
      </c>
      <c r="AV208" s="12" t="s">
        <v>80</v>
      </c>
      <c r="AW208" s="12" t="s">
        <v>33</v>
      </c>
      <c r="AX208" s="12" t="s">
        <v>72</v>
      </c>
      <c r="AY208" s="159" t="s">
        <v>121</v>
      </c>
    </row>
    <row r="209" spans="2:51" s="13" customFormat="1">
      <c r="B209" s="165"/>
      <c r="D209" s="158" t="s">
        <v>132</v>
      </c>
      <c r="E209" s="166" t="s">
        <v>3</v>
      </c>
      <c r="F209" s="167" t="s">
        <v>237</v>
      </c>
      <c r="H209" s="168">
        <v>2.8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6" t="s">
        <v>132</v>
      </c>
      <c r="AU209" s="166" t="s">
        <v>82</v>
      </c>
      <c r="AV209" s="13" t="s">
        <v>82</v>
      </c>
      <c r="AW209" s="13" t="s">
        <v>33</v>
      </c>
      <c r="AX209" s="13" t="s">
        <v>72</v>
      </c>
      <c r="AY209" s="166" t="s">
        <v>121</v>
      </c>
    </row>
    <row r="210" spans="2:51" s="13" customFormat="1">
      <c r="B210" s="165"/>
      <c r="D210" s="158" t="s">
        <v>132</v>
      </c>
      <c r="E210" s="166" t="s">
        <v>3</v>
      </c>
      <c r="F210" s="167" t="s">
        <v>238</v>
      </c>
      <c r="H210" s="168">
        <v>33.6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6" t="s">
        <v>132</v>
      </c>
      <c r="AU210" s="166" t="s">
        <v>82</v>
      </c>
      <c r="AV210" s="13" t="s">
        <v>82</v>
      </c>
      <c r="AW210" s="13" t="s">
        <v>33</v>
      </c>
      <c r="AX210" s="13" t="s">
        <v>72</v>
      </c>
      <c r="AY210" s="166" t="s">
        <v>121</v>
      </c>
    </row>
    <row r="211" spans="2:51" s="13" customFormat="1">
      <c r="B211" s="165"/>
      <c r="D211" s="158" t="s">
        <v>132</v>
      </c>
      <c r="E211" s="166" t="s">
        <v>3</v>
      </c>
      <c r="F211" s="167" t="s">
        <v>239</v>
      </c>
      <c r="H211" s="168">
        <v>43.2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6" t="s">
        <v>132</v>
      </c>
      <c r="AU211" s="166" t="s">
        <v>82</v>
      </c>
      <c r="AV211" s="13" t="s">
        <v>82</v>
      </c>
      <c r="AW211" s="13" t="s">
        <v>33</v>
      </c>
      <c r="AX211" s="13" t="s">
        <v>72</v>
      </c>
      <c r="AY211" s="166" t="s">
        <v>121</v>
      </c>
    </row>
    <row r="212" spans="2:51" s="13" customFormat="1">
      <c r="B212" s="165"/>
      <c r="D212" s="158" t="s">
        <v>132</v>
      </c>
      <c r="E212" s="166" t="s">
        <v>3</v>
      </c>
      <c r="F212" s="167" t="s">
        <v>240</v>
      </c>
      <c r="H212" s="168">
        <v>348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6" t="s">
        <v>132</v>
      </c>
      <c r="AU212" s="166" t="s">
        <v>82</v>
      </c>
      <c r="AV212" s="13" t="s">
        <v>82</v>
      </c>
      <c r="AW212" s="13" t="s">
        <v>33</v>
      </c>
      <c r="AX212" s="13" t="s">
        <v>72</v>
      </c>
      <c r="AY212" s="166" t="s">
        <v>121</v>
      </c>
    </row>
    <row r="213" spans="2:51" s="13" customFormat="1">
      <c r="B213" s="165"/>
      <c r="D213" s="158" t="s">
        <v>132</v>
      </c>
      <c r="E213" s="166" t="s">
        <v>3</v>
      </c>
      <c r="F213" s="167" t="s">
        <v>241</v>
      </c>
      <c r="H213" s="168">
        <v>3.35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6" t="s">
        <v>132</v>
      </c>
      <c r="AU213" s="166" t="s">
        <v>82</v>
      </c>
      <c r="AV213" s="13" t="s">
        <v>82</v>
      </c>
      <c r="AW213" s="13" t="s">
        <v>33</v>
      </c>
      <c r="AX213" s="13" t="s">
        <v>72</v>
      </c>
      <c r="AY213" s="166" t="s">
        <v>121</v>
      </c>
    </row>
    <row r="214" spans="2:51" s="13" customFormat="1">
      <c r="B214" s="165"/>
      <c r="D214" s="158" t="s">
        <v>132</v>
      </c>
      <c r="E214" s="166" t="s">
        <v>3</v>
      </c>
      <c r="F214" s="167" t="s">
        <v>242</v>
      </c>
      <c r="H214" s="168">
        <v>9.6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6" t="s">
        <v>132</v>
      </c>
      <c r="AU214" s="166" t="s">
        <v>82</v>
      </c>
      <c r="AV214" s="13" t="s">
        <v>82</v>
      </c>
      <c r="AW214" s="13" t="s">
        <v>33</v>
      </c>
      <c r="AX214" s="13" t="s">
        <v>72</v>
      </c>
      <c r="AY214" s="166" t="s">
        <v>121</v>
      </c>
    </row>
    <row r="215" spans="2:51" s="13" customFormat="1">
      <c r="B215" s="165"/>
      <c r="D215" s="158" t="s">
        <v>132</v>
      </c>
      <c r="E215" s="166" t="s">
        <v>3</v>
      </c>
      <c r="F215" s="167" t="s">
        <v>243</v>
      </c>
      <c r="H215" s="168">
        <v>12.6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6" t="s">
        <v>132</v>
      </c>
      <c r="AU215" s="166" t="s">
        <v>82</v>
      </c>
      <c r="AV215" s="13" t="s">
        <v>82</v>
      </c>
      <c r="AW215" s="13" t="s">
        <v>33</v>
      </c>
      <c r="AX215" s="13" t="s">
        <v>72</v>
      </c>
      <c r="AY215" s="166" t="s">
        <v>121</v>
      </c>
    </row>
    <row r="216" spans="2:51" s="13" customFormat="1">
      <c r="B216" s="165"/>
      <c r="D216" s="158" t="s">
        <v>132</v>
      </c>
      <c r="E216" s="166" t="s">
        <v>3</v>
      </c>
      <c r="F216" s="167" t="s">
        <v>244</v>
      </c>
      <c r="H216" s="168">
        <v>5.8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6" t="s">
        <v>132</v>
      </c>
      <c r="AU216" s="166" t="s">
        <v>82</v>
      </c>
      <c r="AV216" s="13" t="s">
        <v>82</v>
      </c>
      <c r="AW216" s="13" t="s">
        <v>33</v>
      </c>
      <c r="AX216" s="13" t="s">
        <v>72</v>
      </c>
      <c r="AY216" s="166" t="s">
        <v>121</v>
      </c>
    </row>
    <row r="217" spans="2:51" s="13" customFormat="1">
      <c r="B217" s="165"/>
      <c r="D217" s="158" t="s">
        <v>132</v>
      </c>
      <c r="E217" s="166" t="s">
        <v>3</v>
      </c>
      <c r="F217" s="167" t="s">
        <v>245</v>
      </c>
      <c r="H217" s="168">
        <v>7.1</v>
      </c>
      <c r="I217" s="169"/>
      <c r="L217" s="165"/>
      <c r="M217" s="170"/>
      <c r="N217" s="171"/>
      <c r="O217" s="171"/>
      <c r="P217" s="171"/>
      <c r="Q217" s="171"/>
      <c r="R217" s="171"/>
      <c r="S217" s="171"/>
      <c r="T217" s="172"/>
      <c r="AT217" s="166" t="s">
        <v>132</v>
      </c>
      <c r="AU217" s="166" t="s">
        <v>82</v>
      </c>
      <c r="AV217" s="13" t="s">
        <v>82</v>
      </c>
      <c r="AW217" s="13" t="s">
        <v>33</v>
      </c>
      <c r="AX217" s="13" t="s">
        <v>72</v>
      </c>
      <c r="AY217" s="166" t="s">
        <v>121</v>
      </c>
    </row>
    <row r="218" spans="2:51" s="14" customFormat="1">
      <c r="B218" s="173"/>
      <c r="D218" s="158" t="s">
        <v>132</v>
      </c>
      <c r="E218" s="174" t="s">
        <v>3</v>
      </c>
      <c r="F218" s="175" t="s">
        <v>142</v>
      </c>
      <c r="H218" s="176">
        <v>466.05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132</v>
      </c>
      <c r="AU218" s="174" t="s">
        <v>82</v>
      </c>
      <c r="AV218" s="14" t="s">
        <v>122</v>
      </c>
      <c r="AW218" s="14" t="s">
        <v>33</v>
      </c>
      <c r="AX218" s="14" t="s">
        <v>72</v>
      </c>
      <c r="AY218" s="174" t="s">
        <v>121</v>
      </c>
    </row>
    <row r="219" spans="2:51" s="12" customFormat="1">
      <c r="B219" s="157"/>
      <c r="D219" s="158" t="s">
        <v>132</v>
      </c>
      <c r="E219" s="159" t="s">
        <v>3</v>
      </c>
      <c r="F219" s="160" t="s">
        <v>246</v>
      </c>
      <c r="H219" s="159" t="s">
        <v>3</v>
      </c>
      <c r="I219" s="161"/>
      <c r="L219" s="157"/>
      <c r="M219" s="162"/>
      <c r="N219" s="163"/>
      <c r="O219" s="163"/>
      <c r="P219" s="163"/>
      <c r="Q219" s="163"/>
      <c r="R219" s="163"/>
      <c r="S219" s="163"/>
      <c r="T219" s="164"/>
      <c r="AT219" s="159" t="s">
        <v>132</v>
      </c>
      <c r="AU219" s="159" t="s">
        <v>82</v>
      </c>
      <c r="AV219" s="12" t="s">
        <v>80</v>
      </c>
      <c r="AW219" s="12" t="s">
        <v>33</v>
      </c>
      <c r="AX219" s="12" t="s">
        <v>72</v>
      </c>
      <c r="AY219" s="159" t="s">
        <v>121</v>
      </c>
    </row>
    <row r="220" spans="2:51" s="12" customFormat="1">
      <c r="B220" s="157"/>
      <c r="D220" s="158" t="s">
        <v>132</v>
      </c>
      <c r="E220" s="159" t="s">
        <v>3</v>
      </c>
      <c r="F220" s="160" t="s">
        <v>247</v>
      </c>
      <c r="H220" s="159" t="s">
        <v>3</v>
      </c>
      <c r="I220" s="161"/>
      <c r="L220" s="157"/>
      <c r="M220" s="162"/>
      <c r="N220" s="163"/>
      <c r="O220" s="163"/>
      <c r="P220" s="163"/>
      <c r="Q220" s="163"/>
      <c r="R220" s="163"/>
      <c r="S220" s="163"/>
      <c r="T220" s="164"/>
      <c r="AT220" s="159" t="s">
        <v>132</v>
      </c>
      <c r="AU220" s="159" t="s">
        <v>82</v>
      </c>
      <c r="AV220" s="12" t="s">
        <v>80</v>
      </c>
      <c r="AW220" s="12" t="s">
        <v>33</v>
      </c>
      <c r="AX220" s="12" t="s">
        <v>72</v>
      </c>
      <c r="AY220" s="159" t="s">
        <v>121</v>
      </c>
    </row>
    <row r="221" spans="2:51" s="13" customFormat="1">
      <c r="B221" s="165"/>
      <c r="D221" s="158" t="s">
        <v>132</v>
      </c>
      <c r="E221" s="166" t="s">
        <v>3</v>
      </c>
      <c r="F221" s="167" t="s">
        <v>248</v>
      </c>
      <c r="H221" s="168">
        <v>4.74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6" t="s">
        <v>132</v>
      </c>
      <c r="AU221" s="166" t="s">
        <v>82</v>
      </c>
      <c r="AV221" s="13" t="s">
        <v>82</v>
      </c>
      <c r="AW221" s="13" t="s">
        <v>33</v>
      </c>
      <c r="AX221" s="13" t="s">
        <v>72</v>
      </c>
      <c r="AY221" s="166" t="s">
        <v>121</v>
      </c>
    </row>
    <row r="222" spans="2:51" s="13" customFormat="1">
      <c r="B222" s="165"/>
      <c r="D222" s="158" t="s">
        <v>132</v>
      </c>
      <c r="E222" s="166" t="s">
        <v>3</v>
      </c>
      <c r="F222" s="167" t="s">
        <v>249</v>
      </c>
      <c r="H222" s="168">
        <v>7.45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6" t="s">
        <v>132</v>
      </c>
      <c r="AU222" s="166" t="s">
        <v>82</v>
      </c>
      <c r="AV222" s="13" t="s">
        <v>82</v>
      </c>
      <c r="AW222" s="13" t="s">
        <v>33</v>
      </c>
      <c r="AX222" s="13" t="s">
        <v>72</v>
      </c>
      <c r="AY222" s="166" t="s">
        <v>121</v>
      </c>
    </row>
    <row r="223" spans="2:51" s="14" customFormat="1">
      <c r="B223" s="173"/>
      <c r="D223" s="158" t="s">
        <v>132</v>
      </c>
      <c r="E223" s="174" t="s">
        <v>3</v>
      </c>
      <c r="F223" s="175" t="s">
        <v>142</v>
      </c>
      <c r="H223" s="176">
        <v>12.19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132</v>
      </c>
      <c r="AU223" s="174" t="s">
        <v>82</v>
      </c>
      <c r="AV223" s="14" t="s">
        <v>122</v>
      </c>
      <c r="AW223" s="14" t="s">
        <v>33</v>
      </c>
      <c r="AX223" s="14" t="s">
        <v>72</v>
      </c>
      <c r="AY223" s="174" t="s">
        <v>121</v>
      </c>
    </row>
    <row r="224" spans="2:51" s="15" customFormat="1">
      <c r="B224" s="181"/>
      <c r="D224" s="158" t="s">
        <v>132</v>
      </c>
      <c r="E224" s="182" t="s">
        <v>3</v>
      </c>
      <c r="F224" s="183" t="s">
        <v>147</v>
      </c>
      <c r="H224" s="184">
        <v>478.24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132</v>
      </c>
      <c r="AU224" s="182" t="s">
        <v>82</v>
      </c>
      <c r="AV224" s="15" t="s">
        <v>129</v>
      </c>
      <c r="AW224" s="15" t="s">
        <v>33</v>
      </c>
      <c r="AX224" s="15" t="s">
        <v>80</v>
      </c>
      <c r="AY224" s="182" t="s">
        <v>121</v>
      </c>
    </row>
    <row r="225" spans="1:65" s="11" customFormat="1" ht="22.9" customHeight="1">
      <c r="B225" s="125"/>
      <c r="D225" s="126" t="s">
        <v>71</v>
      </c>
      <c r="E225" s="136" t="s">
        <v>220</v>
      </c>
      <c r="F225" s="136" t="s">
        <v>250</v>
      </c>
      <c r="I225" s="128"/>
      <c r="J225" s="137">
        <f>BK225</f>
        <v>0</v>
      </c>
      <c r="L225" s="125"/>
      <c r="M225" s="130"/>
      <c r="N225" s="131"/>
      <c r="O225" s="131"/>
      <c r="P225" s="132">
        <f>SUM(P226:P243)</f>
        <v>0</v>
      </c>
      <c r="Q225" s="131"/>
      <c r="R225" s="132">
        <f>SUM(R226:R243)</f>
        <v>7.7099999999999998E-3</v>
      </c>
      <c r="S225" s="131"/>
      <c r="T225" s="133">
        <f>SUM(T226:T243)</f>
        <v>0</v>
      </c>
      <c r="AR225" s="126" t="s">
        <v>80</v>
      </c>
      <c r="AT225" s="134" t="s">
        <v>71</v>
      </c>
      <c r="AU225" s="134" t="s">
        <v>80</v>
      </c>
      <c r="AY225" s="126" t="s">
        <v>121</v>
      </c>
      <c r="BK225" s="135">
        <f>SUM(BK226:BK243)</f>
        <v>0</v>
      </c>
    </row>
    <row r="226" spans="1:65" s="1" customFormat="1" ht="24.2" customHeight="1">
      <c r="A226" s="33"/>
      <c r="B226" s="138"/>
      <c r="C226" s="139" t="s">
        <v>200</v>
      </c>
      <c r="D226" s="139" t="s">
        <v>124</v>
      </c>
      <c r="E226" s="140" t="s">
        <v>251</v>
      </c>
      <c r="F226" s="141" t="s">
        <v>252</v>
      </c>
      <c r="G226" s="142" t="s">
        <v>127</v>
      </c>
      <c r="H226" s="143">
        <v>257</v>
      </c>
      <c r="I226" s="144"/>
      <c r="J226" s="145">
        <f>ROUND(I226*H226,2)</f>
        <v>0</v>
      </c>
      <c r="K226" s="141" t="s">
        <v>128</v>
      </c>
      <c r="L226" s="34"/>
      <c r="M226" s="146" t="s">
        <v>3</v>
      </c>
      <c r="N226" s="147" t="s">
        <v>44</v>
      </c>
      <c r="O226" s="54"/>
      <c r="P226" s="148">
        <f>O226*H226</f>
        <v>0</v>
      </c>
      <c r="Q226" s="148">
        <v>3.0000000000000001E-5</v>
      </c>
      <c r="R226" s="148">
        <f>Q226*H226</f>
        <v>7.7099999999999998E-3</v>
      </c>
      <c r="S226" s="148">
        <v>0</v>
      </c>
      <c r="T226" s="149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50" t="s">
        <v>129</v>
      </c>
      <c r="AT226" s="150" t="s">
        <v>124</v>
      </c>
      <c r="AU226" s="150" t="s">
        <v>82</v>
      </c>
      <c r="AY226" s="18" t="s">
        <v>121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8" t="s">
        <v>82</v>
      </c>
      <c r="BK226" s="151">
        <f>ROUND(I226*H226,2)</f>
        <v>0</v>
      </c>
      <c r="BL226" s="18" t="s">
        <v>129</v>
      </c>
      <c r="BM226" s="150" t="s">
        <v>253</v>
      </c>
    </row>
    <row r="227" spans="1:65" s="1" customFormat="1">
      <c r="A227" s="33"/>
      <c r="B227" s="34"/>
      <c r="C227" s="33"/>
      <c r="D227" s="152" t="s">
        <v>130</v>
      </c>
      <c r="E227" s="33"/>
      <c r="F227" s="153" t="s">
        <v>254</v>
      </c>
      <c r="G227" s="33"/>
      <c r="H227" s="33"/>
      <c r="I227" s="154"/>
      <c r="J227" s="33"/>
      <c r="K227" s="33"/>
      <c r="L227" s="34"/>
      <c r="M227" s="155"/>
      <c r="N227" s="156"/>
      <c r="O227" s="54"/>
      <c r="P227" s="54"/>
      <c r="Q227" s="54"/>
      <c r="R227" s="54"/>
      <c r="S227" s="54"/>
      <c r="T227" s="55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130</v>
      </c>
      <c r="AU227" s="18" t="s">
        <v>82</v>
      </c>
    </row>
    <row r="228" spans="1:65" s="12" customFormat="1">
      <c r="B228" s="157"/>
      <c r="D228" s="158" t="s">
        <v>132</v>
      </c>
      <c r="E228" s="159" t="s">
        <v>3</v>
      </c>
      <c r="F228" s="160" t="s">
        <v>255</v>
      </c>
      <c r="H228" s="159" t="s">
        <v>3</v>
      </c>
      <c r="I228" s="161"/>
      <c r="L228" s="157"/>
      <c r="M228" s="162"/>
      <c r="N228" s="163"/>
      <c r="O228" s="163"/>
      <c r="P228" s="163"/>
      <c r="Q228" s="163"/>
      <c r="R228" s="163"/>
      <c r="S228" s="163"/>
      <c r="T228" s="164"/>
      <c r="AT228" s="159" t="s">
        <v>132</v>
      </c>
      <c r="AU228" s="159" t="s">
        <v>82</v>
      </c>
      <c r="AV228" s="12" t="s">
        <v>80</v>
      </c>
      <c r="AW228" s="12" t="s">
        <v>33</v>
      </c>
      <c r="AX228" s="12" t="s">
        <v>72</v>
      </c>
      <c r="AY228" s="159" t="s">
        <v>121</v>
      </c>
    </row>
    <row r="229" spans="1:65" s="13" customFormat="1">
      <c r="B229" s="165"/>
      <c r="D229" s="158" t="s">
        <v>132</v>
      </c>
      <c r="E229" s="166" t="s">
        <v>3</v>
      </c>
      <c r="F229" s="167" t="s">
        <v>256</v>
      </c>
      <c r="H229" s="168">
        <v>249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6" t="s">
        <v>132</v>
      </c>
      <c r="AU229" s="166" t="s">
        <v>82</v>
      </c>
      <c r="AV229" s="13" t="s">
        <v>82</v>
      </c>
      <c r="AW229" s="13" t="s">
        <v>33</v>
      </c>
      <c r="AX229" s="13" t="s">
        <v>72</v>
      </c>
      <c r="AY229" s="166" t="s">
        <v>121</v>
      </c>
    </row>
    <row r="230" spans="1:65" s="13" customFormat="1">
      <c r="B230" s="165"/>
      <c r="D230" s="158" t="s">
        <v>132</v>
      </c>
      <c r="E230" s="166" t="s">
        <v>3</v>
      </c>
      <c r="F230" s="167" t="s">
        <v>257</v>
      </c>
      <c r="H230" s="168">
        <v>3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6" t="s">
        <v>132</v>
      </c>
      <c r="AU230" s="166" t="s">
        <v>82</v>
      </c>
      <c r="AV230" s="13" t="s">
        <v>82</v>
      </c>
      <c r="AW230" s="13" t="s">
        <v>33</v>
      </c>
      <c r="AX230" s="13" t="s">
        <v>72</v>
      </c>
      <c r="AY230" s="166" t="s">
        <v>121</v>
      </c>
    </row>
    <row r="231" spans="1:65" s="12" customFormat="1">
      <c r="B231" s="157"/>
      <c r="D231" s="158" t="s">
        <v>132</v>
      </c>
      <c r="E231" s="159" t="s">
        <v>3</v>
      </c>
      <c r="F231" s="160" t="s">
        <v>258</v>
      </c>
      <c r="H231" s="159" t="s">
        <v>3</v>
      </c>
      <c r="I231" s="161"/>
      <c r="L231" s="157"/>
      <c r="M231" s="162"/>
      <c r="N231" s="163"/>
      <c r="O231" s="163"/>
      <c r="P231" s="163"/>
      <c r="Q231" s="163"/>
      <c r="R231" s="163"/>
      <c r="S231" s="163"/>
      <c r="T231" s="164"/>
      <c r="AT231" s="159" t="s">
        <v>132</v>
      </c>
      <c r="AU231" s="159" t="s">
        <v>82</v>
      </c>
      <c r="AV231" s="12" t="s">
        <v>80</v>
      </c>
      <c r="AW231" s="12" t="s">
        <v>33</v>
      </c>
      <c r="AX231" s="12" t="s">
        <v>72</v>
      </c>
      <c r="AY231" s="159" t="s">
        <v>121</v>
      </c>
    </row>
    <row r="232" spans="1:65" s="13" customFormat="1">
      <c r="B232" s="165"/>
      <c r="D232" s="158" t="s">
        <v>132</v>
      </c>
      <c r="E232" s="166" t="s">
        <v>3</v>
      </c>
      <c r="F232" s="167" t="s">
        <v>259</v>
      </c>
      <c r="H232" s="168">
        <v>5</v>
      </c>
      <c r="I232" s="169"/>
      <c r="L232" s="165"/>
      <c r="M232" s="170"/>
      <c r="N232" s="171"/>
      <c r="O232" s="171"/>
      <c r="P232" s="171"/>
      <c r="Q232" s="171"/>
      <c r="R232" s="171"/>
      <c r="S232" s="171"/>
      <c r="T232" s="172"/>
      <c r="AT232" s="166" t="s">
        <v>132</v>
      </c>
      <c r="AU232" s="166" t="s">
        <v>82</v>
      </c>
      <c r="AV232" s="13" t="s">
        <v>82</v>
      </c>
      <c r="AW232" s="13" t="s">
        <v>33</v>
      </c>
      <c r="AX232" s="13" t="s">
        <v>72</v>
      </c>
      <c r="AY232" s="166" t="s">
        <v>121</v>
      </c>
    </row>
    <row r="233" spans="1:65" s="15" customFormat="1">
      <c r="B233" s="181"/>
      <c r="D233" s="158" t="s">
        <v>132</v>
      </c>
      <c r="E233" s="182" t="s">
        <v>3</v>
      </c>
      <c r="F233" s="183" t="s">
        <v>147</v>
      </c>
      <c r="H233" s="184">
        <v>257</v>
      </c>
      <c r="I233" s="185"/>
      <c r="L233" s="181"/>
      <c r="M233" s="186"/>
      <c r="N233" s="187"/>
      <c r="O233" s="187"/>
      <c r="P233" s="187"/>
      <c r="Q233" s="187"/>
      <c r="R233" s="187"/>
      <c r="S233" s="187"/>
      <c r="T233" s="188"/>
      <c r="AT233" s="182" t="s">
        <v>132</v>
      </c>
      <c r="AU233" s="182" t="s">
        <v>82</v>
      </c>
      <c r="AV233" s="15" t="s">
        <v>129</v>
      </c>
      <c r="AW233" s="15" t="s">
        <v>33</v>
      </c>
      <c r="AX233" s="15" t="s">
        <v>80</v>
      </c>
      <c r="AY233" s="182" t="s">
        <v>121</v>
      </c>
    </row>
    <row r="234" spans="1:65" s="1" customFormat="1" ht="21.75" customHeight="1">
      <c r="A234" s="33"/>
      <c r="B234" s="138"/>
      <c r="C234" s="139" t="s">
        <v>260</v>
      </c>
      <c r="D234" s="139" t="s">
        <v>124</v>
      </c>
      <c r="E234" s="140" t="s">
        <v>261</v>
      </c>
      <c r="F234" s="141" t="s">
        <v>262</v>
      </c>
      <c r="G234" s="142" t="s">
        <v>127</v>
      </c>
      <c r="H234" s="143">
        <v>400</v>
      </c>
      <c r="I234" s="144"/>
      <c r="J234" s="145">
        <f>ROUND(I234*H234,2)</f>
        <v>0</v>
      </c>
      <c r="K234" s="141" t="s">
        <v>128</v>
      </c>
      <c r="L234" s="34"/>
      <c r="M234" s="146" t="s">
        <v>3</v>
      </c>
      <c r="N234" s="147" t="s">
        <v>44</v>
      </c>
      <c r="O234" s="54"/>
      <c r="P234" s="148">
        <f>O234*H234</f>
        <v>0</v>
      </c>
      <c r="Q234" s="148">
        <v>0</v>
      </c>
      <c r="R234" s="148">
        <f>Q234*H234</f>
        <v>0</v>
      </c>
      <c r="S234" s="148">
        <v>0</v>
      </c>
      <c r="T234" s="149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50" t="s">
        <v>129</v>
      </c>
      <c r="AT234" s="150" t="s">
        <v>124</v>
      </c>
      <c r="AU234" s="150" t="s">
        <v>82</v>
      </c>
      <c r="AY234" s="18" t="s">
        <v>121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8" t="s">
        <v>82</v>
      </c>
      <c r="BK234" s="151">
        <f>ROUND(I234*H234,2)</f>
        <v>0</v>
      </c>
      <c r="BL234" s="18" t="s">
        <v>129</v>
      </c>
      <c r="BM234" s="150" t="s">
        <v>263</v>
      </c>
    </row>
    <row r="235" spans="1:65" s="1" customFormat="1">
      <c r="A235" s="33"/>
      <c r="B235" s="34"/>
      <c r="C235" s="33"/>
      <c r="D235" s="152" t="s">
        <v>130</v>
      </c>
      <c r="E235" s="33"/>
      <c r="F235" s="153" t="s">
        <v>264</v>
      </c>
      <c r="G235" s="33"/>
      <c r="H235" s="33"/>
      <c r="I235" s="154"/>
      <c r="J235" s="33"/>
      <c r="K235" s="33"/>
      <c r="L235" s="34"/>
      <c r="M235" s="155"/>
      <c r="N235" s="156"/>
      <c r="O235" s="54"/>
      <c r="P235" s="54"/>
      <c r="Q235" s="54"/>
      <c r="R235" s="54"/>
      <c r="S235" s="54"/>
      <c r="T235" s="55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T235" s="18" t="s">
        <v>130</v>
      </c>
      <c r="AU235" s="18" t="s">
        <v>82</v>
      </c>
    </row>
    <row r="236" spans="1:65" s="12" customFormat="1">
      <c r="B236" s="157"/>
      <c r="D236" s="158" t="s">
        <v>132</v>
      </c>
      <c r="E236" s="159" t="s">
        <v>3</v>
      </c>
      <c r="F236" s="160" t="s">
        <v>265</v>
      </c>
      <c r="H236" s="159" t="s">
        <v>3</v>
      </c>
      <c r="I236" s="161"/>
      <c r="L236" s="157"/>
      <c r="M236" s="162"/>
      <c r="N236" s="163"/>
      <c r="O236" s="163"/>
      <c r="P236" s="163"/>
      <c r="Q236" s="163"/>
      <c r="R236" s="163"/>
      <c r="S236" s="163"/>
      <c r="T236" s="164"/>
      <c r="AT236" s="159" t="s">
        <v>132</v>
      </c>
      <c r="AU236" s="159" t="s">
        <v>82</v>
      </c>
      <c r="AV236" s="12" t="s">
        <v>80</v>
      </c>
      <c r="AW236" s="12" t="s">
        <v>33</v>
      </c>
      <c r="AX236" s="12" t="s">
        <v>72</v>
      </c>
      <c r="AY236" s="159" t="s">
        <v>121</v>
      </c>
    </row>
    <row r="237" spans="1:65" s="13" customFormat="1">
      <c r="B237" s="165"/>
      <c r="D237" s="158" t="s">
        <v>132</v>
      </c>
      <c r="E237" s="166" t="s">
        <v>3</v>
      </c>
      <c r="F237" s="167" t="s">
        <v>266</v>
      </c>
      <c r="H237" s="168">
        <v>400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6" t="s">
        <v>132</v>
      </c>
      <c r="AU237" s="166" t="s">
        <v>82</v>
      </c>
      <c r="AV237" s="13" t="s">
        <v>82</v>
      </c>
      <c r="AW237" s="13" t="s">
        <v>33</v>
      </c>
      <c r="AX237" s="13" t="s">
        <v>72</v>
      </c>
      <c r="AY237" s="166" t="s">
        <v>121</v>
      </c>
    </row>
    <row r="238" spans="1:65" s="15" customFormat="1">
      <c r="B238" s="181"/>
      <c r="D238" s="158" t="s">
        <v>132</v>
      </c>
      <c r="E238" s="182" t="s">
        <v>3</v>
      </c>
      <c r="F238" s="183" t="s">
        <v>147</v>
      </c>
      <c r="H238" s="184">
        <v>400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2" t="s">
        <v>132</v>
      </c>
      <c r="AU238" s="182" t="s">
        <v>82</v>
      </c>
      <c r="AV238" s="15" t="s">
        <v>129</v>
      </c>
      <c r="AW238" s="15" t="s">
        <v>33</v>
      </c>
      <c r="AX238" s="15" t="s">
        <v>80</v>
      </c>
      <c r="AY238" s="182" t="s">
        <v>121</v>
      </c>
    </row>
    <row r="239" spans="1:65" s="1" customFormat="1" ht="24.2" customHeight="1">
      <c r="A239" s="33"/>
      <c r="B239" s="138"/>
      <c r="C239" s="139" t="s">
        <v>206</v>
      </c>
      <c r="D239" s="139" t="s">
        <v>124</v>
      </c>
      <c r="E239" s="140" t="s">
        <v>267</v>
      </c>
      <c r="F239" s="141" t="s">
        <v>268</v>
      </c>
      <c r="G239" s="142" t="s">
        <v>127</v>
      </c>
      <c r="H239" s="143">
        <v>180</v>
      </c>
      <c r="I239" s="144"/>
      <c r="J239" s="145">
        <f>ROUND(I239*H239,2)</f>
        <v>0</v>
      </c>
      <c r="K239" s="141" t="s">
        <v>128</v>
      </c>
      <c r="L239" s="34"/>
      <c r="M239" s="146" t="s">
        <v>3</v>
      </c>
      <c r="N239" s="147" t="s">
        <v>44</v>
      </c>
      <c r="O239" s="54"/>
      <c r="P239" s="148">
        <f>O239*H239</f>
        <v>0</v>
      </c>
      <c r="Q239" s="148">
        <v>0</v>
      </c>
      <c r="R239" s="148">
        <f>Q239*H239</f>
        <v>0</v>
      </c>
      <c r="S239" s="148">
        <v>0</v>
      </c>
      <c r="T239" s="149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50" t="s">
        <v>129</v>
      </c>
      <c r="AT239" s="150" t="s">
        <v>124</v>
      </c>
      <c r="AU239" s="150" t="s">
        <v>82</v>
      </c>
      <c r="AY239" s="18" t="s">
        <v>121</v>
      </c>
      <c r="BE239" s="151">
        <f>IF(N239="základní",J239,0)</f>
        <v>0</v>
      </c>
      <c r="BF239" s="151">
        <f>IF(N239="snížená",J239,0)</f>
        <v>0</v>
      </c>
      <c r="BG239" s="151">
        <f>IF(N239="zákl. přenesená",J239,0)</f>
        <v>0</v>
      </c>
      <c r="BH239" s="151">
        <f>IF(N239="sníž. přenesená",J239,0)</f>
        <v>0</v>
      </c>
      <c r="BI239" s="151">
        <f>IF(N239="nulová",J239,0)</f>
        <v>0</v>
      </c>
      <c r="BJ239" s="18" t="s">
        <v>82</v>
      </c>
      <c r="BK239" s="151">
        <f>ROUND(I239*H239,2)</f>
        <v>0</v>
      </c>
      <c r="BL239" s="18" t="s">
        <v>129</v>
      </c>
      <c r="BM239" s="150" t="s">
        <v>269</v>
      </c>
    </row>
    <row r="240" spans="1:65" s="1" customFormat="1">
      <c r="A240" s="33"/>
      <c r="B240" s="34"/>
      <c r="C240" s="33"/>
      <c r="D240" s="152" t="s">
        <v>130</v>
      </c>
      <c r="E240" s="33"/>
      <c r="F240" s="153" t="s">
        <v>270</v>
      </c>
      <c r="G240" s="33"/>
      <c r="H240" s="33"/>
      <c r="I240" s="154"/>
      <c r="J240" s="33"/>
      <c r="K240" s="33"/>
      <c r="L240" s="34"/>
      <c r="M240" s="155"/>
      <c r="N240" s="156"/>
      <c r="O240" s="54"/>
      <c r="P240" s="54"/>
      <c r="Q240" s="54"/>
      <c r="R240" s="54"/>
      <c r="S240" s="54"/>
      <c r="T240" s="55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T240" s="18" t="s">
        <v>130</v>
      </c>
      <c r="AU240" s="18" t="s">
        <v>82</v>
      </c>
    </row>
    <row r="241" spans="1:65" s="12" customFormat="1">
      <c r="B241" s="157"/>
      <c r="D241" s="158" t="s">
        <v>132</v>
      </c>
      <c r="E241" s="159" t="s">
        <v>3</v>
      </c>
      <c r="F241" s="160" t="s">
        <v>271</v>
      </c>
      <c r="H241" s="159" t="s">
        <v>3</v>
      </c>
      <c r="I241" s="161"/>
      <c r="L241" s="157"/>
      <c r="M241" s="162"/>
      <c r="N241" s="163"/>
      <c r="O241" s="163"/>
      <c r="P241" s="163"/>
      <c r="Q241" s="163"/>
      <c r="R241" s="163"/>
      <c r="S241" s="163"/>
      <c r="T241" s="164"/>
      <c r="AT241" s="159" t="s">
        <v>132</v>
      </c>
      <c r="AU241" s="159" t="s">
        <v>82</v>
      </c>
      <c r="AV241" s="12" t="s">
        <v>80</v>
      </c>
      <c r="AW241" s="12" t="s">
        <v>33</v>
      </c>
      <c r="AX241" s="12" t="s">
        <v>72</v>
      </c>
      <c r="AY241" s="159" t="s">
        <v>121</v>
      </c>
    </row>
    <row r="242" spans="1:65" s="13" customFormat="1">
      <c r="B242" s="165"/>
      <c r="D242" s="158" t="s">
        <v>132</v>
      </c>
      <c r="E242" s="166" t="s">
        <v>3</v>
      </c>
      <c r="F242" s="167" t="s">
        <v>272</v>
      </c>
      <c r="H242" s="168">
        <v>180</v>
      </c>
      <c r="I242" s="169"/>
      <c r="L242" s="165"/>
      <c r="M242" s="170"/>
      <c r="N242" s="171"/>
      <c r="O242" s="171"/>
      <c r="P242" s="171"/>
      <c r="Q242" s="171"/>
      <c r="R242" s="171"/>
      <c r="S242" s="171"/>
      <c r="T242" s="172"/>
      <c r="AT242" s="166" t="s">
        <v>132</v>
      </c>
      <c r="AU242" s="166" t="s">
        <v>82</v>
      </c>
      <c r="AV242" s="13" t="s">
        <v>82</v>
      </c>
      <c r="AW242" s="13" t="s">
        <v>33</v>
      </c>
      <c r="AX242" s="13" t="s">
        <v>72</v>
      </c>
      <c r="AY242" s="166" t="s">
        <v>121</v>
      </c>
    </row>
    <row r="243" spans="1:65" s="15" customFormat="1">
      <c r="B243" s="181"/>
      <c r="D243" s="158" t="s">
        <v>132</v>
      </c>
      <c r="E243" s="182" t="s">
        <v>3</v>
      </c>
      <c r="F243" s="183" t="s">
        <v>147</v>
      </c>
      <c r="H243" s="184">
        <v>180</v>
      </c>
      <c r="I243" s="185"/>
      <c r="L243" s="181"/>
      <c r="M243" s="186"/>
      <c r="N243" s="187"/>
      <c r="O243" s="187"/>
      <c r="P243" s="187"/>
      <c r="Q243" s="187"/>
      <c r="R243" s="187"/>
      <c r="S243" s="187"/>
      <c r="T243" s="188"/>
      <c r="AT243" s="182" t="s">
        <v>132</v>
      </c>
      <c r="AU243" s="182" t="s">
        <v>82</v>
      </c>
      <c r="AV243" s="15" t="s">
        <v>129</v>
      </c>
      <c r="AW243" s="15" t="s">
        <v>33</v>
      </c>
      <c r="AX243" s="15" t="s">
        <v>80</v>
      </c>
      <c r="AY243" s="182" t="s">
        <v>121</v>
      </c>
    </row>
    <row r="244" spans="1:65" s="11" customFormat="1" ht="22.9" customHeight="1">
      <c r="B244" s="125"/>
      <c r="D244" s="126" t="s">
        <v>71</v>
      </c>
      <c r="E244" s="136" t="s">
        <v>273</v>
      </c>
      <c r="F244" s="136" t="s">
        <v>274</v>
      </c>
      <c r="I244" s="128"/>
      <c r="J244" s="137">
        <f>BK244</f>
        <v>0</v>
      </c>
      <c r="L244" s="125"/>
      <c r="M244" s="130"/>
      <c r="N244" s="131"/>
      <c r="O244" s="131"/>
      <c r="P244" s="132">
        <f>SUM(P245:P250)</f>
        <v>0</v>
      </c>
      <c r="Q244" s="131"/>
      <c r="R244" s="132">
        <f>SUM(R245:R250)</f>
        <v>5.3970000000000004E-2</v>
      </c>
      <c r="S244" s="131"/>
      <c r="T244" s="133">
        <f>SUM(T245:T250)</f>
        <v>0</v>
      </c>
      <c r="AR244" s="126" t="s">
        <v>80</v>
      </c>
      <c r="AT244" s="134" t="s">
        <v>71</v>
      </c>
      <c r="AU244" s="134" t="s">
        <v>80</v>
      </c>
      <c r="AY244" s="126" t="s">
        <v>121</v>
      </c>
      <c r="BK244" s="135">
        <f>SUM(BK245:BK250)</f>
        <v>0</v>
      </c>
    </row>
    <row r="245" spans="1:65" s="1" customFormat="1" ht="24.2" customHeight="1">
      <c r="A245" s="33"/>
      <c r="B245" s="138"/>
      <c r="C245" s="139" t="s">
        <v>9</v>
      </c>
      <c r="D245" s="139" t="s">
        <v>124</v>
      </c>
      <c r="E245" s="140" t="s">
        <v>275</v>
      </c>
      <c r="F245" s="141" t="s">
        <v>276</v>
      </c>
      <c r="G245" s="142" t="s">
        <v>127</v>
      </c>
      <c r="H245" s="143">
        <v>257</v>
      </c>
      <c r="I245" s="144"/>
      <c r="J245" s="145">
        <f>ROUND(I245*H245,2)</f>
        <v>0</v>
      </c>
      <c r="K245" s="141" t="s">
        <v>128</v>
      </c>
      <c r="L245" s="34"/>
      <c r="M245" s="146" t="s">
        <v>3</v>
      </c>
      <c r="N245" s="147" t="s">
        <v>44</v>
      </c>
      <c r="O245" s="54"/>
      <c r="P245" s="148">
        <f>O245*H245</f>
        <v>0</v>
      </c>
      <c r="Q245" s="148">
        <v>2.1000000000000001E-4</v>
      </c>
      <c r="R245" s="148">
        <f>Q245*H245</f>
        <v>5.3970000000000004E-2</v>
      </c>
      <c r="S245" s="148">
        <v>0</v>
      </c>
      <c r="T245" s="149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50" t="s">
        <v>129</v>
      </c>
      <c r="AT245" s="150" t="s">
        <v>124</v>
      </c>
      <c r="AU245" s="150" t="s">
        <v>82</v>
      </c>
      <c r="AY245" s="18" t="s">
        <v>121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8" t="s">
        <v>82</v>
      </c>
      <c r="BK245" s="151">
        <f>ROUND(I245*H245,2)</f>
        <v>0</v>
      </c>
      <c r="BL245" s="18" t="s">
        <v>129</v>
      </c>
      <c r="BM245" s="150" t="s">
        <v>277</v>
      </c>
    </row>
    <row r="246" spans="1:65" s="1" customFormat="1">
      <c r="A246" s="33"/>
      <c r="B246" s="34"/>
      <c r="C246" s="33"/>
      <c r="D246" s="152" t="s">
        <v>130</v>
      </c>
      <c r="E246" s="33"/>
      <c r="F246" s="153" t="s">
        <v>278</v>
      </c>
      <c r="G246" s="33"/>
      <c r="H246" s="33"/>
      <c r="I246" s="154"/>
      <c r="J246" s="33"/>
      <c r="K246" s="33"/>
      <c r="L246" s="34"/>
      <c r="M246" s="155"/>
      <c r="N246" s="156"/>
      <c r="O246" s="54"/>
      <c r="P246" s="54"/>
      <c r="Q246" s="54"/>
      <c r="R246" s="54"/>
      <c r="S246" s="54"/>
      <c r="T246" s="55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130</v>
      </c>
      <c r="AU246" s="18" t="s">
        <v>82</v>
      </c>
    </row>
    <row r="247" spans="1:65" s="12" customFormat="1">
      <c r="B247" s="157"/>
      <c r="D247" s="158" t="s">
        <v>132</v>
      </c>
      <c r="E247" s="159" t="s">
        <v>3</v>
      </c>
      <c r="F247" s="160" t="s">
        <v>279</v>
      </c>
      <c r="H247" s="159" t="s">
        <v>3</v>
      </c>
      <c r="I247" s="161"/>
      <c r="L247" s="157"/>
      <c r="M247" s="162"/>
      <c r="N247" s="163"/>
      <c r="O247" s="163"/>
      <c r="P247" s="163"/>
      <c r="Q247" s="163"/>
      <c r="R247" s="163"/>
      <c r="S247" s="163"/>
      <c r="T247" s="164"/>
      <c r="AT247" s="159" t="s">
        <v>132</v>
      </c>
      <c r="AU247" s="159" t="s">
        <v>82</v>
      </c>
      <c r="AV247" s="12" t="s">
        <v>80</v>
      </c>
      <c r="AW247" s="12" t="s">
        <v>33</v>
      </c>
      <c r="AX247" s="12" t="s">
        <v>72</v>
      </c>
      <c r="AY247" s="159" t="s">
        <v>121</v>
      </c>
    </row>
    <row r="248" spans="1:65" s="12" customFormat="1">
      <c r="B248" s="157"/>
      <c r="D248" s="158" t="s">
        <v>132</v>
      </c>
      <c r="E248" s="159" t="s">
        <v>3</v>
      </c>
      <c r="F248" s="160" t="s">
        <v>280</v>
      </c>
      <c r="H248" s="159" t="s">
        <v>3</v>
      </c>
      <c r="I248" s="161"/>
      <c r="L248" s="157"/>
      <c r="M248" s="162"/>
      <c r="N248" s="163"/>
      <c r="O248" s="163"/>
      <c r="P248" s="163"/>
      <c r="Q248" s="163"/>
      <c r="R248" s="163"/>
      <c r="S248" s="163"/>
      <c r="T248" s="164"/>
      <c r="AT248" s="159" t="s">
        <v>132</v>
      </c>
      <c r="AU248" s="159" t="s">
        <v>82</v>
      </c>
      <c r="AV248" s="12" t="s">
        <v>80</v>
      </c>
      <c r="AW248" s="12" t="s">
        <v>33</v>
      </c>
      <c r="AX248" s="12" t="s">
        <v>72</v>
      </c>
      <c r="AY248" s="159" t="s">
        <v>121</v>
      </c>
    </row>
    <row r="249" spans="1:65" s="13" customFormat="1">
      <c r="B249" s="165"/>
      <c r="D249" s="158" t="s">
        <v>132</v>
      </c>
      <c r="E249" s="166" t="s">
        <v>3</v>
      </c>
      <c r="F249" s="167" t="s">
        <v>281</v>
      </c>
      <c r="H249" s="168">
        <v>257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6" t="s">
        <v>132</v>
      </c>
      <c r="AU249" s="166" t="s">
        <v>82</v>
      </c>
      <c r="AV249" s="13" t="s">
        <v>82</v>
      </c>
      <c r="AW249" s="13" t="s">
        <v>33</v>
      </c>
      <c r="AX249" s="13" t="s">
        <v>72</v>
      </c>
      <c r="AY249" s="166" t="s">
        <v>121</v>
      </c>
    </row>
    <row r="250" spans="1:65" s="15" customFormat="1">
      <c r="B250" s="181"/>
      <c r="D250" s="158" t="s">
        <v>132</v>
      </c>
      <c r="E250" s="182" t="s">
        <v>3</v>
      </c>
      <c r="F250" s="183" t="s">
        <v>147</v>
      </c>
      <c r="H250" s="184">
        <v>257</v>
      </c>
      <c r="I250" s="185"/>
      <c r="L250" s="181"/>
      <c r="M250" s="186"/>
      <c r="N250" s="187"/>
      <c r="O250" s="187"/>
      <c r="P250" s="187"/>
      <c r="Q250" s="187"/>
      <c r="R250" s="187"/>
      <c r="S250" s="187"/>
      <c r="T250" s="188"/>
      <c r="AT250" s="182" t="s">
        <v>132</v>
      </c>
      <c r="AU250" s="182" t="s">
        <v>82</v>
      </c>
      <c r="AV250" s="15" t="s">
        <v>129</v>
      </c>
      <c r="AW250" s="15" t="s">
        <v>33</v>
      </c>
      <c r="AX250" s="15" t="s">
        <v>80</v>
      </c>
      <c r="AY250" s="182" t="s">
        <v>121</v>
      </c>
    </row>
    <row r="251" spans="1:65" s="11" customFormat="1" ht="22.9" customHeight="1">
      <c r="B251" s="125"/>
      <c r="D251" s="126" t="s">
        <v>71</v>
      </c>
      <c r="E251" s="136" t="s">
        <v>282</v>
      </c>
      <c r="F251" s="136" t="s">
        <v>283</v>
      </c>
      <c r="I251" s="128"/>
      <c r="J251" s="137">
        <f>BK251</f>
        <v>0</v>
      </c>
      <c r="L251" s="125"/>
      <c r="M251" s="130"/>
      <c r="N251" s="131"/>
      <c r="O251" s="131"/>
      <c r="P251" s="132">
        <f>SUM(P252:P339)</f>
        <v>0</v>
      </c>
      <c r="Q251" s="131"/>
      <c r="R251" s="132">
        <f>SUM(R252:R339)</f>
        <v>0</v>
      </c>
      <c r="S251" s="131"/>
      <c r="T251" s="133">
        <f>SUM(T252:T339)</f>
        <v>6.5073689999999997</v>
      </c>
      <c r="AR251" s="126" t="s">
        <v>80</v>
      </c>
      <c r="AT251" s="134" t="s">
        <v>71</v>
      </c>
      <c r="AU251" s="134" t="s">
        <v>80</v>
      </c>
      <c r="AY251" s="126" t="s">
        <v>121</v>
      </c>
      <c r="BK251" s="135">
        <f>SUM(BK252:BK339)</f>
        <v>0</v>
      </c>
    </row>
    <row r="252" spans="1:65" s="1" customFormat="1" ht="24.2" customHeight="1">
      <c r="A252" s="33"/>
      <c r="B252" s="138"/>
      <c r="C252" s="139" t="s">
        <v>211</v>
      </c>
      <c r="D252" s="139" t="s">
        <v>124</v>
      </c>
      <c r="E252" s="140" t="s">
        <v>284</v>
      </c>
      <c r="F252" s="141" t="s">
        <v>285</v>
      </c>
      <c r="G252" s="142" t="s">
        <v>127</v>
      </c>
      <c r="H252" s="143">
        <v>8.6140000000000008</v>
      </c>
      <c r="I252" s="144"/>
      <c r="J252" s="145">
        <f>ROUND(I252*H252,2)</f>
        <v>0</v>
      </c>
      <c r="K252" s="141" t="s">
        <v>128</v>
      </c>
      <c r="L252" s="34"/>
      <c r="M252" s="146" t="s">
        <v>3</v>
      </c>
      <c r="N252" s="147" t="s">
        <v>44</v>
      </c>
      <c r="O252" s="54"/>
      <c r="P252" s="148">
        <f>O252*H252</f>
        <v>0</v>
      </c>
      <c r="Q252" s="148">
        <v>0</v>
      </c>
      <c r="R252" s="148">
        <f>Q252*H252</f>
        <v>0</v>
      </c>
      <c r="S252" s="148">
        <v>4.8000000000000001E-2</v>
      </c>
      <c r="T252" s="149">
        <f>S252*H252</f>
        <v>0.41347200000000006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50" t="s">
        <v>129</v>
      </c>
      <c r="AT252" s="150" t="s">
        <v>124</v>
      </c>
      <c r="AU252" s="150" t="s">
        <v>82</v>
      </c>
      <c r="AY252" s="18" t="s">
        <v>121</v>
      </c>
      <c r="BE252" s="151">
        <f>IF(N252="základní",J252,0)</f>
        <v>0</v>
      </c>
      <c r="BF252" s="151">
        <f>IF(N252="snížená",J252,0)</f>
        <v>0</v>
      </c>
      <c r="BG252" s="151">
        <f>IF(N252="zákl. přenesená",J252,0)</f>
        <v>0</v>
      </c>
      <c r="BH252" s="151">
        <f>IF(N252="sníž. přenesená",J252,0)</f>
        <v>0</v>
      </c>
      <c r="BI252" s="151">
        <f>IF(N252="nulová",J252,0)</f>
        <v>0</v>
      </c>
      <c r="BJ252" s="18" t="s">
        <v>82</v>
      </c>
      <c r="BK252" s="151">
        <f>ROUND(I252*H252,2)</f>
        <v>0</v>
      </c>
      <c r="BL252" s="18" t="s">
        <v>129</v>
      </c>
      <c r="BM252" s="150" t="s">
        <v>286</v>
      </c>
    </row>
    <row r="253" spans="1:65" s="1" customFormat="1">
      <c r="A253" s="33"/>
      <c r="B253" s="34"/>
      <c r="C253" s="33"/>
      <c r="D253" s="152" t="s">
        <v>130</v>
      </c>
      <c r="E253" s="33"/>
      <c r="F253" s="153" t="s">
        <v>287</v>
      </c>
      <c r="G253" s="33"/>
      <c r="H253" s="33"/>
      <c r="I253" s="154"/>
      <c r="J253" s="33"/>
      <c r="K253" s="33"/>
      <c r="L253" s="34"/>
      <c r="M253" s="155"/>
      <c r="N253" s="156"/>
      <c r="O253" s="54"/>
      <c r="P253" s="54"/>
      <c r="Q253" s="54"/>
      <c r="R253" s="54"/>
      <c r="S253" s="54"/>
      <c r="T253" s="55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130</v>
      </c>
      <c r="AU253" s="18" t="s">
        <v>82</v>
      </c>
    </row>
    <row r="254" spans="1:65" s="12" customFormat="1">
      <c r="B254" s="157"/>
      <c r="D254" s="158" t="s">
        <v>132</v>
      </c>
      <c r="E254" s="159" t="s">
        <v>3</v>
      </c>
      <c r="F254" s="160" t="s">
        <v>288</v>
      </c>
      <c r="H254" s="159" t="s">
        <v>3</v>
      </c>
      <c r="I254" s="161"/>
      <c r="L254" s="157"/>
      <c r="M254" s="162"/>
      <c r="N254" s="163"/>
      <c r="O254" s="163"/>
      <c r="P254" s="163"/>
      <c r="Q254" s="163"/>
      <c r="R254" s="163"/>
      <c r="S254" s="163"/>
      <c r="T254" s="164"/>
      <c r="AT254" s="159" t="s">
        <v>132</v>
      </c>
      <c r="AU254" s="159" t="s">
        <v>82</v>
      </c>
      <c r="AV254" s="12" t="s">
        <v>80</v>
      </c>
      <c r="AW254" s="12" t="s">
        <v>33</v>
      </c>
      <c r="AX254" s="12" t="s">
        <v>72</v>
      </c>
      <c r="AY254" s="159" t="s">
        <v>121</v>
      </c>
    </row>
    <row r="255" spans="1:65" s="12" customFormat="1">
      <c r="B255" s="157"/>
      <c r="D255" s="158" t="s">
        <v>132</v>
      </c>
      <c r="E255" s="159" t="s">
        <v>3</v>
      </c>
      <c r="F255" s="160" t="s">
        <v>134</v>
      </c>
      <c r="H255" s="159" t="s">
        <v>3</v>
      </c>
      <c r="I255" s="161"/>
      <c r="L255" s="157"/>
      <c r="M255" s="162"/>
      <c r="N255" s="163"/>
      <c r="O255" s="163"/>
      <c r="P255" s="163"/>
      <c r="Q255" s="163"/>
      <c r="R255" s="163"/>
      <c r="S255" s="163"/>
      <c r="T255" s="164"/>
      <c r="AT255" s="159" t="s">
        <v>132</v>
      </c>
      <c r="AU255" s="159" t="s">
        <v>82</v>
      </c>
      <c r="AV255" s="12" t="s">
        <v>80</v>
      </c>
      <c r="AW255" s="12" t="s">
        <v>33</v>
      </c>
      <c r="AX255" s="12" t="s">
        <v>72</v>
      </c>
      <c r="AY255" s="159" t="s">
        <v>121</v>
      </c>
    </row>
    <row r="256" spans="1:65" s="12" customFormat="1">
      <c r="B256" s="157"/>
      <c r="D256" s="158" t="s">
        <v>132</v>
      </c>
      <c r="E256" s="159" t="s">
        <v>3</v>
      </c>
      <c r="F256" s="160" t="s">
        <v>135</v>
      </c>
      <c r="H256" s="159" t="s">
        <v>3</v>
      </c>
      <c r="I256" s="161"/>
      <c r="L256" s="157"/>
      <c r="M256" s="162"/>
      <c r="N256" s="163"/>
      <c r="O256" s="163"/>
      <c r="P256" s="163"/>
      <c r="Q256" s="163"/>
      <c r="R256" s="163"/>
      <c r="S256" s="163"/>
      <c r="T256" s="164"/>
      <c r="AT256" s="159" t="s">
        <v>132</v>
      </c>
      <c r="AU256" s="159" t="s">
        <v>82</v>
      </c>
      <c r="AV256" s="12" t="s">
        <v>80</v>
      </c>
      <c r="AW256" s="12" t="s">
        <v>33</v>
      </c>
      <c r="AX256" s="12" t="s">
        <v>72</v>
      </c>
      <c r="AY256" s="159" t="s">
        <v>121</v>
      </c>
    </row>
    <row r="257" spans="1:65" s="12" customFormat="1">
      <c r="B257" s="157"/>
      <c r="D257" s="158" t="s">
        <v>132</v>
      </c>
      <c r="E257" s="159" t="s">
        <v>3</v>
      </c>
      <c r="F257" s="160" t="s">
        <v>289</v>
      </c>
      <c r="H257" s="159" t="s">
        <v>3</v>
      </c>
      <c r="I257" s="161"/>
      <c r="L257" s="157"/>
      <c r="M257" s="162"/>
      <c r="N257" s="163"/>
      <c r="O257" s="163"/>
      <c r="P257" s="163"/>
      <c r="Q257" s="163"/>
      <c r="R257" s="163"/>
      <c r="S257" s="163"/>
      <c r="T257" s="164"/>
      <c r="AT257" s="159" t="s">
        <v>132</v>
      </c>
      <c r="AU257" s="159" t="s">
        <v>82</v>
      </c>
      <c r="AV257" s="12" t="s">
        <v>80</v>
      </c>
      <c r="AW257" s="12" t="s">
        <v>33</v>
      </c>
      <c r="AX257" s="12" t="s">
        <v>72</v>
      </c>
      <c r="AY257" s="159" t="s">
        <v>121</v>
      </c>
    </row>
    <row r="258" spans="1:65" s="13" customFormat="1">
      <c r="B258" s="165"/>
      <c r="D258" s="158" t="s">
        <v>132</v>
      </c>
      <c r="E258" s="166" t="s">
        <v>3</v>
      </c>
      <c r="F258" s="167" t="s">
        <v>290</v>
      </c>
      <c r="H258" s="168">
        <v>0.48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6" t="s">
        <v>132</v>
      </c>
      <c r="AU258" s="166" t="s">
        <v>82</v>
      </c>
      <c r="AV258" s="13" t="s">
        <v>82</v>
      </c>
      <c r="AW258" s="13" t="s">
        <v>33</v>
      </c>
      <c r="AX258" s="13" t="s">
        <v>72</v>
      </c>
      <c r="AY258" s="166" t="s">
        <v>121</v>
      </c>
    </row>
    <row r="259" spans="1:65" s="12" customFormat="1">
      <c r="B259" s="157"/>
      <c r="D259" s="158" t="s">
        <v>132</v>
      </c>
      <c r="E259" s="159" t="s">
        <v>3</v>
      </c>
      <c r="F259" s="160" t="s">
        <v>291</v>
      </c>
      <c r="H259" s="159" t="s">
        <v>3</v>
      </c>
      <c r="I259" s="161"/>
      <c r="L259" s="157"/>
      <c r="M259" s="162"/>
      <c r="N259" s="163"/>
      <c r="O259" s="163"/>
      <c r="P259" s="163"/>
      <c r="Q259" s="163"/>
      <c r="R259" s="163"/>
      <c r="S259" s="163"/>
      <c r="T259" s="164"/>
      <c r="AT259" s="159" t="s">
        <v>132</v>
      </c>
      <c r="AU259" s="159" t="s">
        <v>82</v>
      </c>
      <c r="AV259" s="12" t="s">
        <v>80</v>
      </c>
      <c r="AW259" s="12" t="s">
        <v>33</v>
      </c>
      <c r="AX259" s="12" t="s">
        <v>72</v>
      </c>
      <c r="AY259" s="159" t="s">
        <v>121</v>
      </c>
    </row>
    <row r="260" spans="1:65" s="13" customFormat="1">
      <c r="B260" s="165"/>
      <c r="D260" s="158" t="s">
        <v>132</v>
      </c>
      <c r="E260" s="166" t="s">
        <v>3</v>
      </c>
      <c r="F260" s="167" t="s">
        <v>292</v>
      </c>
      <c r="H260" s="168">
        <v>6.48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6" t="s">
        <v>132</v>
      </c>
      <c r="AU260" s="166" t="s">
        <v>82</v>
      </c>
      <c r="AV260" s="13" t="s">
        <v>82</v>
      </c>
      <c r="AW260" s="13" t="s">
        <v>33</v>
      </c>
      <c r="AX260" s="13" t="s">
        <v>72</v>
      </c>
      <c r="AY260" s="166" t="s">
        <v>121</v>
      </c>
    </row>
    <row r="261" spans="1:65" s="12" customFormat="1">
      <c r="B261" s="157"/>
      <c r="D261" s="158" t="s">
        <v>132</v>
      </c>
      <c r="E261" s="159" t="s">
        <v>3</v>
      </c>
      <c r="F261" s="160" t="s">
        <v>293</v>
      </c>
      <c r="H261" s="159" t="s">
        <v>3</v>
      </c>
      <c r="I261" s="161"/>
      <c r="L261" s="157"/>
      <c r="M261" s="162"/>
      <c r="N261" s="163"/>
      <c r="O261" s="163"/>
      <c r="P261" s="163"/>
      <c r="Q261" s="163"/>
      <c r="R261" s="163"/>
      <c r="S261" s="163"/>
      <c r="T261" s="164"/>
      <c r="AT261" s="159" t="s">
        <v>132</v>
      </c>
      <c r="AU261" s="159" t="s">
        <v>82</v>
      </c>
      <c r="AV261" s="12" t="s">
        <v>80</v>
      </c>
      <c r="AW261" s="12" t="s">
        <v>33</v>
      </c>
      <c r="AX261" s="12" t="s">
        <v>72</v>
      </c>
      <c r="AY261" s="159" t="s">
        <v>121</v>
      </c>
    </row>
    <row r="262" spans="1:65" s="13" customFormat="1">
      <c r="B262" s="165"/>
      <c r="D262" s="158" t="s">
        <v>132</v>
      </c>
      <c r="E262" s="166" t="s">
        <v>3</v>
      </c>
      <c r="F262" s="167" t="s">
        <v>294</v>
      </c>
      <c r="H262" s="168">
        <v>0.55100000000000005</v>
      </c>
      <c r="I262" s="169"/>
      <c r="L262" s="165"/>
      <c r="M262" s="170"/>
      <c r="N262" s="171"/>
      <c r="O262" s="171"/>
      <c r="P262" s="171"/>
      <c r="Q262" s="171"/>
      <c r="R262" s="171"/>
      <c r="S262" s="171"/>
      <c r="T262" s="172"/>
      <c r="AT262" s="166" t="s">
        <v>132</v>
      </c>
      <c r="AU262" s="166" t="s">
        <v>82</v>
      </c>
      <c r="AV262" s="13" t="s">
        <v>82</v>
      </c>
      <c r="AW262" s="13" t="s">
        <v>33</v>
      </c>
      <c r="AX262" s="13" t="s">
        <v>72</v>
      </c>
      <c r="AY262" s="166" t="s">
        <v>121</v>
      </c>
    </row>
    <row r="263" spans="1:65" s="12" customFormat="1">
      <c r="B263" s="157"/>
      <c r="D263" s="158" t="s">
        <v>132</v>
      </c>
      <c r="E263" s="159" t="s">
        <v>3</v>
      </c>
      <c r="F263" s="160" t="s">
        <v>295</v>
      </c>
      <c r="H263" s="159" t="s">
        <v>3</v>
      </c>
      <c r="I263" s="161"/>
      <c r="L263" s="157"/>
      <c r="M263" s="162"/>
      <c r="N263" s="163"/>
      <c r="O263" s="163"/>
      <c r="P263" s="163"/>
      <c r="Q263" s="163"/>
      <c r="R263" s="163"/>
      <c r="S263" s="163"/>
      <c r="T263" s="164"/>
      <c r="AT263" s="159" t="s">
        <v>132</v>
      </c>
      <c r="AU263" s="159" t="s">
        <v>82</v>
      </c>
      <c r="AV263" s="12" t="s">
        <v>80</v>
      </c>
      <c r="AW263" s="12" t="s">
        <v>33</v>
      </c>
      <c r="AX263" s="12" t="s">
        <v>72</v>
      </c>
      <c r="AY263" s="159" t="s">
        <v>121</v>
      </c>
    </row>
    <row r="264" spans="1:65" s="13" customFormat="1">
      <c r="B264" s="165"/>
      <c r="D264" s="158" t="s">
        <v>132</v>
      </c>
      <c r="E264" s="166" t="s">
        <v>3</v>
      </c>
      <c r="F264" s="167" t="s">
        <v>296</v>
      </c>
      <c r="H264" s="168">
        <v>1.103</v>
      </c>
      <c r="I264" s="169"/>
      <c r="L264" s="165"/>
      <c r="M264" s="170"/>
      <c r="N264" s="171"/>
      <c r="O264" s="171"/>
      <c r="P264" s="171"/>
      <c r="Q264" s="171"/>
      <c r="R264" s="171"/>
      <c r="S264" s="171"/>
      <c r="T264" s="172"/>
      <c r="AT264" s="166" t="s">
        <v>132</v>
      </c>
      <c r="AU264" s="166" t="s">
        <v>82</v>
      </c>
      <c r="AV264" s="13" t="s">
        <v>82</v>
      </c>
      <c r="AW264" s="13" t="s">
        <v>33</v>
      </c>
      <c r="AX264" s="13" t="s">
        <v>72</v>
      </c>
      <c r="AY264" s="166" t="s">
        <v>121</v>
      </c>
    </row>
    <row r="265" spans="1:65" s="15" customFormat="1">
      <c r="B265" s="181"/>
      <c r="D265" s="158" t="s">
        <v>132</v>
      </c>
      <c r="E265" s="182" t="s">
        <v>3</v>
      </c>
      <c r="F265" s="183" t="s">
        <v>147</v>
      </c>
      <c r="H265" s="184">
        <v>8.6140000000000008</v>
      </c>
      <c r="I265" s="185"/>
      <c r="L265" s="181"/>
      <c r="M265" s="186"/>
      <c r="N265" s="187"/>
      <c r="O265" s="187"/>
      <c r="P265" s="187"/>
      <c r="Q265" s="187"/>
      <c r="R265" s="187"/>
      <c r="S265" s="187"/>
      <c r="T265" s="188"/>
      <c r="AT265" s="182" t="s">
        <v>132</v>
      </c>
      <c r="AU265" s="182" t="s">
        <v>82</v>
      </c>
      <c r="AV265" s="15" t="s">
        <v>129</v>
      </c>
      <c r="AW265" s="15" t="s">
        <v>33</v>
      </c>
      <c r="AX265" s="15" t="s">
        <v>80</v>
      </c>
      <c r="AY265" s="182" t="s">
        <v>121</v>
      </c>
    </row>
    <row r="266" spans="1:65" s="1" customFormat="1" ht="24.2" customHeight="1">
      <c r="A266" s="33"/>
      <c r="B266" s="138"/>
      <c r="C266" s="139" t="s">
        <v>297</v>
      </c>
      <c r="D266" s="139" t="s">
        <v>124</v>
      </c>
      <c r="E266" s="140" t="s">
        <v>298</v>
      </c>
      <c r="F266" s="141" t="s">
        <v>299</v>
      </c>
      <c r="G266" s="142" t="s">
        <v>127</v>
      </c>
      <c r="H266" s="143">
        <v>12.96</v>
      </c>
      <c r="I266" s="144"/>
      <c r="J266" s="145">
        <f>ROUND(I266*H266,2)</f>
        <v>0</v>
      </c>
      <c r="K266" s="141" t="s">
        <v>128</v>
      </c>
      <c r="L266" s="34"/>
      <c r="M266" s="146" t="s">
        <v>3</v>
      </c>
      <c r="N266" s="147" t="s">
        <v>44</v>
      </c>
      <c r="O266" s="54"/>
      <c r="P266" s="148">
        <f>O266*H266</f>
        <v>0</v>
      </c>
      <c r="Q266" s="148">
        <v>0</v>
      </c>
      <c r="R266" s="148">
        <f>Q266*H266</f>
        <v>0</v>
      </c>
      <c r="S266" s="148">
        <v>3.7999999999999999E-2</v>
      </c>
      <c r="T266" s="149">
        <f>S266*H266</f>
        <v>0.49248000000000003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0" t="s">
        <v>129</v>
      </c>
      <c r="AT266" s="150" t="s">
        <v>124</v>
      </c>
      <c r="AU266" s="150" t="s">
        <v>82</v>
      </c>
      <c r="AY266" s="18" t="s">
        <v>121</v>
      </c>
      <c r="BE266" s="151">
        <f>IF(N266="základní",J266,0)</f>
        <v>0</v>
      </c>
      <c r="BF266" s="151">
        <f>IF(N266="snížená",J266,0)</f>
        <v>0</v>
      </c>
      <c r="BG266" s="151">
        <f>IF(N266="zákl. přenesená",J266,0)</f>
        <v>0</v>
      </c>
      <c r="BH266" s="151">
        <f>IF(N266="sníž. přenesená",J266,0)</f>
        <v>0</v>
      </c>
      <c r="BI266" s="151">
        <f>IF(N266="nulová",J266,0)</f>
        <v>0</v>
      </c>
      <c r="BJ266" s="18" t="s">
        <v>82</v>
      </c>
      <c r="BK266" s="151">
        <f>ROUND(I266*H266,2)</f>
        <v>0</v>
      </c>
      <c r="BL266" s="18" t="s">
        <v>129</v>
      </c>
      <c r="BM266" s="150" t="s">
        <v>300</v>
      </c>
    </row>
    <row r="267" spans="1:65" s="1" customFormat="1">
      <c r="A267" s="33"/>
      <c r="B267" s="34"/>
      <c r="C267" s="33"/>
      <c r="D267" s="152" t="s">
        <v>130</v>
      </c>
      <c r="E267" s="33"/>
      <c r="F267" s="153" t="s">
        <v>301</v>
      </c>
      <c r="G267" s="33"/>
      <c r="H267" s="33"/>
      <c r="I267" s="154"/>
      <c r="J267" s="33"/>
      <c r="K267" s="33"/>
      <c r="L267" s="34"/>
      <c r="M267" s="155"/>
      <c r="N267" s="156"/>
      <c r="O267" s="54"/>
      <c r="P267" s="54"/>
      <c r="Q267" s="54"/>
      <c r="R267" s="54"/>
      <c r="S267" s="54"/>
      <c r="T267" s="55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T267" s="18" t="s">
        <v>130</v>
      </c>
      <c r="AU267" s="18" t="s">
        <v>82</v>
      </c>
    </row>
    <row r="268" spans="1:65" s="12" customFormat="1">
      <c r="B268" s="157"/>
      <c r="D268" s="158" t="s">
        <v>132</v>
      </c>
      <c r="E268" s="159" t="s">
        <v>3</v>
      </c>
      <c r="F268" s="160" t="s">
        <v>302</v>
      </c>
      <c r="H268" s="159" t="s">
        <v>3</v>
      </c>
      <c r="I268" s="161"/>
      <c r="L268" s="157"/>
      <c r="M268" s="162"/>
      <c r="N268" s="163"/>
      <c r="O268" s="163"/>
      <c r="P268" s="163"/>
      <c r="Q268" s="163"/>
      <c r="R268" s="163"/>
      <c r="S268" s="163"/>
      <c r="T268" s="164"/>
      <c r="AT268" s="159" t="s">
        <v>132</v>
      </c>
      <c r="AU268" s="159" t="s">
        <v>82</v>
      </c>
      <c r="AV268" s="12" t="s">
        <v>80</v>
      </c>
      <c r="AW268" s="12" t="s">
        <v>33</v>
      </c>
      <c r="AX268" s="12" t="s">
        <v>72</v>
      </c>
      <c r="AY268" s="159" t="s">
        <v>121</v>
      </c>
    </row>
    <row r="269" spans="1:65" s="13" customFormat="1">
      <c r="B269" s="165"/>
      <c r="D269" s="158" t="s">
        <v>132</v>
      </c>
      <c r="E269" s="166" t="s">
        <v>3</v>
      </c>
      <c r="F269" s="167" t="s">
        <v>303</v>
      </c>
      <c r="H269" s="168">
        <v>12.96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6" t="s">
        <v>132</v>
      </c>
      <c r="AU269" s="166" t="s">
        <v>82</v>
      </c>
      <c r="AV269" s="13" t="s">
        <v>82</v>
      </c>
      <c r="AW269" s="13" t="s">
        <v>33</v>
      </c>
      <c r="AX269" s="13" t="s">
        <v>72</v>
      </c>
      <c r="AY269" s="166" t="s">
        <v>121</v>
      </c>
    </row>
    <row r="270" spans="1:65" s="15" customFormat="1">
      <c r="B270" s="181"/>
      <c r="D270" s="158" t="s">
        <v>132</v>
      </c>
      <c r="E270" s="182" t="s">
        <v>3</v>
      </c>
      <c r="F270" s="183" t="s">
        <v>147</v>
      </c>
      <c r="H270" s="184">
        <v>12.96</v>
      </c>
      <c r="I270" s="185"/>
      <c r="L270" s="181"/>
      <c r="M270" s="186"/>
      <c r="N270" s="187"/>
      <c r="O270" s="187"/>
      <c r="P270" s="187"/>
      <c r="Q270" s="187"/>
      <c r="R270" s="187"/>
      <c r="S270" s="187"/>
      <c r="T270" s="188"/>
      <c r="AT270" s="182" t="s">
        <v>132</v>
      </c>
      <c r="AU270" s="182" t="s">
        <v>82</v>
      </c>
      <c r="AV270" s="15" t="s">
        <v>129</v>
      </c>
      <c r="AW270" s="15" t="s">
        <v>33</v>
      </c>
      <c r="AX270" s="15" t="s">
        <v>80</v>
      </c>
      <c r="AY270" s="182" t="s">
        <v>121</v>
      </c>
    </row>
    <row r="271" spans="1:65" s="1" customFormat="1" ht="24.2" customHeight="1">
      <c r="A271" s="33"/>
      <c r="B271" s="138"/>
      <c r="C271" s="139" t="s">
        <v>223</v>
      </c>
      <c r="D271" s="139" t="s">
        <v>124</v>
      </c>
      <c r="E271" s="140" t="s">
        <v>304</v>
      </c>
      <c r="F271" s="141" t="s">
        <v>305</v>
      </c>
      <c r="G271" s="142" t="s">
        <v>127</v>
      </c>
      <c r="H271" s="143">
        <v>125.28</v>
      </c>
      <c r="I271" s="144"/>
      <c r="J271" s="145">
        <f>ROUND(I271*H271,2)</f>
        <v>0</v>
      </c>
      <c r="K271" s="141" t="s">
        <v>128</v>
      </c>
      <c r="L271" s="34"/>
      <c r="M271" s="146" t="s">
        <v>3</v>
      </c>
      <c r="N271" s="147" t="s">
        <v>44</v>
      </c>
      <c r="O271" s="54"/>
      <c r="P271" s="148">
        <f>O271*H271</f>
        <v>0</v>
      </c>
      <c r="Q271" s="148">
        <v>0</v>
      </c>
      <c r="R271" s="148">
        <f>Q271*H271</f>
        <v>0</v>
      </c>
      <c r="S271" s="148">
        <v>3.4000000000000002E-2</v>
      </c>
      <c r="T271" s="149">
        <f>S271*H271</f>
        <v>4.2595200000000002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0" t="s">
        <v>129</v>
      </c>
      <c r="AT271" s="150" t="s">
        <v>124</v>
      </c>
      <c r="AU271" s="150" t="s">
        <v>82</v>
      </c>
      <c r="AY271" s="18" t="s">
        <v>121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8" t="s">
        <v>82</v>
      </c>
      <c r="BK271" s="151">
        <f>ROUND(I271*H271,2)</f>
        <v>0</v>
      </c>
      <c r="BL271" s="18" t="s">
        <v>129</v>
      </c>
      <c r="BM271" s="150" t="s">
        <v>306</v>
      </c>
    </row>
    <row r="272" spans="1:65" s="1" customFormat="1">
      <c r="A272" s="33"/>
      <c r="B272" s="34"/>
      <c r="C272" s="33"/>
      <c r="D272" s="152" t="s">
        <v>130</v>
      </c>
      <c r="E272" s="33"/>
      <c r="F272" s="153" t="s">
        <v>307</v>
      </c>
      <c r="G272" s="33"/>
      <c r="H272" s="33"/>
      <c r="I272" s="154"/>
      <c r="J272" s="33"/>
      <c r="K272" s="33"/>
      <c r="L272" s="34"/>
      <c r="M272" s="155"/>
      <c r="N272" s="156"/>
      <c r="O272" s="54"/>
      <c r="P272" s="54"/>
      <c r="Q272" s="54"/>
      <c r="R272" s="54"/>
      <c r="S272" s="54"/>
      <c r="T272" s="55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130</v>
      </c>
      <c r="AU272" s="18" t="s">
        <v>82</v>
      </c>
    </row>
    <row r="273" spans="1:65" s="12" customFormat="1">
      <c r="B273" s="157"/>
      <c r="D273" s="158" t="s">
        <v>132</v>
      </c>
      <c r="E273" s="159" t="s">
        <v>3</v>
      </c>
      <c r="F273" s="160" t="s">
        <v>308</v>
      </c>
      <c r="H273" s="159" t="s">
        <v>3</v>
      </c>
      <c r="I273" s="161"/>
      <c r="L273" s="157"/>
      <c r="M273" s="162"/>
      <c r="N273" s="163"/>
      <c r="O273" s="163"/>
      <c r="P273" s="163"/>
      <c r="Q273" s="163"/>
      <c r="R273" s="163"/>
      <c r="S273" s="163"/>
      <c r="T273" s="164"/>
      <c r="AT273" s="159" t="s">
        <v>132</v>
      </c>
      <c r="AU273" s="159" t="s">
        <v>82</v>
      </c>
      <c r="AV273" s="12" t="s">
        <v>80</v>
      </c>
      <c r="AW273" s="12" t="s">
        <v>33</v>
      </c>
      <c r="AX273" s="12" t="s">
        <v>72</v>
      </c>
      <c r="AY273" s="159" t="s">
        <v>121</v>
      </c>
    </row>
    <row r="274" spans="1:65" s="13" customFormat="1">
      <c r="B274" s="165"/>
      <c r="D274" s="158" t="s">
        <v>132</v>
      </c>
      <c r="E274" s="166" t="s">
        <v>3</v>
      </c>
      <c r="F274" s="167" t="s">
        <v>309</v>
      </c>
      <c r="H274" s="168">
        <v>125.28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6" t="s">
        <v>132</v>
      </c>
      <c r="AU274" s="166" t="s">
        <v>82</v>
      </c>
      <c r="AV274" s="13" t="s">
        <v>82</v>
      </c>
      <c r="AW274" s="13" t="s">
        <v>33</v>
      </c>
      <c r="AX274" s="13" t="s">
        <v>72</v>
      </c>
      <c r="AY274" s="166" t="s">
        <v>121</v>
      </c>
    </row>
    <row r="275" spans="1:65" s="15" customFormat="1">
      <c r="B275" s="181"/>
      <c r="D275" s="158" t="s">
        <v>132</v>
      </c>
      <c r="E275" s="182" t="s">
        <v>3</v>
      </c>
      <c r="F275" s="183" t="s">
        <v>147</v>
      </c>
      <c r="H275" s="184">
        <v>125.28</v>
      </c>
      <c r="I275" s="185"/>
      <c r="L275" s="181"/>
      <c r="M275" s="186"/>
      <c r="N275" s="187"/>
      <c r="O275" s="187"/>
      <c r="P275" s="187"/>
      <c r="Q275" s="187"/>
      <c r="R275" s="187"/>
      <c r="S275" s="187"/>
      <c r="T275" s="188"/>
      <c r="AT275" s="182" t="s">
        <v>132</v>
      </c>
      <c r="AU275" s="182" t="s">
        <v>82</v>
      </c>
      <c r="AV275" s="15" t="s">
        <v>129</v>
      </c>
      <c r="AW275" s="15" t="s">
        <v>33</v>
      </c>
      <c r="AX275" s="15" t="s">
        <v>80</v>
      </c>
      <c r="AY275" s="182" t="s">
        <v>121</v>
      </c>
    </row>
    <row r="276" spans="1:65" s="1" customFormat="1" ht="24.2" customHeight="1">
      <c r="A276" s="33"/>
      <c r="B276" s="138"/>
      <c r="C276" s="139" t="s">
        <v>310</v>
      </c>
      <c r="D276" s="139" t="s">
        <v>124</v>
      </c>
      <c r="E276" s="140" t="s">
        <v>311</v>
      </c>
      <c r="F276" s="141" t="s">
        <v>312</v>
      </c>
      <c r="G276" s="142" t="s">
        <v>127</v>
      </c>
      <c r="H276" s="143">
        <v>6.21</v>
      </c>
      <c r="I276" s="144"/>
      <c r="J276" s="145">
        <f>ROUND(I276*H276,2)</f>
        <v>0</v>
      </c>
      <c r="K276" s="141" t="s">
        <v>128</v>
      </c>
      <c r="L276" s="34"/>
      <c r="M276" s="146" t="s">
        <v>3</v>
      </c>
      <c r="N276" s="147" t="s">
        <v>44</v>
      </c>
      <c r="O276" s="54"/>
      <c r="P276" s="148">
        <f>O276*H276</f>
        <v>0</v>
      </c>
      <c r="Q276" s="148">
        <v>0</v>
      </c>
      <c r="R276" s="148">
        <f>Q276*H276</f>
        <v>0</v>
      </c>
      <c r="S276" s="148">
        <v>6.2E-2</v>
      </c>
      <c r="T276" s="149">
        <f>S276*H276</f>
        <v>0.38501999999999997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50" t="s">
        <v>129</v>
      </c>
      <c r="AT276" s="150" t="s">
        <v>124</v>
      </c>
      <c r="AU276" s="150" t="s">
        <v>82</v>
      </c>
      <c r="AY276" s="18" t="s">
        <v>121</v>
      </c>
      <c r="BE276" s="151">
        <f>IF(N276="základní",J276,0)</f>
        <v>0</v>
      </c>
      <c r="BF276" s="151">
        <f>IF(N276="snížená",J276,0)</f>
        <v>0</v>
      </c>
      <c r="BG276" s="151">
        <f>IF(N276="zákl. přenesená",J276,0)</f>
        <v>0</v>
      </c>
      <c r="BH276" s="151">
        <f>IF(N276="sníž. přenesená",J276,0)</f>
        <v>0</v>
      </c>
      <c r="BI276" s="151">
        <f>IF(N276="nulová",J276,0)</f>
        <v>0</v>
      </c>
      <c r="BJ276" s="18" t="s">
        <v>82</v>
      </c>
      <c r="BK276" s="151">
        <f>ROUND(I276*H276,2)</f>
        <v>0</v>
      </c>
      <c r="BL276" s="18" t="s">
        <v>129</v>
      </c>
      <c r="BM276" s="150" t="s">
        <v>313</v>
      </c>
    </row>
    <row r="277" spans="1:65" s="1" customFormat="1">
      <c r="A277" s="33"/>
      <c r="B277" s="34"/>
      <c r="C277" s="33"/>
      <c r="D277" s="152" t="s">
        <v>130</v>
      </c>
      <c r="E277" s="33"/>
      <c r="F277" s="153" t="s">
        <v>314</v>
      </c>
      <c r="G277" s="33"/>
      <c r="H277" s="33"/>
      <c r="I277" s="154"/>
      <c r="J277" s="33"/>
      <c r="K277" s="33"/>
      <c r="L277" s="34"/>
      <c r="M277" s="155"/>
      <c r="N277" s="156"/>
      <c r="O277" s="54"/>
      <c r="P277" s="54"/>
      <c r="Q277" s="54"/>
      <c r="R277" s="54"/>
      <c r="S277" s="54"/>
      <c r="T277" s="55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T277" s="18" t="s">
        <v>130</v>
      </c>
      <c r="AU277" s="18" t="s">
        <v>82</v>
      </c>
    </row>
    <row r="278" spans="1:65" s="12" customFormat="1">
      <c r="B278" s="157"/>
      <c r="D278" s="158" t="s">
        <v>132</v>
      </c>
      <c r="E278" s="159" t="s">
        <v>3</v>
      </c>
      <c r="F278" s="160" t="s">
        <v>315</v>
      </c>
      <c r="H278" s="159" t="s">
        <v>3</v>
      </c>
      <c r="I278" s="161"/>
      <c r="L278" s="157"/>
      <c r="M278" s="162"/>
      <c r="N278" s="163"/>
      <c r="O278" s="163"/>
      <c r="P278" s="163"/>
      <c r="Q278" s="163"/>
      <c r="R278" s="163"/>
      <c r="S278" s="163"/>
      <c r="T278" s="164"/>
      <c r="AT278" s="159" t="s">
        <v>132</v>
      </c>
      <c r="AU278" s="159" t="s">
        <v>82</v>
      </c>
      <c r="AV278" s="12" t="s">
        <v>80</v>
      </c>
      <c r="AW278" s="12" t="s">
        <v>33</v>
      </c>
      <c r="AX278" s="12" t="s">
        <v>72</v>
      </c>
      <c r="AY278" s="159" t="s">
        <v>121</v>
      </c>
    </row>
    <row r="279" spans="1:65" s="12" customFormat="1">
      <c r="B279" s="157"/>
      <c r="D279" s="158" t="s">
        <v>132</v>
      </c>
      <c r="E279" s="159" t="s">
        <v>3</v>
      </c>
      <c r="F279" s="160" t="s">
        <v>134</v>
      </c>
      <c r="H279" s="159" t="s">
        <v>3</v>
      </c>
      <c r="I279" s="161"/>
      <c r="L279" s="157"/>
      <c r="M279" s="162"/>
      <c r="N279" s="163"/>
      <c r="O279" s="163"/>
      <c r="P279" s="163"/>
      <c r="Q279" s="163"/>
      <c r="R279" s="163"/>
      <c r="S279" s="163"/>
      <c r="T279" s="164"/>
      <c r="AT279" s="159" t="s">
        <v>132</v>
      </c>
      <c r="AU279" s="159" t="s">
        <v>82</v>
      </c>
      <c r="AV279" s="12" t="s">
        <v>80</v>
      </c>
      <c r="AW279" s="12" t="s">
        <v>33</v>
      </c>
      <c r="AX279" s="12" t="s">
        <v>72</v>
      </c>
      <c r="AY279" s="159" t="s">
        <v>121</v>
      </c>
    </row>
    <row r="280" spans="1:65" s="12" customFormat="1">
      <c r="B280" s="157"/>
      <c r="D280" s="158" t="s">
        <v>132</v>
      </c>
      <c r="E280" s="159" t="s">
        <v>3</v>
      </c>
      <c r="F280" s="160" t="s">
        <v>135</v>
      </c>
      <c r="H280" s="159" t="s">
        <v>3</v>
      </c>
      <c r="I280" s="161"/>
      <c r="L280" s="157"/>
      <c r="M280" s="162"/>
      <c r="N280" s="163"/>
      <c r="O280" s="163"/>
      <c r="P280" s="163"/>
      <c r="Q280" s="163"/>
      <c r="R280" s="163"/>
      <c r="S280" s="163"/>
      <c r="T280" s="164"/>
      <c r="AT280" s="159" t="s">
        <v>132</v>
      </c>
      <c r="AU280" s="159" t="s">
        <v>82</v>
      </c>
      <c r="AV280" s="12" t="s">
        <v>80</v>
      </c>
      <c r="AW280" s="12" t="s">
        <v>33</v>
      </c>
      <c r="AX280" s="12" t="s">
        <v>72</v>
      </c>
      <c r="AY280" s="159" t="s">
        <v>121</v>
      </c>
    </row>
    <row r="281" spans="1:65" s="12" customFormat="1">
      <c r="B281" s="157"/>
      <c r="D281" s="158" t="s">
        <v>132</v>
      </c>
      <c r="E281" s="159" t="s">
        <v>3</v>
      </c>
      <c r="F281" s="160" t="s">
        <v>316</v>
      </c>
      <c r="H281" s="159" t="s">
        <v>3</v>
      </c>
      <c r="I281" s="161"/>
      <c r="L281" s="157"/>
      <c r="M281" s="162"/>
      <c r="N281" s="163"/>
      <c r="O281" s="163"/>
      <c r="P281" s="163"/>
      <c r="Q281" s="163"/>
      <c r="R281" s="163"/>
      <c r="S281" s="163"/>
      <c r="T281" s="164"/>
      <c r="AT281" s="159" t="s">
        <v>132</v>
      </c>
      <c r="AU281" s="159" t="s">
        <v>82</v>
      </c>
      <c r="AV281" s="12" t="s">
        <v>80</v>
      </c>
      <c r="AW281" s="12" t="s">
        <v>33</v>
      </c>
      <c r="AX281" s="12" t="s">
        <v>72</v>
      </c>
      <c r="AY281" s="159" t="s">
        <v>121</v>
      </c>
    </row>
    <row r="282" spans="1:65" s="13" customFormat="1">
      <c r="B282" s="165"/>
      <c r="D282" s="158" t="s">
        <v>132</v>
      </c>
      <c r="E282" s="166" t="s">
        <v>3</v>
      </c>
      <c r="F282" s="167" t="s">
        <v>317</v>
      </c>
      <c r="H282" s="168">
        <v>3.335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6" t="s">
        <v>132</v>
      </c>
      <c r="AU282" s="166" t="s">
        <v>82</v>
      </c>
      <c r="AV282" s="13" t="s">
        <v>82</v>
      </c>
      <c r="AW282" s="13" t="s">
        <v>33</v>
      </c>
      <c r="AX282" s="13" t="s">
        <v>72</v>
      </c>
      <c r="AY282" s="166" t="s">
        <v>121</v>
      </c>
    </row>
    <row r="283" spans="1:65" s="12" customFormat="1">
      <c r="B283" s="157"/>
      <c r="D283" s="158" t="s">
        <v>132</v>
      </c>
      <c r="E283" s="159" t="s">
        <v>3</v>
      </c>
      <c r="F283" s="160" t="s">
        <v>318</v>
      </c>
      <c r="H283" s="159" t="s">
        <v>3</v>
      </c>
      <c r="I283" s="161"/>
      <c r="L283" s="157"/>
      <c r="M283" s="162"/>
      <c r="N283" s="163"/>
      <c r="O283" s="163"/>
      <c r="P283" s="163"/>
      <c r="Q283" s="163"/>
      <c r="R283" s="163"/>
      <c r="S283" s="163"/>
      <c r="T283" s="164"/>
      <c r="AT283" s="159" t="s">
        <v>132</v>
      </c>
      <c r="AU283" s="159" t="s">
        <v>82</v>
      </c>
      <c r="AV283" s="12" t="s">
        <v>80</v>
      </c>
      <c r="AW283" s="12" t="s">
        <v>33</v>
      </c>
      <c r="AX283" s="12" t="s">
        <v>72</v>
      </c>
      <c r="AY283" s="159" t="s">
        <v>121</v>
      </c>
    </row>
    <row r="284" spans="1:65" s="13" customFormat="1">
      <c r="B284" s="165"/>
      <c r="D284" s="158" t="s">
        <v>132</v>
      </c>
      <c r="E284" s="166" t="s">
        <v>3</v>
      </c>
      <c r="F284" s="167" t="s">
        <v>319</v>
      </c>
      <c r="H284" s="168">
        <v>2.875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6" t="s">
        <v>132</v>
      </c>
      <c r="AU284" s="166" t="s">
        <v>82</v>
      </c>
      <c r="AV284" s="13" t="s">
        <v>82</v>
      </c>
      <c r="AW284" s="13" t="s">
        <v>33</v>
      </c>
      <c r="AX284" s="13" t="s">
        <v>72</v>
      </c>
      <c r="AY284" s="166" t="s">
        <v>121</v>
      </c>
    </row>
    <row r="285" spans="1:65" s="15" customFormat="1">
      <c r="B285" s="181"/>
      <c r="D285" s="158" t="s">
        <v>132</v>
      </c>
      <c r="E285" s="182" t="s">
        <v>3</v>
      </c>
      <c r="F285" s="183" t="s">
        <v>147</v>
      </c>
      <c r="H285" s="184">
        <v>6.21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132</v>
      </c>
      <c r="AU285" s="182" t="s">
        <v>82</v>
      </c>
      <c r="AV285" s="15" t="s">
        <v>129</v>
      </c>
      <c r="AW285" s="15" t="s">
        <v>33</v>
      </c>
      <c r="AX285" s="15" t="s">
        <v>80</v>
      </c>
      <c r="AY285" s="182" t="s">
        <v>121</v>
      </c>
    </row>
    <row r="286" spans="1:65" s="1" customFormat="1" ht="24.2" customHeight="1">
      <c r="A286" s="33"/>
      <c r="B286" s="138"/>
      <c r="C286" s="139" t="s">
        <v>231</v>
      </c>
      <c r="D286" s="139" t="s">
        <v>124</v>
      </c>
      <c r="E286" s="140" t="s">
        <v>320</v>
      </c>
      <c r="F286" s="141" t="s">
        <v>321</v>
      </c>
      <c r="G286" s="142" t="s">
        <v>127</v>
      </c>
      <c r="H286" s="143">
        <v>7.625</v>
      </c>
      <c r="I286" s="144"/>
      <c r="J286" s="145">
        <f>ROUND(I286*H286,2)</f>
        <v>0</v>
      </c>
      <c r="K286" s="141" t="s">
        <v>128</v>
      </c>
      <c r="L286" s="34"/>
      <c r="M286" s="146" t="s">
        <v>3</v>
      </c>
      <c r="N286" s="147" t="s">
        <v>44</v>
      </c>
      <c r="O286" s="54"/>
      <c r="P286" s="148">
        <f>O286*H286</f>
        <v>0</v>
      </c>
      <c r="Q286" s="148">
        <v>0</v>
      </c>
      <c r="R286" s="148">
        <f>Q286*H286</f>
        <v>0</v>
      </c>
      <c r="S286" s="148">
        <v>5.3999999999999999E-2</v>
      </c>
      <c r="T286" s="149">
        <f>S286*H286</f>
        <v>0.41175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0" t="s">
        <v>129</v>
      </c>
      <c r="AT286" s="150" t="s">
        <v>124</v>
      </c>
      <c r="AU286" s="150" t="s">
        <v>82</v>
      </c>
      <c r="AY286" s="18" t="s">
        <v>121</v>
      </c>
      <c r="BE286" s="151">
        <f>IF(N286="základní",J286,0)</f>
        <v>0</v>
      </c>
      <c r="BF286" s="151">
        <f>IF(N286="snížená",J286,0)</f>
        <v>0</v>
      </c>
      <c r="BG286" s="151">
        <f>IF(N286="zákl. přenesená",J286,0)</f>
        <v>0</v>
      </c>
      <c r="BH286" s="151">
        <f>IF(N286="sníž. přenesená",J286,0)</f>
        <v>0</v>
      </c>
      <c r="BI286" s="151">
        <f>IF(N286="nulová",J286,0)</f>
        <v>0</v>
      </c>
      <c r="BJ286" s="18" t="s">
        <v>82</v>
      </c>
      <c r="BK286" s="151">
        <f>ROUND(I286*H286,2)</f>
        <v>0</v>
      </c>
      <c r="BL286" s="18" t="s">
        <v>129</v>
      </c>
      <c r="BM286" s="150" t="s">
        <v>322</v>
      </c>
    </row>
    <row r="287" spans="1:65" s="1" customFormat="1">
      <c r="A287" s="33"/>
      <c r="B287" s="34"/>
      <c r="C287" s="33"/>
      <c r="D287" s="152" t="s">
        <v>130</v>
      </c>
      <c r="E287" s="33"/>
      <c r="F287" s="153" t="s">
        <v>323</v>
      </c>
      <c r="G287" s="33"/>
      <c r="H287" s="33"/>
      <c r="I287" s="154"/>
      <c r="J287" s="33"/>
      <c r="K287" s="33"/>
      <c r="L287" s="34"/>
      <c r="M287" s="155"/>
      <c r="N287" s="156"/>
      <c r="O287" s="54"/>
      <c r="P287" s="54"/>
      <c r="Q287" s="54"/>
      <c r="R287" s="54"/>
      <c r="S287" s="54"/>
      <c r="T287" s="55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T287" s="18" t="s">
        <v>130</v>
      </c>
      <c r="AU287" s="18" t="s">
        <v>82</v>
      </c>
    </row>
    <row r="288" spans="1:65" s="12" customFormat="1">
      <c r="B288" s="157"/>
      <c r="D288" s="158" t="s">
        <v>132</v>
      </c>
      <c r="E288" s="159" t="s">
        <v>3</v>
      </c>
      <c r="F288" s="160" t="s">
        <v>324</v>
      </c>
      <c r="H288" s="159" t="s">
        <v>3</v>
      </c>
      <c r="I288" s="161"/>
      <c r="L288" s="157"/>
      <c r="M288" s="162"/>
      <c r="N288" s="163"/>
      <c r="O288" s="163"/>
      <c r="P288" s="163"/>
      <c r="Q288" s="163"/>
      <c r="R288" s="163"/>
      <c r="S288" s="163"/>
      <c r="T288" s="164"/>
      <c r="AT288" s="159" t="s">
        <v>132</v>
      </c>
      <c r="AU288" s="159" t="s">
        <v>82</v>
      </c>
      <c r="AV288" s="12" t="s">
        <v>80</v>
      </c>
      <c r="AW288" s="12" t="s">
        <v>33</v>
      </c>
      <c r="AX288" s="12" t="s">
        <v>72</v>
      </c>
      <c r="AY288" s="159" t="s">
        <v>121</v>
      </c>
    </row>
    <row r="289" spans="1:65" s="13" customFormat="1">
      <c r="B289" s="165"/>
      <c r="D289" s="158" t="s">
        <v>132</v>
      </c>
      <c r="E289" s="166" t="s">
        <v>3</v>
      </c>
      <c r="F289" s="167" t="s">
        <v>325</v>
      </c>
      <c r="H289" s="168">
        <v>4.93</v>
      </c>
      <c r="I289" s="169"/>
      <c r="L289" s="165"/>
      <c r="M289" s="170"/>
      <c r="N289" s="171"/>
      <c r="O289" s="171"/>
      <c r="P289" s="171"/>
      <c r="Q289" s="171"/>
      <c r="R289" s="171"/>
      <c r="S289" s="171"/>
      <c r="T289" s="172"/>
      <c r="AT289" s="166" t="s">
        <v>132</v>
      </c>
      <c r="AU289" s="166" t="s">
        <v>82</v>
      </c>
      <c r="AV289" s="13" t="s">
        <v>82</v>
      </c>
      <c r="AW289" s="13" t="s">
        <v>33</v>
      </c>
      <c r="AX289" s="13" t="s">
        <v>72</v>
      </c>
      <c r="AY289" s="166" t="s">
        <v>121</v>
      </c>
    </row>
    <row r="290" spans="1:65" s="12" customFormat="1">
      <c r="B290" s="157"/>
      <c r="D290" s="158" t="s">
        <v>132</v>
      </c>
      <c r="E290" s="159" t="s">
        <v>3</v>
      </c>
      <c r="F290" s="160" t="s">
        <v>326</v>
      </c>
      <c r="H290" s="159" t="s">
        <v>3</v>
      </c>
      <c r="I290" s="161"/>
      <c r="L290" s="157"/>
      <c r="M290" s="162"/>
      <c r="N290" s="163"/>
      <c r="O290" s="163"/>
      <c r="P290" s="163"/>
      <c r="Q290" s="163"/>
      <c r="R290" s="163"/>
      <c r="S290" s="163"/>
      <c r="T290" s="164"/>
      <c r="AT290" s="159" t="s">
        <v>132</v>
      </c>
      <c r="AU290" s="159" t="s">
        <v>82</v>
      </c>
      <c r="AV290" s="12" t="s">
        <v>80</v>
      </c>
      <c r="AW290" s="12" t="s">
        <v>33</v>
      </c>
      <c r="AX290" s="12" t="s">
        <v>72</v>
      </c>
      <c r="AY290" s="159" t="s">
        <v>121</v>
      </c>
    </row>
    <row r="291" spans="1:65" s="13" customFormat="1">
      <c r="B291" s="165"/>
      <c r="D291" s="158" t="s">
        <v>132</v>
      </c>
      <c r="E291" s="166" t="s">
        <v>3</v>
      </c>
      <c r="F291" s="167" t="s">
        <v>327</v>
      </c>
      <c r="H291" s="168">
        <v>2.6949999999999998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6" t="s">
        <v>132</v>
      </c>
      <c r="AU291" s="166" t="s">
        <v>82</v>
      </c>
      <c r="AV291" s="13" t="s">
        <v>82</v>
      </c>
      <c r="AW291" s="13" t="s">
        <v>33</v>
      </c>
      <c r="AX291" s="13" t="s">
        <v>72</v>
      </c>
      <c r="AY291" s="166" t="s">
        <v>121</v>
      </c>
    </row>
    <row r="292" spans="1:65" s="15" customFormat="1">
      <c r="B292" s="181"/>
      <c r="D292" s="158" t="s">
        <v>132</v>
      </c>
      <c r="E292" s="182" t="s">
        <v>3</v>
      </c>
      <c r="F292" s="183" t="s">
        <v>147</v>
      </c>
      <c r="H292" s="184">
        <v>7.625</v>
      </c>
      <c r="I292" s="185"/>
      <c r="L292" s="181"/>
      <c r="M292" s="186"/>
      <c r="N292" s="187"/>
      <c r="O292" s="187"/>
      <c r="P292" s="187"/>
      <c r="Q292" s="187"/>
      <c r="R292" s="187"/>
      <c r="S292" s="187"/>
      <c r="T292" s="188"/>
      <c r="AT292" s="182" t="s">
        <v>132</v>
      </c>
      <c r="AU292" s="182" t="s">
        <v>82</v>
      </c>
      <c r="AV292" s="15" t="s">
        <v>129</v>
      </c>
      <c r="AW292" s="15" t="s">
        <v>33</v>
      </c>
      <c r="AX292" s="15" t="s">
        <v>80</v>
      </c>
      <c r="AY292" s="182" t="s">
        <v>121</v>
      </c>
    </row>
    <row r="293" spans="1:65" s="1" customFormat="1" ht="24.2" customHeight="1">
      <c r="A293" s="33"/>
      <c r="B293" s="138"/>
      <c r="C293" s="139" t="s">
        <v>8</v>
      </c>
      <c r="D293" s="139" t="s">
        <v>124</v>
      </c>
      <c r="E293" s="140" t="s">
        <v>328</v>
      </c>
      <c r="F293" s="141" t="s">
        <v>329</v>
      </c>
      <c r="G293" s="142" t="s">
        <v>127</v>
      </c>
      <c r="H293" s="143">
        <v>5.9550000000000001</v>
      </c>
      <c r="I293" s="144"/>
      <c r="J293" s="145">
        <f>ROUND(I293*H293,2)</f>
        <v>0</v>
      </c>
      <c r="K293" s="141" t="s">
        <v>128</v>
      </c>
      <c r="L293" s="34"/>
      <c r="M293" s="146" t="s">
        <v>3</v>
      </c>
      <c r="N293" s="147" t="s">
        <v>44</v>
      </c>
      <c r="O293" s="54"/>
      <c r="P293" s="148">
        <f>O293*H293</f>
        <v>0</v>
      </c>
      <c r="Q293" s="148">
        <v>0</v>
      </c>
      <c r="R293" s="148">
        <f>Q293*H293</f>
        <v>0</v>
      </c>
      <c r="S293" s="148">
        <v>4.0000000000000001E-3</v>
      </c>
      <c r="T293" s="149">
        <f>S293*H293</f>
        <v>2.3820000000000001E-2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50" t="s">
        <v>129</v>
      </c>
      <c r="AT293" s="150" t="s">
        <v>124</v>
      </c>
      <c r="AU293" s="150" t="s">
        <v>82</v>
      </c>
      <c r="AY293" s="18" t="s">
        <v>121</v>
      </c>
      <c r="BE293" s="151">
        <f>IF(N293="základní",J293,0)</f>
        <v>0</v>
      </c>
      <c r="BF293" s="151">
        <f>IF(N293="snížená",J293,0)</f>
        <v>0</v>
      </c>
      <c r="BG293" s="151">
        <f>IF(N293="zákl. přenesená",J293,0)</f>
        <v>0</v>
      </c>
      <c r="BH293" s="151">
        <f>IF(N293="sníž. přenesená",J293,0)</f>
        <v>0</v>
      </c>
      <c r="BI293" s="151">
        <f>IF(N293="nulová",J293,0)</f>
        <v>0</v>
      </c>
      <c r="BJ293" s="18" t="s">
        <v>82</v>
      </c>
      <c r="BK293" s="151">
        <f>ROUND(I293*H293,2)</f>
        <v>0</v>
      </c>
      <c r="BL293" s="18" t="s">
        <v>129</v>
      </c>
      <c r="BM293" s="150" t="s">
        <v>330</v>
      </c>
    </row>
    <row r="294" spans="1:65" s="1" customFormat="1">
      <c r="A294" s="33"/>
      <c r="B294" s="34"/>
      <c r="C294" s="33"/>
      <c r="D294" s="152" t="s">
        <v>130</v>
      </c>
      <c r="E294" s="33"/>
      <c r="F294" s="153" t="s">
        <v>331</v>
      </c>
      <c r="G294" s="33"/>
      <c r="H294" s="33"/>
      <c r="I294" s="154"/>
      <c r="J294" s="33"/>
      <c r="K294" s="33"/>
      <c r="L294" s="34"/>
      <c r="M294" s="155"/>
      <c r="N294" s="156"/>
      <c r="O294" s="54"/>
      <c r="P294" s="54"/>
      <c r="Q294" s="54"/>
      <c r="R294" s="54"/>
      <c r="S294" s="54"/>
      <c r="T294" s="55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T294" s="18" t="s">
        <v>130</v>
      </c>
      <c r="AU294" s="18" t="s">
        <v>82</v>
      </c>
    </row>
    <row r="295" spans="1:65" s="12" customFormat="1">
      <c r="B295" s="157"/>
      <c r="D295" s="158" t="s">
        <v>132</v>
      </c>
      <c r="E295" s="159" t="s">
        <v>3</v>
      </c>
      <c r="F295" s="160" t="s">
        <v>332</v>
      </c>
      <c r="H295" s="159" t="s">
        <v>3</v>
      </c>
      <c r="I295" s="161"/>
      <c r="L295" s="157"/>
      <c r="M295" s="162"/>
      <c r="N295" s="163"/>
      <c r="O295" s="163"/>
      <c r="P295" s="163"/>
      <c r="Q295" s="163"/>
      <c r="R295" s="163"/>
      <c r="S295" s="163"/>
      <c r="T295" s="164"/>
      <c r="AT295" s="159" t="s">
        <v>132</v>
      </c>
      <c r="AU295" s="159" t="s">
        <v>82</v>
      </c>
      <c r="AV295" s="12" t="s">
        <v>80</v>
      </c>
      <c r="AW295" s="12" t="s">
        <v>33</v>
      </c>
      <c r="AX295" s="12" t="s">
        <v>72</v>
      </c>
      <c r="AY295" s="159" t="s">
        <v>121</v>
      </c>
    </row>
    <row r="296" spans="1:65" s="12" customFormat="1">
      <c r="B296" s="157"/>
      <c r="D296" s="158" t="s">
        <v>132</v>
      </c>
      <c r="E296" s="159" t="s">
        <v>3</v>
      </c>
      <c r="F296" s="160" t="s">
        <v>316</v>
      </c>
      <c r="H296" s="159" t="s">
        <v>3</v>
      </c>
      <c r="I296" s="161"/>
      <c r="L296" s="157"/>
      <c r="M296" s="162"/>
      <c r="N296" s="163"/>
      <c r="O296" s="163"/>
      <c r="P296" s="163"/>
      <c r="Q296" s="163"/>
      <c r="R296" s="163"/>
      <c r="S296" s="163"/>
      <c r="T296" s="164"/>
      <c r="AT296" s="159" t="s">
        <v>132</v>
      </c>
      <c r="AU296" s="159" t="s">
        <v>82</v>
      </c>
      <c r="AV296" s="12" t="s">
        <v>80</v>
      </c>
      <c r="AW296" s="12" t="s">
        <v>33</v>
      </c>
      <c r="AX296" s="12" t="s">
        <v>72</v>
      </c>
      <c r="AY296" s="159" t="s">
        <v>121</v>
      </c>
    </row>
    <row r="297" spans="1:65" s="13" customFormat="1">
      <c r="B297" s="165"/>
      <c r="D297" s="158" t="s">
        <v>132</v>
      </c>
      <c r="E297" s="166" t="s">
        <v>3</v>
      </c>
      <c r="F297" s="167" t="s">
        <v>333</v>
      </c>
      <c r="H297" s="168">
        <v>1.56</v>
      </c>
      <c r="I297" s="169"/>
      <c r="L297" s="165"/>
      <c r="M297" s="170"/>
      <c r="N297" s="171"/>
      <c r="O297" s="171"/>
      <c r="P297" s="171"/>
      <c r="Q297" s="171"/>
      <c r="R297" s="171"/>
      <c r="S297" s="171"/>
      <c r="T297" s="172"/>
      <c r="AT297" s="166" t="s">
        <v>132</v>
      </c>
      <c r="AU297" s="166" t="s">
        <v>82</v>
      </c>
      <c r="AV297" s="13" t="s">
        <v>82</v>
      </c>
      <c r="AW297" s="13" t="s">
        <v>33</v>
      </c>
      <c r="AX297" s="13" t="s">
        <v>72</v>
      </c>
      <c r="AY297" s="166" t="s">
        <v>121</v>
      </c>
    </row>
    <row r="298" spans="1:65" s="12" customFormat="1">
      <c r="B298" s="157"/>
      <c r="D298" s="158" t="s">
        <v>132</v>
      </c>
      <c r="E298" s="159" t="s">
        <v>3</v>
      </c>
      <c r="F298" s="160" t="s">
        <v>318</v>
      </c>
      <c r="H298" s="159" t="s">
        <v>3</v>
      </c>
      <c r="I298" s="161"/>
      <c r="L298" s="157"/>
      <c r="M298" s="162"/>
      <c r="N298" s="163"/>
      <c r="O298" s="163"/>
      <c r="P298" s="163"/>
      <c r="Q298" s="163"/>
      <c r="R298" s="163"/>
      <c r="S298" s="163"/>
      <c r="T298" s="164"/>
      <c r="AT298" s="159" t="s">
        <v>132</v>
      </c>
      <c r="AU298" s="159" t="s">
        <v>82</v>
      </c>
      <c r="AV298" s="12" t="s">
        <v>80</v>
      </c>
      <c r="AW298" s="12" t="s">
        <v>33</v>
      </c>
      <c r="AX298" s="12" t="s">
        <v>72</v>
      </c>
      <c r="AY298" s="159" t="s">
        <v>121</v>
      </c>
    </row>
    <row r="299" spans="1:65" s="13" customFormat="1">
      <c r="B299" s="165"/>
      <c r="D299" s="158" t="s">
        <v>132</v>
      </c>
      <c r="E299" s="166" t="s">
        <v>3</v>
      </c>
      <c r="F299" s="167" t="s">
        <v>334</v>
      </c>
      <c r="H299" s="168">
        <v>1.44</v>
      </c>
      <c r="I299" s="169"/>
      <c r="L299" s="165"/>
      <c r="M299" s="170"/>
      <c r="N299" s="171"/>
      <c r="O299" s="171"/>
      <c r="P299" s="171"/>
      <c r="Q299" s="171"/>
      <c r="R299" s="171"/>
      <c r="S299" s="171"/>
      <c r="T299" s="172"/>
      <c r="AT299" s="166" t="s">
        <v>132</v>
      </c>
      <c r="AU299" s="166" t="s">
        <v>82</v>
      </c>
      <c r="AV299" s="13" t="s">
        <v>82</v>
      </c>
      <c r="AW299" s="13" t="s">
        <v>33</v>
      </c>
      <c r="AX299" s="13" t="s">
        <v>72</v>
      </c>
      <c r="AY299" s="166" t="s">
        <v>121</v>
      </c>
    </row>
    <row r="300" spans="1:65" s="12" customFormat="1">
      <c r="B300" s="157"/>
      <c r="D300" s="158" t="s">
        <v>132</v>
      </c>
      <c r="E300" s="159" t="s">
        <v>3</v>
      </c>
      <c r="F300" s="160" t="s">
        <v>324</v>
      </c>
      <c r="H300" s="159" t="s">
        <v>3</v>
      </c>
      <c r="I300" s="161"/>
      <c r="L300" s="157"/>
      <c r="M300" s="162"/>
      <c r="N300" s="163"/>
      <c r="O300" s="163"/>
      <c r="P300" s="163"/>
      <c r="Q300" s="163"/>
      <c r="R300" s="163"/>
      <c r="S300" s="163"/>
      <c r="T300" s="164"/>
      <c r="AT300" s="159" t="s">
        <v>132</v>
      </c>
      <c r="AU300" s="159" t="s">
        <v>82</v>
      </c>
      <c r="AV300" s="12" t="s">
        <v>80</v>
      </c>
      <c r="AW300" s="12" t="s">
        <v>33</v>
      </c>
      <c r="AX300" s="12" t="s">
        <v>72</v>
      </c>
      <c r="AY300" s="159" t="s">
        <v>121</v>
      </c>
    </row>
    <row r="301" spans="1:65" s="13" customFormat="1">
      <c r="B301" s="165"/>
      <c r="D301" s="158" t="s">
        <v>132</v>
      </c>
      <c r="E301" s="166" t="s">
        <v>3</v>
      </c>
      <c r="F301" s="167" t="s">
        <v>335</v>
      </c>
      <c r="H301" s="168">
        <v>1.89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6" t="s">
        <v>132</v>
      </c>
      <c r="AU301" s="166" t="s">
        <v>82</v>
      </c>
      <c r="AV301" s="13" t="s">
        <v>82</v>
      </c>
      <c r="AW301" s="13" t="s">
        <v>33</v>
      </c>
      <c r="AX301" s="13" t="s">
        <v>72</v>
      </c>
      <c r="AY301" s="166" t="s">
        <v>121</v>
      </c>
    </row>
    <row r="302" spans="1:65" s="12" customFormat="1">
      <c r="B302" s="157"/>
      <c r="D302" s="158" t="s">
        <v>132</v>
      </c>
      <c r="E302" s="159" t="s">
        <v>3</v>
      </c>
      <c r="F302" s="160" t="s">
        <v>326</v>
      </c>
      <c r="H302" s="159" t="s">
        <v>3</v>
      </c>
      <c r="I302" s="161"/>
      <c r="L302" s="157"/>
      <c r="M302" s="162"/>
      <c r="N302" s="163"/>
      <c r="O302" s="163"/>
      <c r="P302" s="163"/>
      <c r="Q302" s="163"/>
      <c r="R302" s="163"/>
      <c r="S302" s="163"/>
      <c r="T302" s="164"/>
      <c r="AT302" s="159" t="s">
        <v>132</v>
      </c>
      <c r="AU302" s="159" t="s">
        <v>82</v>
      </c>
      <c r="AV302" s="12" t="s">
        <v>80</v>
      </c>
      <c r="AW302" s="12" t="s">
        <v>33</v>
      </c>
      <c r="AX302" s="12" t="s">
        <v>72</v>
      </c>
      <c r="AY302" s="159" t="s">
        <v>121</v>
      </c>
    </row>
    <row r="303" spans="1:65" s="13" customFormat="1">
      <c r="B303" s="165"/>
      <c r="D303" s="158" t="s">
        <v>132</v>
      </c>
      <c r="E303" s="166" t="s">
        <v>3</v>
      </c>
      <c r="F303" s="167" t="s">
        <v>336</v>
      </c>
      <c r="H303" s="168">
        <v>1.0649999999999999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6" t="s">
        <v>132</v>
      </c>
      <c r="AU303" s="166" t="s">
        <v>82</v>
      </c>
      <c r="AV303" s="13" t="s">
        <v>82</v>
      </c>
      <c r="AW303" s="13" t="s">
        <v>33</v>
      </c>
      <c r="AX303" s="13" t="s">
        <v>72</v>
      </c>
      <c r="AY303" s="166" t="s">
        <v>121</v>
      </c>
    </row>
    <row r="304" spans="1:65" s="15" customFormat="1">
      <c r="B304" s="181"/>
      <c r="D304" s="158" t="s">
        <v>132</v>
      </c>
      <c r="E304" s="182" t="s">
        <v>3</v>
      </c>
      <c r="F304" s="183" t="s">
        <v>147</v>
      </c>
      <c r="H304" s="184">
        <v>5.9550000000000001</v>
      </c>
      <c r="I304" s="185"/>
      <c r="L304" s="181"/>
      <c r="M304" s="186"/>
      <c r="N304" s="187"/>
      <c r="O304" s="187"/>
      <c r="P304" s="187"/>
      <c r="Q304" s="187"/>
      <c r="R304" s="187"/>
      <c r="S304" s="187"/>
      <c r="T304" s="188"/>
      <c r="AT304" s="182" t="s">
        <v>132</v>
      </c>
      <c r="AU304" s="182" t="s">
        <v>82</v>
      </c>
      <c r="AV304" s="15" t="s">
        <v>129</v>
      </c>
      <c r="AW304" s="15" t="s">
        <v>33</v>
      </c>
      <c r="AX304" s="15" t="s">
        <v>80</v>
      </c>
      <c r="AY304" s="182" t="s">
        <v>121</v>
      </c>
    </row>
    <row r="305" spans="1:65" s="1" customFormat="1" ht="24.2" customHeight="1">
      <c r="A305" s="33"/>
      <c r="B305" s="138"/>
      <c r="C305" s="139" t="s">
        <v>234</v>
      </c>
      <c r="D305" s="139" t="s">
        <v>124</v>
      </c>
      <c r="E305" s="140" t="s">
        <v>337</v>
      </c>
      <c r="F305" s="141" t="s">
        <v>338</v>
      </c>
      <c r="G305" s="142" t="s">
        <v>127</v>
      </c>
      <c r="H305" s="143">
        <v>1.5760000000000001</v>
      </c>
      <c r="I305" s="144"/>
      <c r="J305" s="145">
        <f>ROUND(I305*H305,2)</f>
        <v>0</v>
      </c>
      <c r="K305" s="141" t="s">
        <v>128</v>
      </c>
      <c r="L305" s="34"/>
      <c r="M305" s="146" t="s">
        <v>3</v>
      </c>
      <c r="N305" s="147" t="s">
        <v>44</v>
      </c>
      <c r="O305" s="54"/>
      <c r="P305" s="148">
        <f>O305*H305</f>
        <v>0</v>
      </c>
      <c r="Q305" s="148">
        <v>0</v>
      </c>
      <c r="R305" s="148">
        <f>Q305*H305</f>
        <v>0</v>
      </c>
      <c r="S305" s="148">
        <v>7.5999999999999998E-2</v>
      </c>
      <c r="T305" s="149">
        <f>S305*H305</f>
        <v>0.11977600000000001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0" t="s">
        <v>129</v>
      </c>
      <c r="AT305" s="150" t="s">
        <v>124</v>
      </c>
      <c r="AU305" s="150" t="s">
        <v>82</v>
      </c>
      <c r="AY305" s="18" t="s">
        <v>121</v>
      </c>
      <c r="BE305" s="151">
        <f>IF(N305="základní",J305,0)</f>
        <v>0</v>
      </c>
      <c r="BF305" s="151">
        <f>IF(N305="snížená",J305,0)</f>
        <v>0</v>
      </c>
      <c r="BG305" s="151">
        <f>IF(N305="zákl. přenesená",J305,0)</f>
        <v>0</v>
      </c>
      <c r="BH305" s="151">
        <f>IF(N305="sníž. přenesená",J305,0)</f>
        <v>0</v>
      </c>
      <c r="BI305" s="151">
        <f>IF(N305="nulová",J305,0)</f>
        <v>0</v>
      </c>
      <c r="BJ305" s="18" t="s">
        <v>82</v>
      </c>
      <c r="BK305" s="151">
        <f>ROUND(I305*H305,2)</f>
        <v>0</v>
      </c>
      <c r="BL305" s="18" t="s">
        <v>129</v>
      </c>
      <c r="BM305" s="150" t="s">
        <v>339</v>
      </c>
    </row>
    <row r="306" spans="1:65" s="1" customFormat="1">
      <c r="A306" s="33"/>
      <c r="B306" s="34"/>
      <c r="C306" s="33"/>
      <c r="D306" s="152" t="s">
        <v>130</v>
      </c>
      <c r="E306" s="33"/>
      <c r="F306" s="153" t="s">
        <v>340</v>
      </c>
      <c r="G306" s="33"/>
      <c r="H306" s="33"/>
      <c r="I306" s="154"/>
      <c r="J306" s="33"/>
      <c r="K306" s="33"/>
      <c r="L306" s="34"/>
      <c r="M306" s="155"/>
      <c r="N306" s="156"/>
      <c r="O306" s="54"/>
      <c r="P306" s="54"/>
      <c r="Q306" s="54"/>
      <c r="R306" s="54"/>
      <c r="S306" s="54"/>
      <c r="T306" s="55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130</v>
      </c>
      <c r="AU306" s="18" t="s">
        <v>82</v>
      </c>
    </row>
    <row r="307" spans="1:65" s="12" customFormat="1">
      <c r="B307" s="157"/>
      <c r="D307" s="158" t="s">
        <v>132</v>
      </c>
      <c r="E307" s="159" t="s">
        <v>3</v>
      </c>
      <c r="F307" s="160" t="s">
        <v>341</v>
      </c>
      <c r="H307" s="159" t="s">
        <v>3</v>
      </c>
      <c r="I307" s="161"/>
      <c r="L307" s="157"/>
      <c r="M307" s="162"/>
      <c r="N307" s="163"/>
      <c r="O307" s="163"/>
      <c r="P307" s="163"/>
      <c r="Q307" s="163"/>
      <c r="R307" s="163"/>
      <c r="S307" s="163"/>
      <c r="T307" s="164"/>
      <c r="AT307" s="159" t="s">
        <v>132</v>
      </c>
      <c r="AU307" s="159" t="s">
        <v>82</v>
      </c>
      <c r="AV307" s="12" t="s">
        <v>80</v>
      </c>
      <c r="AW307" s="12" t="s">
        <v>33</v>
      </c>
      <c r="AX307" s="12" t="s">
        <v>72</v>
      </c>
      <c r="AY307" s="159" t="s">
        <v>121</v>
      </c>
    </row>
    <row r="308" spans="1:65" s="12" customFormat="1">
      <c r="B308" s="157"/>
      <c r="D308" s="158" t="s">
        <v>132</v>
      </c>
      <c r="E308" s="159" t="s">
        <v>3</v>
      </c>
      <c r="F308" s="160" t="s">
        <v>145</v>
      </c>
      <c r="H308" s="159" t="s">
        <v>3</v>
      </c>
      <c r="I308" s="161"/>
      <c r="L308" s="157"/>
      <c r="M308" s="162"/>
      <c r="N308" s="163"/>
      <c r="O308" s="163"/>
      <c r="P308" s="163"/>
      <c r="Q308" s="163"/>
      <c r="R308" s="163"/>
      <c r="S308" s="163"/>
      <c r="T308" s="164"/>
      <c r="AT308" s="159" t="s">
        <v>132</v>
      </c>
      <c r="AU308" s="159" t="s">
        <v>82</v>
      </c>
      <c r="AV308" s="12" t="s">
        <v>80</v>
      </c>
      <c r="AW308" s="12" t="s">
        <v>33</v>
      </c>
      <c r="AX308" s="12" t="s">
        <v>72</v>
      </c>
      <c r="AY308" s="159" t="s">
        <v>121</v>
      </c>
    </row>
    <row r="309" spans="1:65" s="12" customFormat="1">
      <c r="B309" s="157"/>
      <c r="D309" s="158" t="s">
        <v>132</v>
      </c>
      <c r="E309" s="159" t="s">
        <v>3</v>
      </c>
      <c r="F309" s="160" t="s">
        <v>342</v>
      </c>
      <c r="H309" s="159" t="s">
        <v>3</v>
      </c>
      <c r="I309" s="161"/>
      <c r="L309" s="157"/>
      <c r="M309" s="162"/>
      <c r="N309" s="163"/>
      <c r="O309" s="163"/>
      <c r="P309" s="163"/>
      <c r="Q309" s="163"/>
      <c r="R309" s="163"/>
      <c r="S309" s="163"/>
      <c r="T309" s="164"/>
      <c r="AT309" s="159" t="s">
        <v>132</v>
      </c>
      <c r="AU309" s="159" t="s">
        <v>82</v>
      </c>
      <c r="AV309" s="12" t="s">
        <v>80</v>
      </c>
      <c r="AW309" s="12" t="s">
        <v>33</v>
      </c>
      <c r="AX309" s="12" t="s">
        <v>72</v>
      </c>
      <c r="AY309" s="159" t="s">
        <v>121</v>
      </c>
    </row>
    <row r="310" spans="1:65" s="12" customFormat="1">
      <c r="B310" s="157"/>
      <c r="D310" s="158" t="s">
        <v>132</v>
      </c>
      <c r="E310" s="159" t="s">
        <v>3</v>
      </c>
      <c r="F310" s="160" t="s">
        <v>343</v>
      </c>
      <c r="H310" s="159" t="s">
        <v>3</v>
      </c>
      <c r="I310" s="161"/>
      <c r="L310" s="157"/>
      <c r="M310" s="162"/>
      <c r="N310" s="163"/>
      <c r="O310" s="163"/>
      <c r="P310" s="163"/>
      <c r="Q310" s="163"/>
      <c r="R310" s="163"/>
      <c r="S310" s="163"/>
      <c r="T310" s="164"/>
      <c r="AT310" s="159" t="s">
        <v>132</v>
      </c>
      <c r="AU310" s="159" t="s">
        <v>82</v>
      </c>
      <c r="AV310" s="12" t="s">
        <v>80</v>
      </c>
      <c r="AW310" s="12" t="s">
        <v>33</v>
      </c>
      <c r="AX310" s="12" t="s">
        <v>72</v>
      </c>
      <c r="AY310" s="159" t="s">
        <v>121</v>
      </c>
    </row>
    <row r="311" spans="1:65" s="13" customFormat="1">
      <c r="B311" s="165"/>
      <c r="D311" s="158" t="s">
        <v>132</v>
      </c>
      <c r="E311" s="166" t="s">
        <v>3</v>
      </c>
      <c r="F311" s="167" t="s">
        <v>344</v>
      </c>
      <c r="H311" s="168">
        <v>1.5760000000000001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6" t="s">
        <v>132</v>
      </c>
      <c r="AU311" s="166" t="s">
        <v>82</v>
      </c>
      <c r="AV311" s="13" t="s">
        <v>82</v>
      </c>
      <c r="AW311" s="13" t="s">
        <v>33</v>
      </c>
      <c r="AX311" s="13" t="s">
        <v>72</v>
      </c>
      <c r="AY311" s="166" t="s">
        <v>121</v>
      </c>
    </row>
    <row r="312" spans="1:65" s="15" customFormat="1">
      <c r="B312" s="181"/>
      <c r="D312" s="158" t="s">
        <v>132</v>
      </c>
      <c r="E312" s="182" t="s">
        <v>3</v>
      </c>
      <c r="F312" s="183" t="s">
        <v>147</v>
      </c>
      <c r="H312" s="184">
        <v>1.5760000000000001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132</v>
      </c>
      <c r="AU312" s="182" t="s">
        <v>82</v>
      </c>
      <c r="AV312" s="15" t="s">
        <v>129</v>
      </c>
      <c r="AW312" s="15" t="s">
        <v>33</v>
      </c>
      <c r="AX312" s="15" t="s">
        <v>80</v>
      </c>
      <c r="AY312" s="182" t="s">
        <v>121</v>
      </c>
    </row>
    <row r="313" spans="1:65" s="1" customFormat="1" ht="24.2" customHeight="1">
      <c r="A313" s="33"/>
      <c r="B313" s="138"/>
      <c r="C313" s="139" t="s">
        <v>345</v>
      </c>
      <c r="D313" s="139" t="s">
        <v>124</v>
      </c>
      <c r="E313" s="140" t="s">
        <v>346</v>
      </c>
      <c r="F313" s="141" t="s">
        <v>347</v>
      </c>
      <c r="G313" s="142" t="s">
        <v>127</v>
      </c>
      <c r="H313" s="143">
        <v>5.9930000000000003</v>
      </c>
      <c r="I313" s="144"/>
      <c r="J313" s="145">
        <f>ROUND(I313*H313,2)</f>
        <v>0</v>
      </c>
      <c r="K313" s="141" t="s">
        <v>128</v>
      </c>
      <c r="L313" s="34"/>
      <c r="M313" s="146" t="s">
        <v>3</v>
      </c>
      <c r="N313" s="147" t="s">
        <v>44</v>
      </c>
      <c r="O313" s="54"/>
      <c r="P313" s="148">
        <f>O313*H313</f>
        <v>0</v>
      </c>
      <c r="Q313" s="148">
        <v>0</v>
      </c>
      <c r="R313" s="148">
        <f>Q313*H313</f>
        <v>0</v>
      </c>
      <c r="S313" s="148">
        <v>6.7000000000000004E-2</v>
      </c>
      <c r="T313" s="149">
        <f>S313*H313</f>
        <v>0.40153100000000003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0" t="s">
        <v>129</v>
      </c>
      <c r="AT313" s="150" t="s">
        <v>124</v>
      </c>
      <c r="AU313" s="150" t="s">
        <v>82</v>
      </c>
      <c r="AY313" s="18" t="s">
        <v>121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8" t="s">
        <v>82</v>
      </c>
      <c r="BK313" s="151">
        <f>ROUND(I313*H313,2)</f>
        <v>0</v>
      </c>
      <c r="BL313" s="18" t="s">
        <v>129</v>
      </c>
      <c r="BM313" s="150" t="s">
        <v>348</v>
      </c>
    </row>
    <row r="314" spans="1:65" s="1" customFormat="1">
      <c r="A314" s="33"/>
      <c r="B314" s="34"/>
      <c r="C314" s="33"/>
      <c r="D314" s="152" t="s">
        <v>130</v>
      </c>
      <c r="E314" s="33"/>
      <c r="F314" s="153" t="s">
        <v>349</v>
      </c>
      <c r="G314" s="33"/>
      <c r="H314" s="33"/>
      <c r="I314" s="154"/>
      <c r="J314" s="33"/>
      <c r="K314" s="33"/>
      <c r="L314" s="34"/>
      <c r="M314" s="155"/>
      <c r="N314" s="156"/>
      <c r="O314" s="54"/>
      <c r="P314" s="54"/>
      <c r="Q314" s="54"/>
      <c r="R314" s="54"/>
      <c r="S314" s="54"/>
      <c r="T314" s="55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130</v>
      </c>
      <c r="AU314" s="18" t="s">
        <v>82</v>
      </c>
    </row>
    <row r="315" spans="1:65" s="12" customFormat="1">
      <c r="B315" s="157"/>
      <c r="D315" s="158" t="s">
        <v>132</v>
      </c>
      <c r="E315" s="159" t="s">
        <v>3</v>
      </c>
      <c r="F315" s="160" t="s">
        <v>350</v>
      </c>
      <c r="H315" s="159" t="s">
        <v>3</v>
      </c>
      <c r="I315" s="161"/>
      <c r="L315" s="157"/>
      <c r="M315" s="162"/>
      <c r="N315" s="163"/>
      <c r="O315" s="163"/>
      <c r="P315" s="163"/>
      <c r="Q315" s="163"/>
      <c r="R315" s="163"/>
      <c r="S315" s="163"/>
      <c r="T315" s="164"/>
      <c r="AT315" s="159" t="s">
        <v>132</v>
      </c>
      <c r="AU315" s="159" t="s">
        <v>82</v>
      </c>
      <c r="AV315" s="12" t="s">
        <v>80</v>
      </c>
      <c r="AW315" s="12" t="s">
        <v>33</v>
      </c>
      <c r="AX315" s="12" t="s">
        <v>72</v>
      </c>
      <c r="AY315" s="159" t="s">
        <v>121</v>
      </c>
    </row>
    <row r="316" spans="1:65" s="12" customFormat="1">
      <c r="B316" s="157"/>
      <c r="D316" s="158" t="s">
        <v>132</v>
      </c>
      <c r="E316" s="159" t="s">
        <v>3</v>
      </c>
      <c r="F316" s="160" t="s">
        <v>145</v>
      </c>
      <c r="H316" s="159" t="s">
        <v>3</v>
      </c>
      <c r="I316" s="161"/>
      <c r="L316" s="157"/>
      <c r="M316" s="162"/>
      <c r="N316" s="163"/>
      <c r="O316" s="163"/>
      <c r="P316" s="163"/>
      <c r="Q316" s="163"/>
      <c r="R316" s="163"/>
      <c r="S316" s="163"/>
      <c r="T316" s="164"/>
      <c r="AT316" s="159" t="s">
        <v>132</v>
      </c>
      <c r="AU316" s="159" t="s">
        <v>82</v>
      </c>
      <c r="AV316" s="12" t="s">
        <v>80</v>
      </c>
      <c r="AW316" s="12" t="s">
        <v>33</v>
      </c>
      <c r="AX316" s="12" t="s">
        <v>72</v>
      </c>
      <c r="AY316" s="159" t="s">
        <v>121</v>
      </c>
    </row>
    <row r="317" spans="1:65" s="12" customFormat="1">
      <c r="B317" s="157"/>
      <c r="D317" s="158" t="s">
        <v>132</v>
      </c>
      <c r="E317" s="159" t="s">
        <v>3</v>
      </c>
      <c r="F317" s="160" t="s">
        <v>342</v>
      </c>
      <c r="H317" s="159" t="s">
        <v>3</v>
      </c>
      <c r="I317" s="161"/>
      <c r="L317" s="157"/>
      <c r="M317" s="162"/>
      <c r="N317" s="163"/>
      <c r="O317" s="163"/>
      <c r="P317" s="163"/>
      <c r="Q317" s="163"/>
      <c r="R317" s="163"/>
      <c r="S317" s="163"/>
      <c r="T317" s="164"/>
      <c r="AT317" s="159" t="s">
        <v>132</v>
      </c>
      <c r="AU317" s="159" t="s">
        <v>82</v>
      </c>
      <c r="AV317" s="12" t="s">
        <v>80</v>
      </c>
      <c r="AW317" s="12" t="s">
        <v>33</v>
      </c>
      <c r="AX317" s="12" t="s">
        <v>72</v>
      </c>
      <c r="AY317" s="159" t="s">
        <v>121</v>
      </c>
    </row>
    <row r="318" spans="1:65" s="12" customFormat="1">
      <c r="B318" s="157"/>
      <c r="D318" s="158" t="s">
        <v>132</v>
      </c>
      <c r="E318" s="159" t="s">
        <v>3</v>
      </c>
      <c r="F318" s="160" t="s">
        <v>351</v>
      </c>
      <c r="H318" s="159" t="s">
        <v>3</v>
      </c>
      <c r="I318" s="161"/>
      <c r="L318" s="157"/>
      <c r="M318" s="162"/>
      <c r="N318" s="163"/>
      <c r="O318" s="163"/>
      <c r="P318" s="163"/>
      <c r="Q318" s="163"/>
      <c r="R318" s="163"/>
      <c r="S318" s="163"/>
      <c r="T318" s="164"/>
      <c r="AT318" s="159" t="s">
        <v>132</v>
      </c>
      <c r="AU318" s="159" t="s">
        <v>82</v>
      </c>
      <c r="AV318" s="12" t="s">
        <v>80</v>
      </c>
      <c r="AW318" s="12" t="s">
        <v>33</v>
      </c>
      <c r="AX318" s="12" t="s">
        <v>72</v>
      </c>
      <c r="AY318" s="159" t="s">
        <v>121</v>
      </c>
    </row>
    <row r="319" spans="1:65" s="13" customFormat="1">
      <c r="B319" s="165"/>
      <c r="D319" s="158" t="s">
        <v>132</v>
      </c>
      <c r="E319" s="166" t="s">
        <v>3</v>
      </c>
      <c r="F319" s="167" t="s">
        <v>352</v>
      </c>
      <c r="H319" s="168">
        <v>5.9930000000000003</v>
      </c>
      <c r="I319" s="169"/>
      <c r="L319" s="165"/>
      <c r="M319" s="170"/>
      <c r="N319" s="171"/>
      <c r="O319" s="171"/>
      <c r="P319" s="171"/>
      <c r="Q319" s="171"/>
      <c r="R319" s="171"/>
      <c r="S319" s="171"/>
      <c r="T319" s="172"/>
      <c r="AT319" s="166" t="s">
        <v>132</v>
      </c>
      <c r="AU319" s="166" t="s">
        <v>82</v>
      </c>
      <c r="AV319" s="13" t="s">
        <v>82</v>
      </c>
      <c r="AW319" s="13" t="s">
        <v>33</v>
      </c>
      <c r="AX319" s="13" t="s">
        <v>72</v>
      </c>
      <c r="AY319" s="166" t="s">
        <v>121</v>
      </c>
    </row>
    <row r="320" spans="1:65" s="15" customFormat="1">
      <c r="B320" s="181"/>
      <c r="D320" s="158" t="s">
        <v>132</v>
      </c>
      <c r="E320" s="182" t="s">
        <v>3</v>
      </c>
      <c r="F320" s="183" t="s">
        <v>147</v>
      </c>
      <c r="H320" s="184">
        <v>5.9930000000000003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2" t="s">
        <v>132</v>
      </c>
      <c r="AU320" s="182" t="s">
        <v>82</v>
      </c>
      <c r="AV320" s="15" t="s">
        <v>129</v>
      </c>
      <c r="AW320" s="15" t="s">
        <v>33</v>
      </c>
      <c r="AX320" s="15" t="s">
        <v>80</v>
      </c>
      <c r="AY320" s="182" t="s">
        <v>121</v>
      </c>
    </row>
    <row r="321" spans="1:65" s="1" customFormat="1" ht="24.2" customHeight="1">
      <c r="A321" s="33"/>
      <c r="B321" s="138"/>
      <c r="C321" s="139" t="s">
        <v>253</v>
      </c>
      <c r="D321" s="139" t="s">
        <v>124</v>
      </c>
      <c r="E321" s="140" t="s">
        <v>353</v>
      </c>
      <c r="F321" s="141" t="s">
        <v>354</v>
      </c>
      <c r="G321" s="142" t="s">
        <v>355</v>
      </c>
      <c r="H321" s="143">
        <v>6.5069999999999997</v>
      </c>
      <c r="I321" s="144"/>
      <c r="J321" s="145">
        <f>ROUND(I321*H321,2)</f>
        <v>0</v>
      </c>
      <c r="K321" s="141" t="s">
        <v>128</v>
      </c>
      <c r="L321" s="34"/>
      <c r="M321" s="146" t="s">
        <v>3</v>
      </c>
      <c r="N321" s="147" t="s">
        <v>44</v>
      </c>
      <c r="O321" s="54"/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50" t="s">
        <v>129</v>
      </c>
      <c r="AT321" s="150" t="s">
        <v>124</v>
      </c>
      <c r="AU321" s="150" t="s">
        <v>82</v>
      </c>
      <c r="AY321" s="18" t="s">
        <v>121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8" t="s">
        <v>82</v>
      </c>
      <c r="BK321" s="151">
        <f>ROUND(I321*H321,2)</f>
        <v>0</v>
      </c>
      <c r="BL321" s="18" t="s">
        <v>129</v>
      </c>
      <c r="BM321" s="150" t="s">
        <v>356</v>
      </c>
    </row>
    <row r="322" spans="1:65" s="1" customFormat="1">
      <c r="A322" s="33"/>
      <c r="B322" s="34"/>
      <c r="C322" s="33"/>
      <c r="D322" s="152" t="s">
        <v>130</v>
      </c>
      <c r="E322" s="33"/>
      <c r="F322" s="153" t="s">
        <v>357</v>
      </c>
      <c r="G322" s="33"/>
      <c r="H322" s="33"/>
      <c r="I322" s="154"/>
      <c r="J322" s="33"/>
      <c r="K322" s="33"/>
      <c r="L322" s="34"/>
      <c r="M322" s="155"/>
      <c r="N322" s="156"/>
      <c r="O322" s="54"/>
      <c r="P322" s="54"/>
      <c r="Q322" s="54"/>
      <c r="R322" s="54"/>
      <c r="S322" s="54"/>
      <c r="T322" s="55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T322" s="18" t="s">
        <v>130</v>
      </c>
      <c r="AU322" s="18" t="s">
        <v>82</v>
      </c>
    </row>
    <row r="323" spans="1:65" s="12" customFormat="1">
      <c r="B323" s="157"/>
      <c r="D323" s="158" t="s">
        <v>132</v>
      </c>
      <c r="E323" s="159" t="s">
        <v>3</v>
      </c>
      <c r="F323" s="160" t="s">
        <v>358</v>
      </c>
      <c r="H323" s="159" t="s">
        <v>3</v>
      </c>
      <c r="I323" s="161"/>
      <c r="L323" s="157"/>
      <c r="M323" s="162"/>
      <c r="N323" s="163"/>
      <c r="O323" s="163"/>
      <c r="P323" s="163"/>
      <c r="Q323" s="163"/>
      <c r="R323" s="163"/>
      <c r="S323" s="163"/>
      <c r="T323" s="164"/>
      <c r="AT323" s="159" t="s">
        <v>132</v>
      </c>
      <c r="AU323" s="159" t="s">
        <v>82</v>
      </c>
      <c r="AV323" s="12" t="s">
        <v>80</v>
      </c>
      <c r="AW323" s="12" t="s">
        <v>33</v>
      </c>
      <c r="AX323" s="12" t="s">
        <v>72</v>
      </c>
      <c r="AY323" s="159" t="s">
        <v>121</v>
      </c>
    </row>
    <row r="324" spans="1:65" s="13" customFormat="1">
      <c r="B324" s="165"/>
      <c r="D324" s="158" t="s">
        <v>132</v>
      </c>
      <c r="E324" s="166" t="s">
        <v>3</v>
      </c>
      <c r="F324" s="167" t="s">
        <v>359</v>
      </c>
      <c r="H324" s="168">
        <v>6.5069999999999997</v>
      </c>
      <c r="I324" s="169"/>
      <c r="L324" s="165"/>
      <c r="M324" s="170"/>
      <c r="N324" s="171"/>
      <c r="O324" s="171"/>
      <c r="P324" s="171"/>
      <c r="Q324" s="171"/>
      <c r="R324" s="171"/>
      <c r="S324" s="171"/>
      <c r="T324" s="172"/>
      <c r="AT324" s="166" t="s">
        <v>132</v>
      </c>
      <c r="AU324" s="166" t="s">
        <v>82</v>
      </c>
      <c r="AV324" s="13" t="s">
        <v>82</v>
      </c>
      <c r="AW324" s="13" t="s">
        <v>33</v>
      </c>
      <c r="AX324" s="13" t="s">
        <v>72</v>
      </c>
      <c r="AY324" s="166" t="s">
        <v>121</v>
      </c>
    </row>
    <row r="325" spans="1:65" s="15" customFormat="1">
      <c r="B325" s="181"/>
      <c r="D325" s="158" t="s">
        <v>132</v>
      </c>
      <c r="E325" s="182" t="s">
        <v>3</v>
      </c>
      <c r="F325" s="183" t="s">
        <v>147</v>
      </c>
      <c r="H325" s="184">
        <v>6.5069999999999997</v>
      </c>
      <c r="I325" s="185"/>
      <c r="L325" s="181"/>
      <c r="M325" s="186"/>
      <c r="N325" s="187"/>
      <c r="O325" s="187"/>
      <c r="P325" s="187"/>
      <c r="Q325" s="187"/>
      <c r="R325" s="187"/>
      <c r="S325" s="187"/>
      <c r="T325" s="188"/>
      <c r="AT325" s="182" t="s">
        <v>132</v>
      </c>
      <c r="AU325" s="182" t="s">
        <v>82</v>
      </c>
      <c r="AV325" s="15" t="s">
        <v>129</v>
      </c>
      <c r="AW325" s="15" t="s">
        <v>33</v>
      </c>
      <c r="AX325" s="15" t="s">
        <v>80</v>
      </c>
      <c r="AY325" s="182" t="s">
        <v>121</v>
      </c>
    </row>
    <row r="326" spans="1:65" s="1" customFormat="1" ht="21.75" customHeight="1">
      <c r="A326" s="33"/>
      <c r="B326" s="138"/>
      <c r="C326" s="139" t="s">
        <v>360</v>
      </c>
      <c r="D326" s="139" t="s">
        <v>124</v>
      </c>
      <c r="E326" s="140" t="s">
        <v>361</v>
      </c>
      <c r="F326" s="141" t="s">
        <v>362</v>
      </c>
      <c r="G326" s="142" t="s">
        <v>355</v>
      </c>
      <c r="H326" s="143">
        <v>6.5069999999999997</v>
      </c>
      <c r="I326" s="144"/>
      <c r="J326" s="145">
        <f>ROUND(I326*H326,2)</f>
        <v>0</v>
      </c>
      <c r="K326" s="141" t="s">
        <v>128</v>
      </c>
      <c r="L326" s="34"/>
      <c r="M326" s="146" t="s">
        <v>3</v>
      </c>
      <c r="N326" s="147" t="s">
        <v>44</v>
      </c>
      <c r="O326" s="54"/>
      <c r="P326" s="148">
        <f>O326*H326</f>
        <v>0</v>
      </c>
      <c r="Q326" s="148">
        <v>0</v>
      </c>
      <c r="R326" s="148">
        <f>Q326*H326</f>
        <v>0</v>
      </c>
      <c r="S326" s="148">
        <v>0</v>
      </c>
      <c r="T326" s="149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50" t="s">
        <v>129</v>
      </c>
      <c r="AT326" s="150" t="s">
        <v>124</v>
      </c>
      <c r="AU326" s="150" t="s">
        <v>82</v>
      </c>
      <c r="AY326" s="18" t="s">
        <v>121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8" t="s">
        <v>82</v>
      </c>
      <c r="BK326" s="151">
        <f>ROUND(I326*H326,2)</f>
        <v>0</v>
      </c>
      <c r="BL326" s="18" t="s">
        <v>129</v>
      </c>
      <c r="BM326" s="150" t="s">
        <v>363</v>
      </c>
    </row>
    <row r="327" spans="1:65" s="1" customFormat="1">
      <c r="A327" s="33"/>
      <c r="B327" s="34"/>
      <c r="C327" s="33"/>
      <c r="D327" s="152" t="s">
        <v>130</v>
      </c>
      <c r="E327" s="33"/>
      <c r="F327" s="153" t="s">
        <v>364</v>
      </c>
      <c r="G327" s="33"/>
      <c r="H327" s="33"/>
      <c r="I327" s="154"/>
      <c r="J327" s="33"/>
      <c r="K327" s="33"/>
      <c r="L327" s="34"/>
      <c r="M327" s="155"/>
      <c r="N327" s="156"/>
      <c r="O327" s="54"/>
      <c r="P327" s="54"/>
      <c r="Q327" s="54"/>
      <c r="R327" s="54"/>
      <c r="S327" s="54"/>
      <c r="T327" s="55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130</v>
      </c>
      <c r="AU327" s="18" t="s">
        <v>82</v>
      </c>
    </row>
    <row r="328" spans="1:65" s="1" customFormat="1" ht="24.2" customHeight="1">
      <c r="A328" s="33"/>
      <c r="B328" s="138"/>
      <c r="C328" s="139" t="s">
        <v>263</v>
      </c>
      <c r="D328" s="139" t="s">
        <v>124</v>
      </c>
      <c r="E328" s="140" t="s">
        <v>365</v>
      </c>
      <c r="F328" s="141" t="s">
        <v>366</v>
      </c>
      <c r="G328" s="142" t="s">
        <v>355</v>
      </c>
      <c r="H328" s="143">
        <v>123.633</v>
      </c>
      <c r="I328" s="144"/>
      <c r="J328" s="145">
        <f>ROUND(I328*H328,2)</f>
        <v>0</v>
      </c>
      <c r="K328" s="141" t="s">
        <v>128</v>
      </c>
      <c r="L328" s="34"/>
      <c r="M328" s="146" t="s">
        <v>3</v>
      </c>
      <c r="N328" s="147" t="s">
        <v>44</v>
      </c>
      <c r="O328" s="54"/>
      <c r="P328" s="148">
        <f>O328*H328</f>
        <v>0</v>
      </c>
      <c r="Q328" s="148">
        <v>0</v>
      </c>
      <c r="R328" s="148">
        <f>Q328*H328</f>
        <v>0</v>
      </c>
      <c r="S328" s="148">
        <v>0</v>
      </c>
      <c r="T328" s="149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50" t="s">
        <v>129</v>
      </c>
      <c r="AT328" s="150" t="s">
        <v>124</v>
      </c>
      <c r="AU328" s="150" t="s">
        <v>82</v>
      </c>
      <c r="AY328" s="18" t="s">
        <v>121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8" t="s">
        <v>82</v>
      </c>
      <c r="BK328" s="151">
        <f>ROUND(I328*H328,2)</f>
        <v>0</v>
      </c>
      <c r="BL328" s="18" t="s">
        <v>129</v>
      </c>
      <c r="BM328" s="150" t="s">
        <v>367</v>
      </c>
    </row>
    <row r="329" spans="1:65" s="1" customFormat="1">
      <c r="A329" s="33"/>
      <c r="B329" s="34"/>
      <c r="C329" s="33"/>
      <c r="D329" s="152" t="s">
        <v>130</v>
      </c>
      <c r="E329" s="33"/>
      <c r="F329" s="153" t="s">
        <v>368</v>
      </c>
      <c r="G329" s="33"/>
      <c r="H329" s="33"/>
      <c r="I329" s="154"/>
      <c r="J329" s="33"/>
      <c r="K329" s="33"/>
      <c r="L329" s="34"/>
      <c r="M329" s="155"/>
      <c r="N329" s="156"/>
      <c r="O329" s="54"/>
      <c r="P329" s="54"/>
      <c r="Q329" s="54"/>
      <c r="R329" s="54"/>
      <c r="S329" s="54"/>
      <c r="T329" s="55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130</v>
      </c>
      <c r="AU329" s="18" t="s">
        <v>82</v>
      </c>
    </row>
    <row r="330" spans="1:65" s="13" customFormat="1">
      <c r="B330" s="165"/>
      <c r="D330" s="158" t="s">
        <v>132</v>
      </c>
      <c r="E330" s="166" t="s">
        <v>3</v>
      </c>
      <c r="F330" s="167" t="s">
        <v>369</v>
      </c>
      <c r="H330" s="168">
        <v>123.633</v>
      </c>
      <c r="I330" s="169"/>
      <c r="L330" s="165"/>
      <c r="M330" s="170"/>
      <c r="N330" s="171"/>
      <c r="O330" s="171"/>
      <c r="P330" s="171"/>
      <c r="Q330" s="171"/>
      <c r="R330" s="171"/>
      <c r="S330" s="171"/>
      <c r="T330" s="172"/>
      <c r="AT330" s="166" t="s">
        <v>132</v>
      </c>
      <c r="AU330" s="166" t="s">
        <v>82</v>
      </c>
      <c r="AV330" s="13" t="s">
        <v>82</v>
      </c>
      <c r="AW330" s="13" t="s">
        <v>33</v>
      </c>
      <c r="AX330" s="13" t="s">
        <v>72</v>
      </c>
      <c r="AY330" s="166" t="s">
        <v>121</v>
      </c>
    </row>
    <row r="331" spans="1:65" s="15" customFormat="1">
      <c r="B331" s="181"/>
      <c r="D331" s="158" t="s">
        <v>132</v>
      </c>
      <c r="E331" s="182" t="s">
        <v>3</v>
      </c>
      <c r="F331" s="183" t="s">
        <v>147</v>
      </c>
      <c r="H331" s="184">
        <v>123.633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132</v>
      </c>
      <c r="AU331" s="182" t="s">
        <v>82</v>
      </c>
      <c r="AV331" s="15" t="s">
        <v>129</v>
      </c>
      <c r="AW331" s="15" t="s">
        <v>33</v>
      </c>
      <c r="AX331" s="15" t="s">
        <v>80</v>
      </c>
      <c r="AY331" s="182" t="s">
        <v>121</v>
      </c>
    </row>
    <row r="332" spans="1:65" s="1" customFormat="1" ht="24.2" customHeight="1">
      <c r="A332" s="33"/>
      <c r="B332" s="138"/>
      <c r="C332" s="139" t="s">
        <v>370</v>
      </c>
      <c r="D332" s="139" t="s">
        <v>124</v>
      </c>
      <c r="E332" s="140" t="s">
        <v>371</v>
      </c>
      <c r="F332" s="141" t="s">
        <v>372</v>
      </c>
      <c r="G332" s="142" t="s">
        <v>355</v>
      </c>
      <c r="H332" s="143">
        <v>3.254</v>
      </c>
      <c r="I332" s="144"/>
      <c r="J332" s="145">
        <f>ROUND(I332*H332,2)</f>
        <v>0</v>
      </c>
      <c r="K332" s="141" t="s">
        <v>128</v>
      </c>
      <c r="L332" s="34"/>
      <c r="M332" s="146" t="s">
        <v>3</v>
      </c>
      <c r="N332" s="147" t="s">
        <v>44</v>
      </c>
      <c r="O332" s="54"/>
      <c r="P332" s="148">
        <f>O332*H332</f>
        <v>0</v>
      </c>
      <c r="Q332" s="148">
        <v>0</v>
      </c>
      <c r="R332" s="148">
        <f>Q332*H332</f>
        <v>0</v>
      </c>
      <c r="S332" s="148">
        <v>0</v>
      </c>
      <c r="T332" s="149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50" t="s">
        <v>129</v>
      </c>
      <c r="AT332" s="150" t="s">
        <v>124</v>
      </c>
      <c r="AU332" s="150" t="s">
        <v>82</v>
      </c>
      <c r="AY332" s="18" t="s">
        <v>121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8" t="s">
        <v>82</v>
      </c>
      <c r="BK332" s="151">
        <f>ROUND(I332*H332,2)</f>
        <v>0</v>
      </c>
      <c r="BL332" s="18" t="s">
        <v>129</v>
      </c>
      <c r="BM332" s="150" t="s">
        <v>373</v>
      </c>
    </row>
    <row r="333" spans="1:65" s="1" customFormat="1">
      <c r="A333" s="33"/>
      <c r="B333" s="34"/>
      <c r="C333" s="33"/>
      <c r="D333" s="152" t="s">
        <v>130</v>
      </c>
      <c r="E333" s="33"/>
      <c r="F333" s="153" t="s">
        <v>374</v>
      </c>
      <c r="G333" s="33"/>
      <c r="H333" s="33"/>
      <c r="I333" s="154"/>
      <c r="J333" s="33"/>
      <c r="K333" s="33"/>
      <c r="L333" s="34"/>
      <c r="M333" s="155"/>
      <c r="N333" s="156"/>
      <c r="O333" s="54"/>
      <c r="P333" s="54"/>
      <c r="Q333" s="54"/>
      <c r="R333" s="54"/>
      <c r="S333" s="54"/>
      <c r="T333" s="55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T333" s="18" t="s">
        <v>130</v>
      </c>
      <c r="AU333" s="18" t="s">
        <v>82</v>
      </c>
    </row>
    <row r="334" spans="1:65" s="13" customFormat="1">
      <c r="B334" s="165"/>
      <c r="D334" s="158" t="s">
        <v>132</v>
      </c>
      <c r="E334" s="166" t="s">
        <v>3</v>
      </c>
      <c r="F334" s="167" t="s">
        <v>375</v>
      </c>
      <c r="H334" s="168">
        <v>3.254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6" t="s">
        <v>132</v>
      </c>
      <c r="AU334" s="166" t="s">
        <v>82</v>
      </c>
      <c r="AV334" s="13" t="s">
        <v>82</v>
      </c>
      <c r="AW334" s="13" t="s">
        <v>33</v>
      </c>
      <c r="AX334" s="13" t="s">
        <v>72</v>
      </c>
      <c r="AY334" s="166" t="s">
        <v>121</v>
      </c>
    </row>
    <row r="335" spans="1:65" s="15" customFormat="1">
      <c r="B335" s="181"/>
      <c r="D335" s="158" t="s">
        <v>132</v>
      </c>
      <c r="E335" s="182" t="s">
        <v>3</v>
      </c>
      <c r="F335" s="183" t="s">
        <v>147</v>
      </c>
      <c r="H335" s="184">
        <v>3.254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132</v>
      </c>
      <c r="AU335" s="182" t="s">
        <v>82</v>
      </c>
      <c r="AV335" s="15" t="s">
        <v>129</v>
      </c>
      <c r="AW335" s="15" t="s">
        <v>33</v>
      </c>
      <c r="AX335" s="15" t="s">
        <v>80</v>
      </c>
      <c r="AY335" s="182" t="s">
        <v>121</v>
      </c>
    </row>
    <row r="336" spans="1:65" s="1" customFormat="1" ht="24.2" customHeight="1">
      <c r="A336" s="33"/>
      <c r="B336" s="138"/>
      <c r="C336" s="139" t="s">
        <v>269</v>
      </c>
      <c r="D336" s="139" t="s">
        <v>124</v>
      </c>
      <c r="E336" s="140" t="s">
        <v>376</v>
      </c>
      <c r="F336" s="141" t="s">
        <v>377</v>
      </c>
      <c r="G336" s="142" t="s">
        <v>355</v>
      </c>
      <c r="H336" s="143">
        <v>3.254</v>
      </c>
      <c r="I336" s="144"/>
      <c r="J336" s="145">
        <f>ROUND(I336*H336,2)</f>
        <v>0</v>
      </c>
      <c r="K336" s="141" t="s">
        <v>128</v>
      </c>
      <c r="L336" s="34"/>
      <c r="M336" s="146" t="s">
        <v>3</v>
      </c>
      <c r="N336" s="147" t="s">
        <v>44</v>
      </c>
      <c r="O336" s="54"/>
      <c r="P336" s="148">
        <f>O336*H336</f>
        <v>0</v>
      </c>
      <c r="Q336" s="148">
        <v>0</v>
      </c>
      <c r="R336" s="148">
        <f>Q336*H336</f>
        <v>0</v>
      </c>
      <c r="S336" s="148">
        <v>0</v>
      </c>
      <c r="T336" s="149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0" t="s">
        <v>129</v>
      </c>
      <c r="AT336" s="150" t="s">
        <v>124</v>
      </c>
      <c r="AU336" s="150" t="s">
        <v>82</v>
      </c>
      <c r="AY336" s="18" t="s">
        <v>121</v>
      </c>
      <c r="BE336" s="151">
        <f>IF(N336="základní",J336,0)</f>
        <v>0</v>
      </c>
      <c r="BF336" s="151">
        <f>IF(N336="snížená",J336,0)</f>
        <v>0</v>
      </c>
      <c r="BG336" s="151">
        <f>IF(N336="zákl. přenesená",J336,0)</f>
        <v>0</v>
      </c>
      <c r="BH336" s="151">
        <f>IF(N336="sníž. přenesená",J336,0)</f>
        <v>0</v>
      </c>
      <c r="BI336" s="151">
        <f>IF(N336="nulová",J336,0)</f>
        <v>0</v>
      </c>
      <c r="BJ336" s="18" t="s">
        <v>82</v>
      </c>
      <c r="BK336" s="151">
        <f>ROUND(I336*H336,2)</f>
        <v>0</v>
      </c>
      <c r="BL336" s="18" t="s">
        <v>129</v>
      </c>
      <c r="BM336" s="150" t="s">
        <v>378</v>
      </c>
    </row>
    <row r="337" spans="1:65" s="1" customFormat="1">
      <c r="A337" s="33"/>
      <c r="B337" s="34"/>
      <c r="C337" s="33"/>
      <c r="D337" s="152" t="s">
        <v>130</v>
      </c>
      <c r="E337" s="33"/>
      <c r="F337" s="153" t="s">
        <v>379</v>
      </c>
      <c r="G337" s="33"/>
      <c r="H337" s="33"/>
      <c r="I337" s="154"/>
      <c r="J337" s="33"/>
      <c r="K337" s="33"/>
      <c r="L337" s="34"/>
      <c r="M337" s="155"/>
      <c r="N337" s="156"/>
      <c r="O337" s="54"/>
      <c r="P337" s="54"/>
      <c r="Q337" s="54"/>
      <c r="R337" s="54"/>
      <c r="S337" s="54"/>
      <c r="T337" s="55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8" t="s">
        <v>130</v>
      </c>
      <c r="AU337" s="18" t="s">
        <v>82</v>
      </c>
    </row>
    <row r="338" spans="1:65" s="13" customFormat="1">
      <c r="B338" s="165"/>
      <c r="D338" s="158" t="s">
        <v>132</v>
      </c>
      <c r="E338" s="166" t="s">
        <v>3</v>
      </c>
      <c r="F338" s="167" t="s">
        <v>375</v>
      </c>
      <c r="H338" s="168">
        <v>3.254</v>
      </c>
      <c r="I338" s="169"/>
      <c r="L338" s="165"/>
      <c r="M338" s="170"/>
      <c r="N338" s="171"/>
      <c r="O338" s="171"/>
      <c r="P338" s="171"/>
      <c r="Q338" s="171"/>
      <c r="R338" s="171"/>
      <c r="S338" s="171"/>
      <c r="T338" s="172"/>
      <c r="AT338" s="166" t="s">
        <v>132</v>
      </c>
      <c r="AU338" s="166" t="s">
        <v>82</v>
      </c>
      <c r="AV338" s="13" t="s">
        <v>82</v>
      </c>
      <c r="AW338" s="13" t="s">
        <v>33</v>
      </c>
      <c r="AX338" s="13" t="s">
        <v>72</v>
      </c>
      <c r="AY338" s="166" t="s">
        <v>121</v>
      </c>
    </row>
    <row r="339" spans="1:65" s="15" customFormat="1">
      <c r="B339" s="181"/>
      <c r="D339" s="158" t="s">
        <v>132</v>
      </c>
      <c r="E339" s="182" t="s">
        <v>3</v>
      </c>
      <c r="F339" s="183" t="s">
        <v>147</v>
      </c>
      <c r="H339" s="184">
        <v>3.254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2" t="s">
        <v>132</v>
      </c>
      <c r="AU339" s="182" t="s">
        <v>82</v>
      </c>
      <c r="AV339" s="15" t="s">
        <v>129</v>
      </c>
      <c r="AW339" s="15" t="s">
        <v>33</v>
      </c>
      <c r="AX339" s="15" t="s">
        <v>80</v>
      </c>
      <c r="AY339" s="182" t="s">
        <v>121</v>
      </c>
    </row>
    <row r="340" spans="1:65" s="11" customFormat="1" ht="22.9" customHeight="1">
      <c r="B340" s="125"/>
      <c r="D340" s="126" t="s">
        <v>71</v>
      </c>
      <c r="E340" s="136" t="s">
        <v>380</v>
      </c>
      <c r="F340" s="136" t="s">
        <v>381</v>
      </c>
      <c r="I340" s="128"/>
      <c r="J340" s="137">
        <f>BK340</f>
        <v>0</v>
      </c>
      <c r="L340" s="125"/>
      <c r="M340" s="130"/>
      <c r="N340" s="131"/>
      <c r="O340" s="131"/>
      <c r="P340" s="132">
        <f>SUM(P341:P342)</f>
        <v>0</v>
      </c>
      <c r="Q340" s="131"/>
      <c r="R340" s="132">
        <f>SUM(R341:R342)</f>
        <v>0</v>
      </c>
      <c r="S340" s="131"/>
      <c r="T340" s="133">
        <f>SUM(T341:T342)</f>
        <v>0</v>
      </c>
      <c r="AR340" s="126" t="s">
        <v>80</v>
      </c>
      <c r="AT340" s="134" t="s">
        <v>71</v>
      </c>
      <c r="AU340" s="134" t="s">
        <v>80</v>
      </c>
      <c r="AY340" s="126" t="s">
        <v>121</v>
      </c>
      <c r="BK340" s="135">
        <f>SUM(BK341:BK342)</f>
        <v>0</v>
      </c>
    </row>
    <row r="341" spans="1:65" s="1" customFormat="1" ht="33" customHeight="1">
      <c r="A341" s="33"/>
      <c r="B341" s="138"/>
      <c r="C341" s="139" t="s">
        <v>382</v>
      </c>
      <c r="D341" s="139" t="s">
        <v>124</v>
      </c>
      <c r="E341" s="140" t="s">
        <v>383</v>
      </c>
      <c r="F341" s="141" t="s">
        <v>384</v>
      </c>
      <c r="G341" s="142" t="s">
        <v>355</v>
      </c>
      <c r="H341" s="143">
        <v>35.871000000000002</v>
      </c>
      <c r="I341" s="144"/>
      <c r="J341" s="145">
        <f>ROUND(I341*H341,2)</f>
        <v>0</v>
      </c>
      <c r="K341" s="141" t="s">
        <v>128</v>
      </c>
      <c r="L341" s="34"/>
      <c r="M341" s="146" t="s">
        <v>3</v>
      </c>
      <c r="N341" s="147" t="s">
        <v>44</v>
      </c>
      <c r="O341" s="54"/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50" t="s">
        <v>129</v>
      </c>
      <c r="AT341" s="150" t="s">
        <v>124</v>
      </c>
      <c r="AU341" s="150" t="s">
        <v>82</v>
      </c>
      <c r="AY341" s="18" t="s">
        <v>121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8" t="s">
        <v>82</v>
      </c>
      <c r="BK341" s="151">
        <f>ROUND(I341*H341,2)</f>
        <v>0</v>
      </c>
      <c r="BL341" s="18" t="s">
        <v>129</v>
      </c>
      <c r="BM341" s="150" t="s">
        <v>385</v>
      </c>
    </row>
    <row r="342" spans="1:65" s="1" customFormat="1">
      <c r="A342" s="33"/>
      <c r="B342" s="34"/>
      <c r="C342" s="33"/>
      <c r="D342" s="152" t="s">
        <v>130</v>
      </c>
      <c r="E342" s="33"/>
      <c r="F342" s="153" t="s">
        <v>386</v>
      </c>
      <c r="G342" s="33"/>
      <c r="H342" s="33"/>
      <c r="I342" s="154"/>
      <c r="J342" s="33"/>
      <c r="K342" s="33"/>
      <c r="L342" s="34"/>
      <c r="M342" s="155"/>
      <c r="N342" s="156"/>
      <c r="O342" s="54"/>
      <c r="P342" s="54"/>
      <c r="Q342" s="54"/>
      <c r="R342" s="54"/>
      <c r="S342" s="54"/>
      <c r="T342" s="55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T342" s="18" t="s">
        <v>130</v>
      </c>
      <c r="AU342" s="18" t="s">
        <v>82</v>
      </c>
    </row>
    <row r="343" spans="1:65" s="11" customFormat="1" ht="25.9" customHeight="1">
      <c r="B343" s="125"/>
      <c r="D343" s="126" t="s">
        <v>71</v>
      </c>
      <c r="E343" s="127" t="s">
        <v>387</v>
      </c>
      <c r="F343" s="127" t="s">
        <v>388</v>
      </c>
      <c r="I343" s="128"/>
      <c r="J343" s="129">
        <f>BK343</f>
        <v>0</v>
      </c>
      <c r="L343" s="125"/>
      <c r="M343" s="130"/>
      <c r="N343" s="131"/>
      <c r="O343" s="131"/>
      <c r="P343" s="132">
        <f>P344+P414+P573</f>
        <v>0</v>
      </c>
      <c r="Q343" s="131"/>
      <c r="R343" s="132">
        <f>R344+R414+R573</f>
        <v>0.63044849999999997</v>
      </c>
      <c r="S343" s="131"/>
      <c r="T343" s="133">
        <f>T344+T414+T573</f>
        <v>1.7366440000000001</v>
      </c>
      <c r="AR343" s="126" t="s">
        <v>82</v>
      </c>
      <c r="AT343" s="134" t="s">
        <v>71</v>
      </c>
      <c r="AU343" s="134" t="s">
        <v>72</v>
      </c>
      <c r="AY343" s="126" t="s">
        <v>121</v>
      </c>
      <c r="BK343" s="135">
        <f>BK344+BK414+BK573</f>
        <v>0</v>
      </c>
    </row>
    <row r="344" spans="1:65" s="11" customFormat="1" ht="22.9" customHeight="1">
      <c r="B344" s="125"/>
      <c r="D344" s="126" t="s">
        <v>71</v>
      </c>
      <c r="E344" s="136" t="s">
        <v>389</v>
      </c>
      <c r="F344" s="136" t="s">
        <v>390</v>
      </c>
      <c r="I344" s="128"/>
      <c r="J344" s="137">
        <f>BK344</f>
        <v>0</v>
      </c>
      <c r="L344" s="125"/>
      <c r="M344" s="130"/>
      <c r="N344" s="131"/>
      <c r="O344" s="131"/>
      <c r="P344" s="132">
        <f>SUM(P345:P413)</f>
        <v>0</v>
      </c>
      <c r="Q344" s="131"/>
      <c r="R344" s="132">
        <f>SUM(R345:R413)</f>
        <v>0.17009025</v>
      </c>
      <c r="S344" s="131"/>
      <c r="T344" s="133">
        <f>SUM(T345:T413)</f>
        <v>0.155644</v>
      </c>
      <c r="AR344" s="126" t="s">
        <v>82</v>
      </c>
      <c r="AT344" s="134" t="s">
        <v>71</v>
      </c>
      <c r="AU344" s="134" t="s">
        <v>80</v>
      </c>
      <c r="AY344" s="126" t="s">
        <v>121</v>
      </c>
      <c r="BK344" s="135">
        <f>SUM(BK345:BK413)</f>
        <v>0</v>
      </c>
    </row>
    <row r="345" spans="1:65" s="1" customFormat="1" ht="16.5" customHeight="1">
      <c r="A345" s="33"/>
      <c r="B345" s="138"/>
      <c r="C345" s="139" t="s">
        <v>277</v>
      </c>
      <c r="D345" s="139" t="s">
        <v>124</v>
      </c>
      <c r="E345" s="140" t="s">
        <v>391</v>
      </c>
      <c r="F345" s="141" t="s">
        <v>392</v>
      </c>
      <c r="G345" s="142" t="s">
        <v>210</v>
      </c>
      <c r="H345" s="143">
        <v>93.2</v>
      </c>
      <c r="I345" s="144"/>
      <c r="J345" s="145">
        <f>ROUND(I345*H345,2)</f>
        <v>0</v>
      </c>
      <c r="K345" s="141" t="s">
        <v>128</v>
      </c>
      <c r="L345" s="34"/>
      <c r="M345" s="146" t="s">
        <v>3</v>
      </c>
      <c r="N345" s="147" t="s">
        <v>44</v>
      </c>
      <c r="O345" s="54"/>
      <c r="P345" s="148">
        <f>O345*H345</f>
        <v>0</v>
      </c>
      <c r="Q345" s="148">
        <v>0</v>
      </c>
      <c r="R345" s="148">
        <f>Q345*H345</f>
        <v>0</v>
      </c>
      <c r="S345" s="148">
        <v>1.67E-3</v>
      </c>
      <c r="T345" s="149">
        <f>S345*H345</f>
        <v>0.155644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0" t="s">
        <v>211</v>
      </c>
      <c r="AT345" s="150" t="s">
        <v>124</v>
      </c>
      <c r="AU345" s="150" t="s">
        <v>82</v>
      </c>
      <c r="AY345" s="18" t="s">
        <v>121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8" t="s">
        <v>82</v>
      </c>
      <c r="BK345" s="151">
        <f>ROUND(I345*H345,2)</f>
        <v>0</v>
      </c>
      <c r="BL345" s="18" t="s">
        <v>211</v>
      </c>
      <c r="BM345" s="150" t="s">
        <v>393</v>
      </c>
    </row>
    <row r="346" spans="1:65" s="1" customFormat="1">
      <c r="A346" s="33"/>
      <c r="B346" s="34"/>
      <c r="C346" s="33"/>
      <c r="D346" s="152" t="s">
        <v>130</v>
      </c>
      <c r="E346" s="33"/>
      <c r="F346" s="153" t="s">
        <v>394</v>
      </c>
      <c r="G346" s="33"/>
      <c r="H346" s="33"/>
      <c r="I346" s="154"/>
      <c r="J346" s="33"/>
      <c r="K346" s="33"/>
      <c r="L346" s="34"/>
      <c r="M346" s="155"/>
      <c r="N346" s="156"/>
      <c r="O346" s="54"/>
      <c r="P346" s="54"/>
      <c r="Q346" s="54"/>
      <c r="R346" s="54"/>
      <c r="S346" s="54"/>
      <c r="T346" s="55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T346" s="18" t="s">
        <v>130</v>
      </c>
      <c r="AU346" s="18" t="s">
        <v>82</v>
      </c>
    </row>
    <row r="347" spans="1:65" s="12" customFormat="1">
      <c r="B347" s="157"/>
      <c r="D347" s="158" t="s">
        <v>132</v>
      </c>
      <c r="E347" s="159" t="s">
        <v>3</v>
      </c>
      <c r="F347" s="160" t="s">
        <v>395</v>
      </c>
      <c r="H347" s="159" t="s">
        <v>3</v>
      </c>
      <c r="I347" s="161"/>
      <c r="L347" s="157"/>
      <c r="M347" s="162"/>
      <c r="N347" s="163"/>
      <c r="O347" s="163"/>
      <c r="P347" s="163"/>
      <c r="Q347" s="163"/>
      <c r="R347" s="163"/>
      <c r="S347" s="163"/>
      <c r="T347" s="164"/>
      <c r="AT347" s="159" t="s">
        <v>132</v>
      </c>
      <c r="AU347" s="159" t="s">
        <v>82</v>
      </c>
      <c r="AV347" s="12" t="s">
        <v>80</v>
      </c>
      <c r="AW347" s="12" t="s">
        <v>33</v>
      </c>
      <c r="AX347" s="12" t="s">
        <v>72</v>
      </c>
      <c r="AY347" s="159" t="s">
        <v>121</v>
      </c>
    </row>
    <row r="348" spans="1:65" s="12" customFormat="1">
      <c r="B348" s="157"/>
      <c r="D348" s="158" t="s">
        <v>132</v>
      </c>
      <c r="E348" s="159" t="s">
        <v>3</v>
      </c>
      <c r="F348" s="160" t="s">
        <v>134</v>
      </c>
      <c r="H348" s="159" t="s">
        <v>3</v>
      </c>
      <c r="I348" s="161"/>
      <c r="L348" s="157"/>
      <c r="M348" s="162"/>
      <c r="N348" s="163"/>
      <c r="O348" s="163"/>
      <c r="P348" s="163"/>
      <c r="Q348" s="163"/>
      <c r="R348" s="163"/>
      <c r="S348" s="163"/>
      <c r="T348" s="164"/>
      <c r="AT348" s="159" t="s">
        <v>132</v>
      </c>
      <c r="AU348" s="159" t="s">
        <v>82</v>
      </c>
      <c r="AV348" s="12" t="s">
        <v>80</v>
      </c>
      <c r="AW348" s="12" t="s">
        <v>33</v>
      </c>
      <c r="AX348" s="12" t="s">
        <v>72</v>
      </c>
      <c r="AY348" s="159" t="s">
        <v>121</v>
      </c>
    </row>
    <row r="349" spans="1:65" s="12" customFormat="1">
      <c r="B349" s="157"/>
      <c r="D349" s="158" t="s">
        <v>132</v>
      </c>
      <c r="E349" s="159" t="s">
        <v>3</v>
      </c>
      <c r="F349" s="160" t="s">
        <v>135</v>
      </c>
      <c r="H349" s="159" t="s">
        <v>3</v>
      </c>
      <c r="I349" s="161"/>
      <c r="L349" s="157"/>
      <c r="M349" s="162"/>
      <c r="N349" s="163"/>
      <c r="O349" s="163"/>
      <c r="P349" s="163"/>
      <c r="Q349" s="163"/>
      <c r="R349" s="163"/>
      <c r="S349" s="163"/>
      <c r="T349" s="164"/>
      <c r="AT349" s="159" t="s">
        <v>132</v>
      </c>
      <c r="AU349" s="159" t="s">
        <v>82</v>
      </c>
      <c r="AV349" s="12" t="s">
        <v>80</v>
      </c>
      <c r="AW349" s="12" t="s">
        <v>33</v>
      </c>
      <c r="AX349" s="12" t="s">
        <v>72</v>
      </c>
      <c r="AY349" s="159" t="s">
        <v>121</v>
      </c>
    </row>
    <row r="350" spans="1:65" s="12" customFormat="1">
      <c r="B350" s="157"/>
      <c r="D350" s="158" t="s">
        <v>132</v>
      </c>
      <c r="E350" s="159" t="s">
        <v>3</v>
      </c>
      <c r="F350" s="160" t="s">
        <v>289</v>
      </c>
      <c r="H350" s="159" t="s">
        <v>3</v>
      </c>
      <c r="I350" s="161"/>
      <c r="L350" s="157"/>
      <c r="M350" s="162"/>
      <c r="N350" s="163"/>
      <c r="O350" s="163"/>
      <c r="P350" s="163"/>
      <c r="Q350" s="163"/>
      <c r="R350" s="163"/>
      <c r="S350" s="163"/>
      <c r="T350" s="164"/>
      <c r="AT350" s="159" t="s">
        <v>132</v>
      </c>
      <c r="AU350" s="159" t="s">
        <v>82</v>
      </c>
      <c r="AV350" s="12" t="s">
        <v>80</v>
      </c>
      <c r="AW350" s="12" t="s">
        <v>33</v>
      </c>
      <c r="AX350" s="12" t="s">
        <v>72</v>
      </c>
      <c r="AY350" s="159" t="s">
        <v>121</v>
      </c>
    </row>
    <row r="351" spans="1:65" s="13" customFormat="1">
      <c r="B351" s="165"/>
      <c r="D351" s="158" t="s">
        <v>132</v>
      </c>
      <c r="E351" s="166" t="s">
        <v>3</v>
      </c>
      <c r="F351" s="167" t="s">
        <v>396</v>
      </c>
      <c r="H351" s="168">
        <v>0.85</v>
      </c>
      <c r="I351" s="169"/>
      <c r="L351" s="165"/>
      <c r="M351" s="170"/>
      <c r="N351" s="171"/>
      <c r="O351" s="171"/>
      <c r="P351" s="171"/>
      <c r="Q351" s="171"/>
      <c r="R351" s="171"/>
      <c r="S351" s="171"/>
      <c r="T351" s="172"/>
      <c r="AT351" s="166" t="s">
        <v>132</v>
      </c>
      <c r="AU351" s="166" t="s">
        <v>82</v>
      </c>
      <c r="AV351" s="13" t="s">
        <v>82</v>
      </c>
      <c r="AW351" s="13" t="s">
        <v>33</v>
      </c>
      <c r="AX351" s="13" t="s">
        <v>72</v>
      </c>
      <c r="AY351" s="166" t="s">
        <v>121</v>
      </c>
    </row>
    <row r="352" spans="1:65" s="12" customFormat="1">
      <c r="B352" s="157"/>
      <c r="D352" s="158" t="s">
        <v>132</v>
      </c>
      <c r="E352" s="159" t="s">
        <v>3</v>
      </c>
      <c r="F352" s="160" t="s">
        <v>302</v>
      </c>
      <c r="H352" s="159" t="s">
        <v>3</v>
      </c>
      <c r="I352" s="161"/>
      <c r="L352" s="157"/>
      <c r="M352" s="162"/>
      <c r="N352" s="163"/>
      <c r="O352" s="163"/>
      <c r="P352" s="163"/>
      <c r="Q352" s="163"/>
      <c r="R352" s="163"/>
      <c r="S352" s="163"/>
      <c r="T352" s="164"/>
      <c r="AT352" s="159" t="s">
        <v>132</v>
      </c>
      <c r="AU352" s="159" t="s">
        <v>82</v>
      </c>
      <c r="AV352" s="12" t="s">
        <v>80</v>
      </c>
      <c r="AW352" s="12" t="s">
        <v>33</v>
      </c>
      <c r="AX352" s="12" t="s">
        <v>72</v>
      </c>
      <c r="AY352" s="159" t="s">
        <v>121</v>
      </c>
    </row>
    <row r="353" spans="1:65" s="13" customFormat="1">
      <c r="B353" s="165"/>
      <c r="D353" s="158" t="s">
        <v>132</v>
      </c>
      <c r="E353" s="166" t="s">
        <v>3</v>
      </c>
      <c r="F353" s="167" t="s">
        <v>397</v>
      </c>
      <c r="H353" s="168">
        <v>11.25</v>
      </c>
      <c r="I353" s="169"/>
      <c r="L353" s="165"/>
      <c r="M353" s="170"/>
      <c r="N353" s="171"/>
      <c r="O353" s="171"/>
      <c r="P353" s="171"/>
      <c r="Q353" s="171"/>
      <c r="R353" s="171"/>
      <c r="S353" s="171"/>
      <c r="T353" s="172"/>
      <c r="AT353" s="166" t="s">
        <v>132</v>
      </c>
      <c r="AU353" s="166" t="s">
        <v>82</v>
      </c>
      <c r="AV353" s="13" t="s">
        <v>82</v>
      </c>
      <c r="AW353" s="13" t="s">
        <v>33</v>
      </c>
      <c r="AX353" s="13" t="s">
        <v>72</v>
      </c>
      <c r="AY353" s="166" t="s">
        <v>121</v>
      </c>
    </row>
    <row r="354" spans="1:65" s="12" customFormat="1">
      <c r="B354" s="157"/>
      <c r="D354" s="158" t="s">
        <v>132</v>
      </c>
      <c r="E354" s="159" t="s">
        <v>3</v>
      </c>
      <c r="F354" s="160" t="s">
        <v>308</v>
      </c>
      <c r="H354" s="159" t="s">
        <v>3</v>
      </c>
      <c r="I354" s="161"/>
      <c r="L354" s="157"/>
      <c r="M354" s="162"/>
      <c r="N354" s="163"/>
      <c r="O354" s="163"/>
      <c r="P354" s="163"/>
      <c r="Q354" s="163"/>
      <c r="R354" s="163"/>
      <c r="S354" s="163"/>
      <c r="T354" s="164"/>
      <c r="AT354" s="159" t="s">
        <v>132</v>
      </c>
      <c r="AU354" s="159" t="s">
        <v>82</v>
      </c>
      <c r="AV354" s="12" t="s">
        <v>80</v>
      </c>
      <c r="AW354" s="12" t="s">
        <v>33</v>
      </c>
      <c r="AX354" s="12" t="s">
        <v>72</v>
      </c>
      <c r="AY354" s="159" t="s">
        <v>121</v>
      </c>
    </row>
    <row r="355" spans="1:65" s="13" customFormat="1">
      <c r="B355" s="165"/>
      <c r="D355" s="158" t="s">
        <v>132</v>
      </c>
      <c r="E355" s="166" t="s">
        <v>3</v>
      </c>
      <c r="F355" s="167" t="s">
        <v>398</v>
      </c>
      <c r="H355" s="168">
        <v>72.5</v>
      </c>
      <c r="I355" s="169"/>
      <c r="L355" s="165"/>
      <c r="M355" s="170"/>
      <c r="N355" s="171"/>
      <c r="O355" s="171"/>
      <c r="P355" s="171"/>
      <c r="Q355" s="171"/>
      <c r="R355" s="171"/>
      <c r="S355" s="171"/>
      <c r="T355" s="172"/>
      <c r="AT355" s="166" t="s">
        <v>132</v>
      </c>
      <c r="AU355" s="166" t="s">
        <v>82</v>
      </c>
      <c r="AV355" s="13" t="s">
        <v>82</v>
      </c>
      <c r="AW355" s="13" t="s">
        <v>33</v>
      </c>
      <c r="AX355" s="13" t="s">
        <v>72</v>
      </c>
      <c r="AY355" s="166" t="s">
        <v>121</v>
      </c>
    </row>
    <row r="356" spans="1:65" s="12" customFormat="1">
      <c r="B356" s="157"/>
      <c r="D356" s="158" t="s">
        <v>132</v>
      </c>
      <c r="E356" s="159" t="s">
        <v>3</v>
      </c>
      <c r="F356" s="160" t="s">
        <v>318</v>
      </c>
      <c r="H356" s="159" t="s">
        <v>3</v>
      </c>
      <c r="I356" s="161"/>
      <c r="L356" s="157"/>
      <c r="M356" s="162"/>
      <c r="N356" s="163"/>
      <c r="O356" s="163"/>
      <c r="P356" s="163"/>
      <c r="Q356" s="163"/>
      <c r="R356" s="163"/>
      <c r="S356" s="163"/>
      <c r="T356" s="164"/>
      <c r="AT356" s="159" t="s">
        <v>132</v>
      </c>
      <c r="AU356" s="159" t="s">
        <v>82</v>
      </c>
      <c r="AV356" s="12" t="s">
        <v>80</v>
      </c>
      <c r="AW356" s="12" t="s">
        <v>33</v>
      </c>
      <c r="AX356" s="12" t="s">
        <v>72</v>
      </c>
      <c r="AY356" s="159" t="s">
        <v>121</v>
      </c>
    </row>
    <row r="357" spans="1:65" s="13" customFormat="1">
      <c r="B357" s="165"/>
      <c r="D357" s="158" t="s">
        <v>132</v>
      </c>
      <c r="E357" s="166" t="s">
        <v>3</v>
      </c>
      <c r="F357" s="167" t="s">
        <v>399</v>
      </c>
      <c r="H357" s="168">
        <v>2.6</v>
      </c>
      <c r="I357" s="169"/>
      <c r="L357" s="165"/>
      <c r="M357" s="170"/>
      <c r="N357" s="171"/>
      <c r="O357" s="171"/>
      <c r="P357" s="171"/>
      <c r="Q357" s="171"/>
      <c r="R357" s="171"/>
      <c r="S357" s="171"/>
      <c r="T357" s="172"/>
      <c r="AT357" s="166" t="s">
        <v>132</v>
      </c>
      <c r="AU357" s="166" t="s">
        <v>82</v>
      </c>
      <c r="AV357" s="13" t="s">
        <v>82</v>
      </c>
      <c r="AW357" s="13" t="s">
        <v>33</v>
      </c>
      <c r="AX357" s="13" t="s">
        <v>72</v>
      </c>
      <c r="AY357" s="166" t="s">
        <v>121</v>
      </c>
    </row>
    <row r="358" spans="1:65" s="12" customFormat="1">
      <c r="B358" s="157"/>
      <c r="D358" s="158" t="s">
        <v>132</v>
      </c>
      <c r="E358" s="159" t="s">
        <v>3</v>
      </c>
      <c r="F358" s="160" t="s">
        <v>324</v>
      </c>
      <c r="H358" s="159" t="s">
        <v>3</v>
      </c>
      <c r="I358" s="161"/>
      <c r="L358" s="157"/>
      <c r="M358" s="162"/>
      <c r="N358" s="163"/>
      <c r="O358" s="163"/>
      <c r="P358" s="163"/>
      <c r="Q358" s="163"/>
      <c r="R358" s="163"/>
      <c r="S358" s="163"/>
      <c r="T358" s="164"/>
      <c r="AT358" s="159" t="s">
        <v>132</v>
      </c>
      <c r="AU358" s="159" t="s">
        <v>82</v>
      </c>
      <c r="AV358" s="12" t="s">
        <v>80</v>
      </c>
      <c r="AW358" s="12" t="s">
        <v>33</v>
      </c>
      <c r="AX358" s="12" t="s">
        <v>72</v>
      </c>
      <c r="AY358" s="159" t="s">
        <v>121</v>
      </c>
    </row>
    <row r="359" spans="1:65" s="13" customFormat="1">
      <c r="B359" s="165"/>
      <c r="D359" s="158" t="s">
        <v>132</v>
      </c>
      <c r="E359" s="166" t="s">
        <v>3</v>
      </c>
      <c r="F359" s="167" t="s">
        <v>400</v>
      </c>
      <c r="H359" s="168">
        <v>3.5</v>
      </c>
      <c r="I359" s="169"/>
      <c r="L359" s="165"/>
      <c r="M359" s="170"/>
      <c r="N359" s="171"/>
      <c r="O359" s="171"/>
      <c r="P359" s="171"/>
      <c r="Q359" s="171"/>
      <c r="R359" s="171"/>
      <c r="S359" s="171"/>
      <c r="T359" s="172"/>
      <c r="AT359" s="166" t="s">
        <v>132</v>
      </c>
      <c r="AU359" s="166" t="s">
        <v>82</v>
      </c>
      <c r="AV359" s="13" t="s">
        <v>82</v>
      </c>
      <c r="AW359" s="13" t="s">
        <v>33</v>
      </c>
      <c r="AX359" s="13" t="s">
        <v>72</v>
      </c>
      <c r="AY359" s="166" t="s">
        <v>121</v>
      </c>
    </row>
    <row r="360" spans="1:65" s="12" customFormat="1">
      <c r="B360" s="157"/>
      <c r="D360" s="158" t="s">
        <v>132</v>
      </c>
      <c r="E360" s="159" t="s">
        <v>3</v>
      </c>
      <c r="F360" s="160" t="s">
        <v>326</v>
      </c>
      <c r="H360" s="159" t="s">
        <v>3</v>
      </c>
      <c r="I360" s="161"/>
      <c r="L360" s="157"/>
      <c r="M360" s="162"/>
      <c r="N360" s="163"/>
      <c r="O360" s="163"/>
      <c r="P360" s="163"/>
      <c r="Q360" s="163"/>
      <c r="R360" s="163"/>
      <c r="S360" s="163"/>
      <c r="T360" s="164"/>
      <c r="AT360" s="159" t="s">
        <v>132</v>
      </c>
      <c r="AU360" s="159" t="s">
        <v>82</v>
      </c>
      <c r="AV360" s="12" t="s">
        <v>80</v>
      </c>
      <c r="AW360" s="12" t="s">
        <v>33</v>
      </c>
      <c r="AX360" s="12" t="s">
        <v>72</v>
      </c>
      <c r="AY360" s="159" t="s">
        <v>121</v>
      </c>
    </row>
    <row r="361" spans="1:65" s="13" customFormat="1">
      <c r="B361" s="165"/>
      <c r="D361" s="158" t="s">
        <v>132</v>
      </c>
      <c r="E361" s="166" t="s">
        <v>3</v>
      </c>
      <c r="F361" s="167" t="s">
        <v>401</v>
      </c>
      <c r="H361" s="168">
        <v>2.5</v>
      </c>
      <c r="I361" s="169"/>
      <c r="L361" s="165"/>
      <c r="M361" s="170"/>
      <c r="N361" s="171"/>
      <c r="O361" s="171"/>
      <c r="P361" s="171"/>
      <c r="Q361" s="171"/>
      <c r="R361" s="171"/>
      <c r="S361" s="171"/>
      <c r="T361" s="172"/>
      <c r="AT361" s="166" t="s">
        <v>132</v>
      </c>
      <c r="AU361" s="166" t="s">
        <v>82</v>
      </c>
      <c r="AV361" s="13" t="s">
        <v>82</v>
      </c>
      <c r="AW361" s="13" t="s">
        <v>33</v>
      </c>
      <c r="AX361" s="13" t="s">
        <v>72</v>
      </c>
      <c r="AY361" s="166" t="s">
        <v>121</v>
      </c>
    </row>
    <row r="362" spans="1:65" s="15" customFormat="1">
      <c r="B362" s="181"/>
      <c r="D362" s="158" t="s">
        <v>132</v>
      </c>
      <c r="E362" s="182" t="s">
        <v>3</v>
      </c>
      <c r="F362" s="183" t="s">
        <v>147</v>
      </c>
      <c r="H362" s="184">
        <v>93.2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2" t="s">
        <v>132</v>
      </c>
      <c r="AU362" s="182" t="s">
        <v>82</v>
      </c>
      <c r="AV362" s="15" t="s">
        <v>129</v>
      </c>
      <c r="AW362" s="15" t="s">
        <v>33</v>
      </c>
      <c r="AX362" s="15" t="s">
        <v>80</v>
      </c>
      <c r="AY362" s="182" t="s">
        <v>121</v>
      </c>
    </row>
    <row r="363" spans="1:65" s="1" customFormat="1" ht="24.2" customHeight="1">
      <c r="A363" s="33"/>
      <c r="B363" s="138"/>
      <c r="C363" s="139" t="s">
        <v>402</v>
      </c>
      <c r="D363" s="139" t="s">
        <v>124</v>
      </c>
      <c r="E363" s="140" t="s">
        <v>353</v>
      </c>
      <c r="F363" s="141" t="s">
        <v>354</v>
      </c>
      <c r="G363" s="142" t="s">
        <v>355</v>
      </c>
      <c r="H363" s="143">
        <v>0.156</v>
      </c>
      <c r="I363" s="144"/>
      <c r="J363" s="145">
        <f>ROUND(I363*H363,2)</f>
        <v>0</v>
      </c>
      <c r="K363" s="141" t="s">
        <v>128</v>
      </c>
      <c r="L363" s="34"/>
      <c r="M363" s="146" t="s">
        <v>3</v>
      </c>
      <c r="N363" s="147" t="s">
        <v>44</v>
      </c>
      <c r="O363" s="54"/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0" t="s">
        <v>211</v>
      </c>
      <c r="AT363" s="150" t="s">
        <v>124</v>
      </c>
      <c r="AU363" s="150" t="s">
        <v>82</v>
      </c>
      <c r="AY363" s="18" t="s">
        <v>121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8" t="s">
        <v>82</v>
      </c>
      <c r="BK363" s="151">
        <f>ROUND(I363*H363,2)</f>
        <v>0</v>
      </c>
      <c r="BL363" s="18" t="s">
        <v>211</v>
      </c>
      <c r="BM363" s="150" t="s">
        <v>218</v>
      </c>
    </row>
    <row r="364" spans="1:65" s="1" customFormat="1">
      <c r="A364" s="33"/>
      <c r="B364" s="34"/>
      <c r="C364" s="33"/>
      <c r="D364" s="152" t="s">
        <v>130</v>
      </c>
      <c r="E364" s="33"/>
      <c r="F364" s="153" t="s">
        <v>357</v>
      </c>
      <c r="G364" s="33"/>
      <c r="H364" s="33"/>
      <c r="I364" s="154"/>
      <c r="J364" s="33"/>
      <c r="K364" s="33"/>
      <c r="L364" s="34"/>
      <c r="M364" s="155"/>
      <c r="N364" s="156"/>
      <c r="O364" s="54"/>
      <c r="P364" s="54"/>
      <c r="Q364" s="54"/>
      <c r="R364" s="54"/>
      <c r="S364" s="54"/>
      <c r="T364" s="55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8" t="s">
        <v>130</v>
      </c>
      <c r="AU364" s="18" t="s">
        <v>82</v>
      </c>
    </row>
    <row r="365" spans="1:65" s="12" customFormat="1">
      <c r="B365" s="157"/>
      <c r="D365" s="158" t="s">
        <v>132</v>
      </c>
      <c r="E365" s="159" t="s">
        <v>3</v>
      </c>
      <c r="F365" s="160" t="s">
        <v>358</v>
      </c>
      <c r="H365" s="159" t="s">
        <v>3</v>
      </c>
      <c r="I365" s="161"/>
      <c r="L365" s="157"/>
      <c r="M365" s="162"/>
      <c r="N365" s="163"/>
      <c r="O365" s="163"/>
      <c r="P365" s="163"/>
      <c r="Q365" s="163"/>
      <c r="R365" s="163"/>
      <c r="S365" s="163"/>
      <c r="T365" s="164"/>
      <c r="AT365" s="159" t="s">
        <v>132</v>
      </c>
      <c r="AU365" s="159" t="s">
        <v>82</v>
      </c>
      <c r="AV365" s="12" t="s">
        <v>80</v>
      </c>
      <c r="AW365" s="12" t="s">
        <v>33</v>
      </c>
      <c r="AX365" s="12" t="s">
        <v>72</v>
      </c>
      <c r="AY365" s="159" t="s">
        <v>121</v>
      </c>
    </row>
    <row r="366" spans="1:65" s="13" customFormat="1">
      <c r="B366" s="165"/>
      <c r="D366" s="158" t="s">
        <v>132</v>
      </c>
      <c r="E366" s="166" t="s">
        <v>3</v>
      </c>
      <c r="F366" s="167" t="s">
        <v>403</v>
      </c>
      <c r="H366" s="168">
        <v>0.156</v>
      </c>
      <c r="I366" s="169"/>
      <c r="L366" s="165"/>
      <c r="M366" s="170"/>
      <c r="N366" s="171"/>
      <c r="O366" s="171"/>
      <c r="P366" s="171"/>
      <c r="Q366" s="171"/>
      <c r="R366" s="171"/>
      <c r="S366" s="171"/>
      <c r="T366" s="172"/>
      <c r="AT366" s="166" t="s">
        <v>132</v>
      </c>
      <c r="AU366" s="166" t="s">
        <v>82</v>
      </c>
      <c r="AV366" s="13" t="s">
        <v>82</v>
      </c>
      <c r="AW366" s="13" t="s">
        <v>33</v>
      </c>
      <c r="AX366" s="13" t="s">
        <v>72</v>
      </c>
      <c r="AY366" s="166" t="s">
        <v>121</v>
      </c>
    </row>
    <row r="367" spans="1:65" s="15" customFormat="1">
      <c r="B367" s="181"/>
      <c r="D367" s="158" t="s">
        <v>132</v>
      </c>
      <c r="E367" s="182" t="s">
        <v>3</v>
      </c>
      <c r="F367" s="183" t="s">
        <v>147</v>
      </c>
      <c r="H367" s="184">
        <v>0.156</v>
      </c>
      <c r="I367" s="185"/>
      <c r="L367" s="181"/>
      <c r="M367" s="186"/>
      <c r="N367" s="187"/>
      <c r="O367" s="187"/>
      <c r="P367" s="187"/>
      <c r="Q367" s="187"/>
      <c r="R367" s="187"/>
      <c r="S367" s="187"/>
      <c r="T367" s="188"/>
      <c r="AT367" s="182" t="s">
        <v>132</v>
      </c>
      <c r="AU367" s="182" t="s">
        <v>82</v>
      </c>
      <c r="AV367" s="15" t="s">
        <v>129</v>
      </c>
      <c r="AW367" s="15" t="s">
        <v>33</v>
      </c>
      <c r="AX367" s="15" t="s">
        <v>80</v>
      </c>
      <c r="AY367" s="182" t="s">
        <v>121</v>
      </c>
    </row>
    <row r="368" spans="1:65" s="1" customFormat="1" ht="21.75" customHeight="1">
      <c r="A368" s="33"/>
      <c r="B368" s="138"/>
      <c r="C368" s="139" t="s">
        <v>286</v>
      </c>
      <c r="D368" s="139" t="s">
        <v>124</v>
      </c>
      <c r="E368" s="140" t="s">
        <v>361</v>
      </c>
      <c r="F368" s="141" t="s">
        <v>362</v>
      </c>
      <c r="G368" s="142" t="s">
        <v>355</v>
      </c>
      <c r="H368" s="143">
        <v>0.156</v>
      </c>
      <c r="I368" s="144"/>
      <c r="J368" s="145">
        <f>ROUND(I368*H368,2)</f>
        <v>0</v>
      </c>
      <c r="K368" s="141" t="s">
        <v>128</v>
      </c>
      <c r="L368" s="34"/>
      <c r="M368" s="146" t="s">
        <v>3</v>
      </c>
      <c r="N368" s="147" t="s">
        <v>44</v>
      </c>
      <c r="O368" s="54"/>
      <c r="P368" s="148">
        <f>O368*H368</f>
        <v>0</v>
      </c>
      <c r="Q368" s="148">
        <v>0</v>
      </c>
      <c r="R368" s="148">
        <f>Q368*H368</f>
        <v>0</v>
      </c>
      <c r="S368" s="148">
        <v>0</v>
      </c>
      <c r="T368" s="149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50" t="s">
        <v>211</v>
      </c>
      <c r="AT368" s="150" t="s">
        <v>124</v>
      </c>
      <c r="AU368" s="150" t="s">
        <v>82</v>
      </c>
      <c r="AY368" s="18" t="s">
        <v>121</v>
      </c>
      <c r="BE368" s="151">
        <f>IF(N368="základní",J368,0)</f>
        <v>0</v>
      </c>
      <c r="BF368" s="151">
        <f>IF(N368="snížená",J368,0)</f>
        <v>0</v>
      </c>
      <c r="BG368" s="151">
        <f>IF(N368="zákl. přenesená",J368,0)</f>
        <v>0</v>
      </c>
      <c r="BH368" s="151">
        <f>IF(N368="sníž. přenesená",J368,0)</f>
        <v>0</v>
      </c>
      <c r="BI368" s="151">
        <f>IF(N368="nulová",J368,0)</f>
        <v>0</v>
      </c>
      <c r="BJ368" s="18" t="s">
        <v>82</v>
      </c>
      <c r="BK368" s="151">
        <f>ROUND(I368*H368,2)</f>
        <v>0</v>
      </c>
      <c r="BL368" s="18" t="s">
        <v>211</v>
      </c>
      <c r="BM368" s="150" t="s">
        <v>404</v>
      </c>
    </row>
    <row r="369" spans="1:65" s="1" customFormat="1">
      <c r="A369" s="33"/>
      <c r="B369" s="34"/>
      <c r="C369" s="33"/>
      <c r="D369" s="152" t="s">
        <v>130</v>
      </c>
      <c r="E369" s="33"/>
      <c r="F369" s="153" t="s">
        <v>364</v>
      </c>
      <c r="G369" s="33"/>
      <c r="H369" s="33"/>
      <c r="I369" s="154"/>
      <c r="J369" s="33"/>
      <c r="K369" s="33"/>
      <c r="L369" s="34"/>
      <c r="M369" s="155"/>
      <c r="N369" s="156"/>
      <c r="O369" s="54"/>
      <c r="P369" s="54"/>
      <c r="Q369" s="54"/>
      <c r="R369" s="54"/>
      <c r="S369" s="54"/>
      <c r="T369" s="55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8" t="s">
        <v>130</v>
      </c>
      <c r="AU369" s="18" t="s">
        <v>82</v>
      </c>
    </row>
    <row r="370" spans="1:65" s="12" customFormat="1">
      <c r="B370" s="157"/>
      <c r="D370" s="158" t="s">
        <v>132</v>
      </c>
      <c r="E370" s="159" t="s">
        <v>3</v>
      </c>
      <c r="F370" s="160" t="s">
        <v>405</v>
      </c>
      <c r="H370" s="159" t="s">
        <v>3</v>
      </c>
      <c r="I370" s="161"/>
      <c r="L370" s="157"/>
      <c r="M370" s="162"/>
      <c r="N370" s="163"/>
      <c r="O370" s="163"/>
      <c r="P370" s="163"/>
      <c r="Q370" s="163"/>
      <c r="R370" s="163"/>
      <c r="S370" s="163"/>
      <c r="T370" s="164"/>
      <c r="AT370" s="159" t="s">
        <v>132</v>
      </c>
      <c r="AU370" s="159" t="s">
        <v>82</v>
      </c>
      <c r="AV370" s="12" t="s">
        <v>80</v>
      </c>
      <c r="AW370" s="12" t="s">
        <v>33</v>
      </c>
      <c r="AX370" s="12" t="s">
        <v>72</v>
      </c>
      <c r="AY370" s="159" t="s">
        <v>121</v>
      </c>
    </row>
    <row r="371" spans="1:65" s="13" customFormat="1">
      <c r="B371" s="165"/>
      <c r="D371" s="158" t="s">
        <v>132</v>
      </c>
      <c r="E371" s="166" t="s">
        <v>3</v>
      </c>
      <c r="F371" s="167" t="s">
        <v>403</v>
      </c>
      <c r="H371" s="168">
        <v>0.156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6" t="s">
        <v>132</v>
      </c>
      <c r="AU371" s="166" t="s">
        <v>82</v>
      </c>
      <c r="AV371" s="13" t="s">
        <v>82</v>
      </c>
      <c r="AW371" s="13" t="s">
        <v>33</v>
      </c>
      <c r="AX371" s="13" t="s">
        <v>72</v>
      </c>
      <c r="AY371" s="166" t="s">
        <v>121</v>
      </c>
    </row>
    <row r="372" spans="1:65" s="15" customFormat="1">
      <c r="B372" s="181"/>
      <c r="D372" s="158" t="s">
        <v>132</v>
      </c>
      <c r="E372" s="182" t="s">
        <v>3</v>
      </c>
      <c r="F372" s="183" t="s">
        <v>147</v>
      </c>
      <c r="H372" s="184">
        <v>0.156</v>
      </c>
      <c r="I372" s="185"/>
      <c r="L372" s="181"/>
      <c r="M372" s="186"/>
      <c r="N372" s="187"/>
      <c r="O372" s="187"/>
      <c r="P372" s="187"/>
      <c r="Q372" s="187"/>
      <c r="R372" s="187"/>
      <c r="S372" s="187"/>
      <c r="T372" s="188"/>
      <c r="AT372" s="182" t="s">
        <v>132</v>
      </c>
      <c r="AU372" s="182" t="s">
        <v>82</v>
      </c>
      <c r="AV372" s="15" t="s">
        <v>129</v>
      </c>
      <c r="AW372" s="15" t="s">
        <v>33</v>
      </c>
      <c r="AX372" s="15" t="s">
        <v>80</v>
      </c>
      <c r="AY372" s="182" t="s">
        <v>121</v>
      </c>
    </row>
    <row r="373" spans="1:65" s="1" customFormat="1" ht="24.2" customHeight="1">
      <c r="A373" s="33"/>
      <c r="B373" s="138"/>
      <c r="C373" s="139" t="s">
        <v>406</v>
      </c>
      <c r="D373" s="139" t="s">
        <v>124</v>
      </c>
      <c r="E373" s="140" t="s">
        <v>365</v>
      </c>
      <c r="F373" s="141" t="s">
        <v>366</v>
      </c>
      <c r="G373" s="142" t="s">
        <v>355</v>
      </c>
      <c r="H373" s="143">
        <v>2.964</v>
      </c>
      <c r="I373" s="144"/>
      <c r="J373" s="145">
        <f>ROUND(I373*H373,2)</f>
        <v>0</v>
      </c>
      <c r="K373" s="141" t="s">
        <v>128</v>
      </c>
      <c r="L373" s="34"/>
      <c r="M373" s="146" t="s">
        <v>3</v>
      </c>
      <c r="N373" s="147" t="s">
        <v>44</v>
      </c>
      <c r="O373" s="54"/>
      <c r="P373" s="148">
        <f>O373*H373</f>
        <v>0</v>
      </c>
      <c r="Q373" s="148">
        <v>0</v>
      </c>
      <c r="R373" s="148">
        <f>Q373*H373</f>
        <v>0</v>
      </c>
      <c r="S373" s="148">
        <v>0</v>
      </c>
      <c r="T373" s="149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50" t="s">
        <v>211</v>
      </c>
      <c r="AT373" s="150" t="s">
        <v>124</v>
      </c>
      <c r="AU373" s="150" t="s">
        <v>82</v>
      </c>
      <c r="AY373" s="18" t="s">
        <v>121</v>
      </c>
      <c r="BE373" s="151">
        <f>IF(N373="základní",J373,0)</f>
        <v>0</v>
      </c>
      <c r="BF373" s="151">
        <f>IF(N373="snížená",J373,0)</f>
        <v>0</v>
      </c>
      <c r="BG373" s="151">
        <f>IF(N373="zákl. přenesená",J373,0)</f>
        <v>0</v>
      </c>
      <c r="BH373" s="151">
        <f>IF(N373="sníž. přenesená",J373,0)</f>
        <v>0</v>
      </c>
      <c r="BI373" s="151">
        <f>IF(N373="nulová",J373,0)</f>
        <v>0</v>
      </c>
      <c r="BJ373" s="18" t="s">
        <v>82</v>
      </c>
      <c r="BK373" s="151">
        <f>ROUND(I373*H373,2)</f>
        <v>0</v>
      </c>
      <c r="BL373" s="18" t="s">
        <v>211</v>
      </c>
      <c r="BM373" s="150" t="s">
        <v>407</v>
      </c>
    </row>
    <row r="374" spans="1:65" s="1" customFormat="1">
      <c r="A374" s="33"/>
      <c r="B374" s="34"/>
      <c r="C374" s="33"/>
      <c r="D374" s="152" t="s">
        <v>130</v>
      </c>
      <c r="E374" s="33"/>
      <c r="F374" s="153" t="s">
        <v>368</v>
      </c>
      <c r="G374" s="33"/>
      <c r="H374" s="33"/>
      <c r="I374" s="154"/>
      <c r="J374" s="33"/>
      <c r="K374" s="33"/>
      <c r="L374" s="34"/>
      <c r="M374" s="155"/>
      <c r="N374" s="156"/>
      <c r="O374" s="54"/>
      <c r="P374" s="54"/>
      <c r="Q374" s="54"/>
      <c r="R374" s="54"/>
      <c r="S374" s="54"/>
      <c r="T374" s="55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T374" s="18" t="s">
        <v>130</v>
      </c>
      <c r="AU374" s="18" t="s">
        <v>82</v>
      </c>
    </row>
    <row r="375" spans="1:65" s="13" customFormat="1">
      <c r="B375" s="165"/>
      <c r="D375" s="158" t="s">
        <v>132</v>
      </c>
      <c r="E375" s="166" t="s">
        <v>3</v>
      </c>
      <c r="F375" s="167" t="s">
        <v>408</v>
      </c>
      <c r="H375" s="168">
        <v>2.964</v>
      </c>
      <c r="I375" s="169"/>
      <c r="L375" s="165"/>
      <c r="M375" s="170"/>
      <c r="N375" s="171"/>
      <c r="O375" s="171"/>
      <c r="P375" s="171"/>
      <c r="Q375" s="171"/>
      <c r="R375" s="171"/>
      <c r="S375" s="171"/>
      <c r="T375" s="172"/>
      <c r="AT375" s="166" t="s">
        <v>132</v>
      </c>
      <c r="AU375" s="166" t="s">
        <v>82</v>
      </c>
      <c r="AV375" s="13" t="s">
        <v>82</v>
      </c>
      <c r="AW375" s="13" t="s">
        <v>33</v>
      </c>
      <c r="AX375" s="13" t="s">
        <v>72</v>
      </c>
      <c r="AY375" s="166" t="s">
        <v>121</v>
      </c>
    </row>
    <row r="376" spans="1:65" s="15" customFormat="1">
      <c r="B376" s="181"/>
      <c r="D376" s="158" t="s">
        <v>132</v>
      </c>
      <c r="E376" s="182" t="s">
        <v>3</v>
      </c>
      <c r="F376" s="183" t="s">
        <v>147</v>
      </c>
      <c r="H376" s="184">
        <v>2.964</v>
      </c>
      <c r="I376" s="185"/>
      <c r="L376" s="181"/>
      <c r="M376" s="186"/>
      <c r="N376" s="187"/>
      <c r="O376" s="187"/>
      <c r="P376" s="187"/>
      <c r="Q376" s="187"/>
      <c r="R376" s="187"/>
      <c r="S376" s="187"/>
      <c r="T376" s="188"/>
      <c r="AT376" s="182" t="s">
        <v>132</v>
      </c>
      <c r="AU376" s="182" t="s">
        <v>82</v>
      </c>
      <c r="AV376" s="15" t="s">
        <v>129</v>
      </c>
      <c r="AW376" s="15" t="s">
        <v>33</v>
      </c>
      <c r="AX376" s="15" t="s">
        <v>80</v>
      </c>
      <c r="AY376" s="182" t="s">
        <v>121</v>
      </c>
    </row>
    <row r="377" spans="1:65" s="1" customFormat="1" ht="16.5" customHeight="1">
      <c r="A377" s="33"/>
      <c r="B377" s="138"/>
      <c r="C377" s="139" t="s">
        <v>300</v>
      </c>
      <c r="D377" s="139" t="s">
        <v>124</v>
      </c>
      <c r="E377" s="140" t="s">
        <v>409</v>
      </c>
      <c r="F377" s="141" t="s">
        <v>410</v>
      </c>
      <c r="G377" s="142" t="s">
        <v>210</v>
      </c>
      <c r="H377" s="143">
        <v>93.2</v>
      </c>
      <c r="I377" s="144"/>
      <c r="J377" s="145">
        <f>ROUND(I377*H377,2)</f>
        <v>0</v>
      </c>
      <c r="K377" s="141" t="s">
        <v>128</v>
      </c>
      <c r="L377" s="34"/>
      <c r="M377" s="146" t="s">
        <v>3</v>
      </c>
      <c r="N377" s="147" t="s">
        <v>44</v>
      </c>
      <c r="O377" s="54"/>
      <c r="P377" s="148">
        <f>O377*H377</f>
        <v>0</v>
      </c>
      <c r="Q377" s="148">
        <v>1.67E-3</v>
      </c>
      <c r="R377" s="148">
        <f>Q377*H377</f>
        <v>0.155644</v>
      </c>
      <c r="S377" s="148">
        <v>0</v>
      </c>
      <c r="T377" s="149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50" t="s">
        <v>211</v>
      </c>
      <c r="AT377" s="150" t="s">
        <v>124</v>
      </c>
      <c r="AU377" s="150" t="s">
        <v>82</v>
      </c>
      <c r="AY377" s="18" t="s">
        <v>121</v>
      </c>
      <c r="BE377" s="151">
        <f>IF(N377="základní",J377,0)</f>
        <v>0</v>
      </c>
      <c r="BF377" s="151">
        <f>IF(N377="snížená",J377,0)</f>
        <v>0</v>
      </c>
      <c r="BG377" s="151">
        <f>IF(N377="zákl. přenesená",J377,0)</f>
        <v>0</v>
      </c>
      <c r="BH377" s="151">
        <f>IF(N377="sníž. přenesená",J377,0)</f>
        <v>0</v>
      </c>
      <c r="BI377" s="151">
        <f>IF(N377="nulová",J377,0)</f>
        <v>0</v>
      </c>
      <c r="BJ377" s="18" t="s">
        <v>82</v>
      </c>
      <c r="BK377" s="151">
        <f>ROUND(I377*H377,2)</f>
        <v>0</v>
      </c>
      <c r="BL377" s="18" t="s">
        <v>211</v>
      </c>
      <c r="BM377" s="150" t="s">
        <v>411</v>
      </c>
    </row>
    <row r="378" spans="1:65" s="1" customFormat="1">
      <c r="A378" s="33"/>
      <c r="B378" s="34"/>
      <c r="C378" s="33"/>
      <c r="D378" s="152" t="s">
        <v>130</v>
      </c>
      <c r="E378" s="33"/>
      <c r="F378" s="153" t="s">
        <v>412</v>
      </c>
      <c r="G378" s="33"/>
      <c r="H378" s="33"/>
      <c r="I378" s="154"/>
      <c r="J378" s="33"/>
      <c r="K378" s="33"/>
      <c r="L378" s="34"/>
      <c r="M378" s="155"/>
      <c r="N378" s="156"/>
      <c r="O378" s="54"/>
      <c r="P378" s="54"/>
      <c r="Q378" s="54"/>
      <c r="R378" s="54"/>
      <c r="S378" s="54"/>
      <c r="T378" s="55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130</v>
      </c>
      <c r="AU378" s="18" t="s">
        <v>82</v>
      </c>
    </row>
    <row r="379" spans="1:65" s="12" customFormat="1">
      <c r="B379" s="157"/>
      <c r="D379" s="158" t="s">
        <v>132</v>
      </c>
      <c r="E379" s="159" t="s">
        <v>3</v>
      </c>
      <c r="F379" s="160" t="s">
        <v>413</v>
      </c>
      <c r="H379" s="159" t="s">
        <v>3</v>
      </c>
      <c r="I379" s="161"/>
      <c r="L379" s="157"/>
      <c r="M379" s="162"/>
      <c r="N379" s="163"/>
      <c r="O379" s="163"/>
      <c r="P379" s="163"/>
      <c r="Q379" s="163"/>
      <c r="R379" s="163"/>
      <c r="S379" s="163"/>
      <c r="T379" s="164"/>
      <c r="AT379" s="159" t="s">
        <v>132</v>
      </c>
      <c r="AU379" s="159" t="s">
        <v>82</v>
      </c>
      <c r="AV379" s="12" t="s">
        <v>80</v>
      </c>
      <c r="AW379" s="12" t="s">
        <v>33</v>
      </c>
      <c r="AX379" s="12" t="s">
        <v>72</v>
      </c>
      <c r="AY379" s="159" t="s">
        <v>121</v>
      </c>
    </row>
    <row r="380" spans="1:65" s="12" customFormat="1">
      <c r="B380" s="157"/>
      <c r="D380" s="158" t="s">
        <v>132</v>
      </c>
      <c r="E380" s="159" t="s">
        <v>3</v>
      </c>
      <c r="F380" s="160" t="s">
        <v>236</v>
      </c>
      <c r="H380" s="159" t="s">
        <v>3</v>
      </c>
      <c r="I380" s="161"/>
      <c r="L380" s="157"/>
      <c r="M380" s="162"/>
      <c r="N380" s="163"/>
      <c r="O380" s="163"/>
      <c r="P380" s="163"/>
      <c r="Q380" s="163"/>
      <c r="R380" s="163"/>
      <c r="S380" s="163"/>
      <c r="T380" s="164"/>
      <c r="AT380" s="159" t="s">
        <v>132</v>
      </c>
      <c r="AU380" s="159" t="s">
        <v>82</v>
      </c>
      <c r="AV380" s="12" t="s">
        <v>80</v>
      </c>
      <c r="AW380" s="12" t="s">
        <v>33</v>
      </c>
      <c r="AX380" s="12" t="s">
        <v>72</v>
      </c>
      <c r="AY380" s="159" t="s">
        <v>121</v>
      </c>
    </row>
    <row r="381" spans="1:65" s="12" customFormat="1">
      <c r="B381" s="157"/>
      <c r="D381" s="158" t="s">
        <v>132</v>
      </c>
      <c r="E381" s="159" t="s">
        <v>3</v>
      </c>
      <c r="F381" s="160" t="s">
        <v>135</v>
      </c>
      <c r="H381" s="159" t="s">
        <v>3</v>
      </c>
      <c r="I381" s="161"/>
      <c r="L381" s="157"/>
      <c r="M381" s="162"/>
      <c r="N381" s="163"/>
      <c r="O381" s="163"/>
      <c r="P381" s="163"/>
      <c r="Q381" s="163"/>
      <c r="R381" s="163"/>
      <c r="S381" s="163"/>
      <c r="T381" s="164"/>
      <c r="AT381" s="159" t="s">
        <v>132</v>
      </c>
      <c r="AU381" s="159" t="s">
        <v>82</v>
      </c>
      <c r="AV381" s="12" t="s">
        <v>80</v>
      </c>
      <c r="AW381" s="12" t="s">
        <v>33</v>
      </c>
      <c r="AX381" s="12" t="s">
        <v>72</v>
      </c>
      <c r="AY381" s="159" t="s">
        <v>121</v>
      </c>
    </row>
    <row r="382" spans="1:65" s="12" customFormat="1">
      <c r="B382" s="157"/>
      <c r="D382" s="158" t="s">
        <v>132</v>
      </c>
      <c r="E382" s="159" t="s">
        <v>3</v>
      </c>
      <c r="F382" s="160" t="s">
        <v>226</v>
      </c>
      <c r="H382" s="159" t="s">
        <v>3</v>
      </c>
      <c r="I382" s="161"/>
      <c r="L382" s="157"/>
      <c r="M382" s="162"/>
      <c r="N382" s="163"/>
      <c r="O382" s="163"/>
      <c r="P382" s="163"/>
      <c r="Q382" s="163"/>
      <c r="R382" s="163"/>
      <c r="S382" s="163"/>
      <c r="T382" s="164"/>
      <c r="AT382" s="159" t="s">
        <v>132</v>
      </c>
      <c r="AU382" s="159" t="s">
        <v>82</v>
      </c>
      <c r="AV382" s="12" t="s">
        <v>80</v>
      </c>
      <c r="AW382" s="12" t="s">
        <v>33</v>
      </c>
      <c r="AX382" s="12" t="s">
        <v>72</v>
      </c>
      <c r="AY382" s="159" t="s">
        <v>121</v>
      </c>
    </row>
    <row r="383" spans="1:65" s="13" customFormat="1">
      <c r="B383" s="165"/>
      <c r="D383" s="158" t="s">
        <v>132</v>
      </c>
      <c r="E383" s="166" t="s">
        <v>3</v>
      </c>
      <c r="F383" s="167" t="s">
        <v>396</v>
      </c>
      <c r="H383" s="168">
        <v>0.85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6" t="s">
        <v>132</v>
      </c>
      <c r="AU383" s="166" t="s">
        <v>82</v>
      </c>
      <c r="AV383" s="13" t="s">
        <v>82</v>
      </c>
      <c r="AW383" s="13" t="s">
        <v>33</v>
      </c>
      <c r="AX383" s="13" t="s">
        <v>72</v>
      </c>
      <c r="AY383" s="166" t="s">
        <v>121</v>
      </c>
    </row>
    <row r="384" spans="1:65" s="12" customFormat="1">
      <c r="B384" s="157"/>
      <c r="D384" s="158" t="s">
        <v>132</v>
      </c>
      <c r="E384" s="159" t="s">
        <v>3</v>
      </c>
      <c r="F384" s="160" t="s">
        <v>214</v>
      </c>
      <c r="H384" s="159" t="s">
        <v>3</v>
      </c>
      <c r="I384" s="161"/>
      <c r="L384" s="157"/>
      <c r="M384" s="162"/>
      <c r="N384" s="163"/>
      <c r="O384" s="163"/>
      <c r="P384" s="163"/>
      <c r="Q384" s="163"/>
      <c r="R384" s="163"/>
      <c r="S384" s="163"/>
      <c r="T384" s="164"/>
      <c r="AT384" s="159" t="s">
        <v>132</v>
      </c>
      <c r="AU384" s="159" t="s">
        <v>82</v>
      </c>
      <c r="AV384" s="12" t="s">
        <v>80</v>
      </c>
      <c r="AW384" s="12" t="s">
        <v>33</v>
      </c>
      <c r="AX384" s="12" t="s">
        <v>72</v>
      </c>
      <c r="AY384" s="159" t="s">
        <v>121</v>
      </c>
    </row>
    <row r="385" spans="1:65" s="13" customFormat="1">
      <c r="B385" s="165"/>
      <c r="D385" s="158" t="s">
        <v>132</v>
      </c>
      <c r="E385" s="166" t="s">
        <v>3</v>
      </c>
      <c r="F385" s="167" t="s">
        <v>397</v>
      </c>
      <c r="H385" s="168">
        <v>11.25</v>
      </c>
      <c r="I385" s="169"/>
      <c r="L385" s="165"/>
      <c r="M385" s="170"/>
      <c r="N385" s="171"/>
      <c r="O385" s="171"/>
      <c r="P385" s="171"/>
      <c r="Q385" s="171"/>
      <c r="R385" s="171"/>
      <c r="S385" s="171"/>
      <c r="T385" s="172"/>
      <c r="AT385" s="166" t="s">
        <v>132</v>
      </c>
      <c r="AU385" s="166" t="s">
        <v>82</v>
      </c>
      <c r="AV385" s="13" t="s">
        <v>82</v>
      </c>
      <c r="AW385" s="13" t="s">
        <v>33</v>
      </c>
      <c r="AX385" s="13" t="s">
        <v>72</v>
      </c>
      <c r="AY385" s="166" t="s">
        <v>121</v>
      </c>
    </row>
    <row r="386" spans="1:65" s="12" customFormat="1">
      <c r="B386" s="157"/>
      <c r="D386" s="158" t="s">
        <v>132</v>
      </c>
      <c r="E386" s="159" t="s">
        <v>3</v>
      </c>
      <c r="F386" s="160" t="s">
        <v>216</v>
      </c>
      <c r="H386" s="159" t="s">
        <v>3</v>
      </c>
      <c r="I386" s="161"/>
      <c r="L386" s="157"/>
      <c r="M386" s="162"/>
      <c r="N386" s="163"/>
      <c r="O386" s="163"/>
      <c r="P386" s="163"/>
      <c r="Q386" s="163"/>
      <c r="R386" s="163"/>
      <c r="S386" s="163"/>
      <c r="T386" s="164"/>
      <c r="AT386" s="159" t="s">
        <v>132</v>
      </c>
      <c r="AU386" s="159" t="s">
        <v>82</v>
      </c>
      <c r="AV386" s="12" t="s">
        <v>80</v>
      </c>
      <c r="AW386" s="12" t="s">
        <v>33</v>
      </c>
      <c r="AX386" s="12" t="s">
        <v>72</v>
      </c>
      <c r="AY386" s="159" t="s">
        <v>121</v>
      </c>
    </row>
    <row r="387" spans="1:65" s="13" customFormat="1">
      <c r="B387" s="165"/>
      <c r="D387" s="158" t="s">
        <v>132</v>
      </c>
      <c r="E387" s="166" t="s">
        <v>3</v>
      </c>
      <c r="F387" s="167" t="s">
        <v>398</v>
      </c>
      <c r="H387" s="168">
        <v>72.5</v>
      </c>
      <c r="I387" s="169"/>
      <c r="L387" s="165"/>
      <c r="M387" s="170"/>
      <c r="N387" s="171"/>
      <c r="O387" s="171"/>
      <c r="P387" s="171"/>
      <c r="Q387" s="171"/>
      <c r="R387" s="171"/>
      <c r="S387" s="171"/>
      <c r="T387" s="172"/>
      <c r="AT387" s="166" t="s">
        <v>132</v>
      </c>
      <c r="AU387" s="166" t="s">
        <v>82</v>
      </c>
      <c r="AV387" s="13" t="s">
        <v>82</v>
      </c>
      <c r="AW387" s="13" t="s">
        <v>33</v>
      </c>
      <c r="AX387" s="13" t="s">
        <v>72</v>
      </c>
      <c r="AY387" s="166" t="s">
        <v>121</v>
      </c>
    </row>
    <row r="388" spans="1:65" s="12" customFormat="1">
      <c r="B388" s="157"/>
      <c r="D388" s="158" t="s">
        <v>132</v>
      </c>
      <c r="E388" s="159" t="s">
        <v>3</v>
      </c>
      <c r="F388" s="160" t="s">
        <v>168</v>
      </c>
      <c r="H388" s="159" t="s">
        <v>3</v>
      </c>
      <c r="I388" s="161"/>
      <c r="L388" s="157"/>
      <c r="M388" s="162"/>
      <c r="N388" s="163"/>
      <c r="O388" s="163"/>
      <c r="P388" s="163"/>
      <c r="Q388" s="163"/>
      <c r="R388" s="163"/>
      <c r="S388" s="163"/>
      <c r="T388" s="164"/>
      <c r="AT388" s="159" t="s">
        <v>132</v>
      </c>
      <c r="AU388" s="159" t="s">
        <v>82</v>
      </c>
      <c r="AV388" s="12" t="s">
        <v>80</v>
      </c>
      <c r="AW388" s="12" t="s">
        <v>33</v>
      </c>
      <c r="AX388" s="12" t="s">
        <v>72</v>
      </c>
      <c r="AY388" s="159" t="s">
        <v>121</v>
      </c>
    </row>
    <row r="389" spans="1:65" s="13" customFormat="1">
      <c r="B389" s="165"/>
      <c r="D389" s="158" t="s">
        <v>132</v>
      </c>
      <c r="E389" s="166" t="s">
        <v>3</v>
      </c>
      <c r="F389" s="167" t="s">
        <v>399</v>
      </c>
      <c r="H389" s="168">
        <v>2.6</v>
      </c>
      <c r="I389" s="169"/>
      <c r="L389" s="165"/>
      <c r="M389" s="170"/>
      <c r="N389" s="171"/>
      <c r="O389" s="171"/>
      <c r="P389" s="171"/>
      <c r="Q389" s="171"/>
      <c r="R389" s="171"/>
      <c r="S389" s="171"/>
      <c r="T389" s="172"/>
      <c r="AT389" s="166" t="s">
        <v>132</v>
      </c>
      <c r="AU389" s="166" t="s">
        <v>82</v>
      </c>
      <c r="AV389" s="13" t="s">
        <v>82</v>
      </c>
      <c r="AW389" s="13" t="s">
        <v>33</v>
      </c>
      <c r="AX389" s="13" t="s">
        <v>72</v>
      </c>
      <c r="AY389" s="166" t="s">
        <v>121</v>
      </c>
    </row>
    <row r="390" spans="1:65" s="12" customFormat="1">
      <c r="B390" s="157"/>
      <c r="D390" s="158" t="s">
        <v>132</v>
      </c>
      <c r="E390" s="159" t="s">
        <v>3</v>
      </c>
      <c r="F390" s="160" t="s">
        <v>170</v>
      </c>
      <c r="H390" s="159" t="s">
        <v>3</v>
      </c>
      <c r="I390" s="161"/>
      <c r="L390" s="157"/>
      <c r="M390" s="162"/>
      <c r="N390" s="163"/>
      <c r="O390" s="163"/>
      <c r="P390" s="163"/>
      <c r="Q390" s="163"/>
      <c r="R390" s="163"/>
      <c r="S390" s="163"/>
      <c r="T390" s="164"/>
      <c r="AT390" s="159" t="s">
        <v>132</v>
      </c>
      <c r="AU390" s="159" t="s">
        <v>82</v>
      </c>
      <c r="AV390" s="12" t="s">
        <v>80</v>
      </c>
      <c r="AW390" s="12" t="s">
        <v>33</v>
      </c>
      <c r="AX390" s="12" t="s">
        <v>72</v>
      </c>
      <c r="AY390" s="159" t="s">
        <v>121</v>
      </c>
    </row>
    <row r="391" spans="1:65" s="13" customFormat="1">
      <c r="B391" s="165"/>
      <c r="D391" s="158" t="s">
        <v>132</v>
      </c>
      <c r="E391" s="166" t="s">
        <v>3</v>
      </c>
      <c r="F391" s="167" t="s">
        <v>400</v>
      </c>
      <c r="H391" s="168">
        <v>3.5</v>
      </c>
      <c r="I391" s="169"/>
      <c r="L391" s="165"/>
      <c r="M391" s="170"/>
      <c r="N391" s="171"/>
      <c r="O391" s="171"/>
      <c r="P391" s="171"/>
      <c r="Q391" s="171"/>
      <c r="R391" s="171"/>
      <c r="S391" s="171"/>
      <c r="T391" s="172"/>
      <c r="AT391" s="166" t="s">
        <v>132</v>
      </c>
      <c r="AU391" s="166" t="s">
        <v>82</v>
      </c>
      <c r="AV391" s="13" t="s">
        <v>82</v>
      </c>
      <c r="AW391" s="13" t="s">
        <v>33</v>
      </c>
      <c r="AX391" s="13" t="s">
        <v>72</v>
      </c>
      <c r="AY391" s="166" t="s">
        <v>121</v>
      </c>
    </row>
    <row r="392" spans="1:65" s="12" customFormat="1">
      <c r="B392" s="157"/>
      <c r="D392" s="158" t="s">
        <v>132</v>
      </c>
      <c r="E392" s="159" t="s">
        <v>3</v>
      </c>
      <c r="F392" s="160" t="s">
        <v>172</v>
      </c>
      <c r="H392" s="159" t="s">
        <v>3</v>
      </c>
      <c r="I392" s="161"/>
      <c r="L392" s="157"/>
      <c r="M392" s="162"/>
      <c r="N392" s="163"/>
      <c r="O392" s="163"/>
      <c r="P392" s="163"/>
      <c r="Q392" s="163"/>
      <c r="R392" s="163"/>
      <c r="S392" s="163"/>
      <c r="T392" s="164"/>
      <c r="AT392" s="159" t="s">
        <v>132</v>
      </c>
      <c r="AU392" s="159" t="s">
        <v>82</v>
      </c>
      <c r="AV392" s="12" t="s">
        <v>80</v>
      </c>
      <c r="AW392" s="12" t="s">
        <v>33</v>
      </c>
      <c r="AX392" s="12" t="s">
        <v>72</v>
      </c>
      <c r="AY392" s="159" t="s">
        <v>121</v>
      </c>
    </row>
    <row r="393" spans="1:65" s="13" customFormat="1">
      <c r="B393" s="165"/>
      <c r="D393" s="158" t="s">
        <v>132</v>
      </c>
      <c r="E393" s="166" t="s">
        <v>3</v>
      </c>
      <c r="F393" s="167" t="s">
        <v>401</v>
      </c>
      <c r="H393" s="168">
        <v>2.5</v>
      </c>
      <c r="I393" s="169"/>
      <c r="L393" s="165"/>
      <c r="M393" s="170"/>
      <c r="N393" s="171"/>
      <c r="O393" s="171"/>
      <c r="P393" s="171"/>
      <c r="Q393" s="171"/>
      <c r="R393" s="171"/>
      <c r="S393" s="171"/>
      <c r="T393" s="172"/>
      <c r="AT393" s="166" t="s">
        <v>132</v>
      </c>
      <c r="AU393" s="166" t="s">
        <v>82</v>
      </c>
      <c r="AV393" s="13" t="s">
        <v>82</v>
      </c>
      <c r="AW393" s="13" t="s">
        <v>33</v>
      </c>
      <c r="AX393" s="13" t="s">
        <v>72</v>
      </c>
      <c r="AY393" s="166" t="s">
        <v>121</v>
      </c>
    </row>
    <row r="394" spans="1:65" s="15" customFormat="1">
      <c r="B394" s="181"/>
      <c r="D394" s="158" t="s">
        <v>132</v>
      </c>
      <c r="E394" s="182" t="s">
        <v>3</v>
      </c>
      <c r="F394" s="183" t="s">
        <v>147</v>
      </c>
      <c r="H394" s="184">
        <v>93.2</v>
      </c>
      <c r="I394" s="185"/>
      <c r="L394" s="181"/>
      <c r="M394" s="186"/>
      <c r="N394" s="187"/>
      <c r="O394" s="187"/>
      <c r="P394" s="187"/>
      <c r="Q394" s="187"/>
      <c r="R394" s="187"/>
      <c r="S394" s="187"/>
      <c r="T394" s="188"/>
      <c r="AT394" s="182" t="s">
        <v>132</v>
      </c>
      <c r="AU394" s="182" t="s">
        <v>82</v>
      </c>
      <c r="AV394" s="15" t="s">
        <v>129</v>
      </c>
      <c r="AW394" s="15" t="s">
        <v>33</v>
      </c>
      <c r="AX394" s="15" t="s">
        <v>80</v>
      </c>
      <c r="AY394" s="182" t="s">
        <v>121</v>
      </c>
    </row>
    <row r="395" spans="1:65" s="1" customFormat="1" ht="16.5" customHeight="1">
      <c r="A395" s="33"/>
      <c r="B395" s="138"/>
      <c r="C395" s="139" t="s">
        <v>414</v>
      </c>
      <c r="D395" s="139" t="s">
        <v>124</v>
      </c>
      <c r="E395" s="140" t="s">
        <v>415</v>
      </c>
      <c r="F395" s="141" t="s">
        <v>416</v>
      </c>
      <c r="G395" s="142" t="s">
        <v>210</v>
      </c>
      <c r="H395" s="143">
        <v>11.375</v>
      </c>
      <c r="I395" s="144"/>
      <c r="J395" s="145">
        <f>ROUND(I395*H395,2)</f>
        <v>0</v>
      </c>
      <c r="K395" s="141" t="s">
        <v>128</v>
      </c>
      <c r="L395" s="34"/>
      <c r="M395" s="146" t="s">
        <v>3</v>
      </c>
      <c r="N395" s="147" t="s">
        <v>44</v>
      </c>
      <c r="O395" s="54"/>
      <c r="P395" s="148">
        <f>O395*H395</f>
        <v>0</v>
      </c>
      <c r="Q395" s="148">
        <v>1.2700000000000001E-3</v>
      </c>
      <c r="R395" s="148">
        <f>Q395*H395</f>
        <v>1.4446250000000001E-2</v>
      </c>
      <c r="S395" s="148">
        <v>0</v>
      </c>
      <c r="T395" s="149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50" t="s">
        <v>211</v>
      </c>
      <c r="AT395" s="150" t="s">
        <v>124</v>
      </c>
      <c r="AU395" s="150" t="s">
        <v>82</v>
      </c>
      <c r="AY395" s="18" t="s">
        <v>121</v>
      </c>
      <c r="BE395" s="151">
        <f>IF(N395="základní",J395,0)</f>
        <v>0</v>
      </c>
      <c r="BF395" s="151">
        <f>IF(N395="snížená",J395,0)</f>
        <v>0</v>
      </c>
      <c r="BG395" s="151">
        <f>IF(N395="zákl. přenesená",J395,0)</f>
        <v>0</v>
      </c>
      <c r="BH395" s="151">
        <f>IF(N395="sníž. přenesená",J395,0)</f>
        <v>0</v>
      </c>
      <c r="BI395" s="151">
        <f>IF(N395="nulová",J395,0)</f>
        <v>0</v>
      </c>
      <c r="BJ395" s="18" t="s">
        <v>82</v>
      </c>
      <c r="BK395" s="151">
        <f>ROUND(I395*H395,2)</f>
        <v>0</v>
      </c>
      <c r="BL395" s="18" t="s">
        <v>211</v>
      </c>
      <c r="BM395" s="150" t="s">
        <v>417</v>
      </c>
    </row>
    <row r="396" spans="1:65" s="1" customFormat="1">
      <c r="A396" s="33"/>
      <c r="B396" s="34"/>
      <c r="C396" s="33"/>
      <c r="D396" s="152" t="s">
        <v>130</v>
      </c>
      <c r="E396" s="33"/>
      <c r="F396" s="153" t="s">
        <v>418</v>
      </c>
      <c r="G396" s="33"/>
      <c r="H396" s="33"/>
      <c r="I396" s="154"/>
      <c r="J396" s="33"/>
      <c r="K396" s="33"/>
      <c r="L396" s="34"/>
      <c r="M396" s="155"/>
      <c r="N396" s="156"/>
      <c r="O396" s="54"/>
      <c r="P396" s="54"/>
      <c r="Q396" s="54"/>
      <c r="R396" s="54"/>
      <c r="S396" s="54"/>
      <c r="T396" s="55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8" t="s">
        <v>130</v>
      </c>
      <c r="AU396" s="18" t="s">
        <v>82</v>
      </c>
    </row>
    <row r="397" spans="1:65" s="12" customFormat="1">
      <c r="B397" s="157"/>
      <c r="D397" s="158" t="s">
        <v>132</v>
      </c>
      <c r="E397" s="159" t="s">
        <v>3</v>
      </c>
      <c r="F397" s="160" t="s">
        <v>419</v>
      </c>
      <c r="H397" s="159" t="s">
        <v>3</v>
      </c>
      <c r="I397" s="161"/>
      <c r="L397" s="157"/>
      <c r="M397" s="162"/>
      <c r="N397" s="163"/>
      <c r="O397" s="163"/>
      <c r="P397" s="163"/>
      <c r="Q397" s="163"/>
      <c r="R397" s="163"/>
      <c r="S397" s="163"/>
      <c r="T397" s="164"/>
      <c r="AT397" s="159" t="s">
        <v>132</v>
      </c>
      <c r="AU397" s="159" t="s">
        <v>82</v>
      </c>
      <c r="AV397" s="12" t="s">
        <v>80</v>
      </c>
      <c r="AW397" s="12" t="s">
        <v>33</v>
      </c>
      <c r="AX397" s="12" t="s">
        <v>72</v>
      </c>
      <c r="AY397" s="159" t="s">
        <v>121</v>
      </c>
    </row>
    <row r="398" spans="1:65" s="12" customFormat="1">
      <c r="B398" s="157"/>
      <c r="D398" s="158" t="s">
        <v>132</v>
      </c>
      <c r="E398" s="159" t="s">
        <v>3</v>
      </c>
      <c r="F398" s="160" t="s">
        <v>420</v>
      </c>
      <c r="H398" s="159" t="s">
        <v>3</v>
      </c>
      <c r="I398" s="161"/>
      <c r="L398" s="157"/>
      <c r="M398" s="162"/>
      <c r="N398" s="163"/>
      <c r="O398" s="163"/>
      <c r="P398" s="163"/>
      <c r="Q398" s="163"/>
      <c r="R398" s="163"/>
      <c r="S398" s="163"/>
      <c r="T398" s="164"/>
      <c r="AT398" s="159" t="s">
        <v>132</v>
      </c>
      <c r="AU398" s="159" t="s">
        <v>82</v>
      </c>
      <c r="AV398" s="12" t="s">
        <v>80</v>
      </c>
      <c r="AW398" s="12" t="s">
        <v>33</v>
      </c>
      <c r="AX398" s="12" t="s">
        <v>72</v>
      </c>
      <c r="AY398" s="159" t="s">
        <v>121</v>
      </c>
    </row>
    <row r="399" spans="1:65" s="12" customFormat="1">
      <c r="B399" s="157"/>
      <c r="D399" s="158" t="s">
        <v>132</v>
      </c>
      <c r="E399" s="159" t="s">
        <v>3</v>
      </c>
      <c r="F399" s="160" t="s">
        <v>166</v>
      </c>
      <c r="H399" s="159" t="s">
        <v>3</v>
      </c>
      <c r="I399" s="161"/>
      <c r="L399" s="157"/>
      <c r="M399" s="162"/>
      <c r="N399" s="163"/>
      <c r="O399" s="163"/>
      <c r="P399" s="163"/>
      <c r="Q399" s="163"/>
      <c r="R399" s="163"/>
      <c r="S399" s="163"/>
      <c r="T399" s="164"/>
      <c r="AT399" s="159" t="s">
        <v>132</v>
      </c>
      <c r="AU399" s="159" t="s">
        <v>82</v>
      </c>
      <c r="AV399" s="12" t="s">
        <v>80</v>
      </c>
      <c r="AW399" s="12" t="s">
        <v>33</v>
      </c>
      <c r="AX399" s="12" t="s">
        <v>72</v>
      </c>
      <c r="AY399" s="159" t="s">
        <v>121</v>
      </c>
    </row>
    <row r="400" spans="1:65" s="13" customFormat="1">
      <c r="B400" s="165"/>
      <c r="D400" s="158" t="s">
        <v>132</v>
      </c>
      <c r="E400" s="166" t="s">
        <v>3</v>
      </c>
      <c r="F400" s="167" t="s">
        <v>421</v>
      </c>
      <c r="H400" s="168">
        <v>7.6</v>
      </c>
      <c r="I400" s="169"/>
      <c r="L400" s="165"/>
      <c r="M400" s="170"/>
      <c r="N400" s="171"/>
      <c r="O400" s="171"/>
      <c r="P400" s="171"/>
      <c r="Q400" s="171"/>
      <c r="R400" s="171"/>
      <c r="S400" s="171"/>
      <c r="T400" s="172"/>
      <c r="AT400" s="166" t="s">
        <v>132</v>
      </c>
      <c r="AU400" s="166" t="s">
        <v>82</v>
      </c>
      <c r="AV400" s="13" t="s">
        <v>82</v>
      </c>
      <c r="AW400" s="13" t="s">
        <v>33</v>
      </c>
      <c r="AX400" s="13" t="s">
        <v>72</v>
      </c>
      <c r="AY400" s="166" t="s">
        <v>121</v>
      </c>
    </row>
    <row r="401" spans="1:65" s="12" customFormat="1">
      <c r="B401" s="157"/>
      <c r="D401" s="158" t="s">
        <v>132</v>
      </c>
      <c r="E401" s="159" t="s">
        <v>3</v>
      </c>
      <c r="F401" s="160" t="s">
        <v>422</v>
      </c>
      <c r="H401" s="159" t="s">
        <v>3</v>
      </c>
      <c r="I401" s="161"/>
      <c r="L401" s="157"/>
      <c r="M401" s="162"/>
      <c r="N401" s="163"/>
      <c r="O401" s="163"/>
      <c r="P401" s="163"/>
      <c r="Q401" s="163"/>
      <c r="R401" s="163"/>
      <c r="S401" s="163"/>
      <c r="T401" s="164"/>
      <c r="AT401" s="159" t="s">
        <v>132</v>
      </c>
      <c r="AU401" s="159" t="s">
        <v>82</v>
      </c>
      <c r="AV401" s="12" t="s">
        <v>80</v>
      </c>
      <c r="AW401" s="12" t="s">
        <v>33</v>
      </c>
      <c r="AX401" s="12" t="s">
        <v>72</v>
      </c>
      <c r="AY401" s="159" t="s">
        <v>121</v>
      </c>
    </row>
    <row r="402" spans="1:65" s="13" customFormat="1">
      <c r="B402" s="165"/>
      <c r="D402" s="158" t="s">
        <v>132</v>
      </c>
      <c r="E402" s="166" t="s">
        <v>3</v>
      </c>
      <c r="F402" s="167" t="s">
        <v>423</v>
      </c>
      <c r="H402" s="168">
        <v>1.2749999999999999</v>
      </c>
      <c r="I402" s="169"/>
      <c r="L402" s="165"/>
      <c r="M402" s="170"/>
      <c r="N402" s="171"/>
      <c r="O402" s="171"/>
      <c r="P402" s="171"/>
      <c r="Q402" s="171"/>
      <c r="R402" s="171"/>
      <c r="S402" s="171"/>
      <c r="T402" s="172"/>
      <c r="AT402" s="166" t="s">
        <v>132</v>
      </c>
      <c r="AU402" s="166" t="s">
        <v>82</v>
      </c>
      <c r="AV402" s="13" t="s">
        <v>82</v>
      </c>
      <c r="AW402" s="13" t="s">
        <v>33</v>
      </c>
      <c r="AX402" s="13" t="s">
        <v>72</v>
      </c>
      <c r="AY402" s="166" t="s">
        <v>121</v>
      </c>
    </row>
    <row r="403" spans="1:65" s="12" customFormat="1">
      <c r="B403" s="157"/>
      <c r="D403" s="158" t="s">
        <v>132</v>
      </c>
      <c r="E403" s="159" t="s">
        <v>3</v>
      </c>
      <c r="F403" s="160" t="s">
        <v>424</v>
      </c>
      <c r="H403" s="159" t="s">
        <v>3</v>
      </c>
      <c r="I403" s="161"/>
      <c r="L403" s="157"/>
      <c r="M403" s="162"/>
      <c r="N403" s="163"/>
      <c r="O403" s="163"/>
      <c r="P403" s="163"/>
      <c r="Q403" s="163"/>
      <c r="R403" s="163"/>
      <c r="S403" s="163"/>
      <c r="T403" s="164"/>
      <c r="AT403" s="159" t="s">
        <v>132</v>
      </c>
      <c r="AU403" s="159" t="s">
        <v>82</v>
      </c>
      <c r="AV403" s="12" t="s">
        <v>80</v>
      </c>
      <c r="AW403" s="12" t="s">
        <v>33</v>
      </c>
      <c r="AX403" s="12" t="s">
        <v>72</v>
      </c>
      <c r="AY403" s="159" t="s">
        <v>121</v>
      </c>
    </row>
    <row r="404" spans="1:65" s="13" customFormat="1">
      <c r="B404" s="165"/>
      <c r="D404" s="158" t="s">
        <v>132</v>
      </c>
      <c r="E404" s="166" t="s">
        <v>3</v>
      </c>
      <c r="F404" s="167" t="s">
        <v>401</v>
      </c>
      <c r="H404" s="168">
        <v>2.5</v>
      </c>
      <c r="I404" s="169"/>
      <c r="L404" s="165"/>
      <c r="M404" s="170"/>
      <c r="N404" s="171"/>
      <c r="O404" s="171"/>
      <c r="P404" s="171"/>
      <c r="Q404" s="171"/>
      <c r="R404" s="171"/>
      <c r="S404" s="171"/>
      <c r="T404" s="172"/>
      <c r="AT404" s="166" t="s">
        <v>132</v>
      </c>
      <c r="AU404" s="166" t="s">
        <v>82</v>
      </c>
      <c r="AV404" s="13" t="s">
        <v>82</v>
      </c>
      <c r="AW404" s="13" t="s">
        <v>33</v>
      </c>
      <c r="AX404" s="13" t="s">
        <v>72</v>
      </c>
      <c r="AY404" s="166" t="s">
        <v>121</v>
      </c>
    </row>
    <row r="405" spans="1:65" s="15" customFormat="1">
      <c r="B405" s="181"/>
      <c r="D405" s="158" t="s">
        <v>132</v>
      </c>
      <c r="E405" s="182" t="s">
        <v>3</v>
      </c>
      <c r="F405" s="183" t="s">
        <v>147</v>
      </c>
      <c r="H405" s="184">
        <v>11.375</v>
      </c>
      <c r="I405" s="185"/>
      <c r="L405" s="181"/>
      <c r="M405" s="186"/>
      <c r="N405" s="187"/>
      <c r="O405" s="187"/>
      <c r="P405" s="187"/>
      <c r="Q405" s="187"/>
      <c r="R405" s="187"/>
      <c r="S405" s="187"/>
      <c r="T405" s="188"/>
      <c r="AT405" s="182" t="s">
        <v>132</v>
      </c>
      <c r="AU405" s="182" t="s">
        <v>82</v>
      </c>
      <c r="AV405" s="15" t="s">
        <v>129</v>
      </c>
      <c r="AW405" s="15" t="s">
        <v>33</v>
      </c>
      <c r="AX405" s="15" t="s">
        <v>80</v>
      </c>
      <c r="AY405" s="182" t="s">
        <v>121</v>
      </c>
    </row>
    <row r="406" spans="1:65" s="1" customFormat="1" ht="24.2" customHeight="1">
      <c r="A406" s="33"/>
      <c r="B406" s="138"/>
      <c r="C406" s="139" t="s">
        <v>306</v>
      </c>
      <c r="D406" s="139" t="s">
        <v>124</v>
      </c>
      <c r="E406" s="140" t="s">
        <v>425</v>
      </c>
      <c r="F406" s="141" t="s">
        <v>426</v>
      </c>
      <c r="G406" s="142" t="s">
        <v>427</v>
      </c>
      <c r="H406" s="143">
        <v>166</v>
      </c>
      <c r="I406" s="144"/>
      <c r="J406" s="145">
        <f>ROUND(I406*H406,2)</f>
        <v>0</v>
      </c>
      <c r="K406" s="141" t="s">
        <v>128</v>
      </c>
      <c r="L406" s="34"/>
      <c r="M406" s="146" t="s">
        <v>3</v>
      </c>
      <c r="N406" s="147" t="s">
        <v>44</v>
      </c>
      <c r="O406" s="54"/>
      <c r="P406" s="148">
        <f>O406*H406</f>
        <v>0</v>
      </c>
      <c r="Q406" s="148">
        <v>0</v>
      </c>
      <c r="R406" s="148">
        <f>Q406*H406</f>
        <v>0</v>
      </c>
      <c r="S406" s="148">
        <v>0</v>
      </c>
      <c r="T406" s="149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50" t="s">
        <v>211</v>
      </c>
      <c r="AT406" s="150" t="s">
        <v>124</v>
      </c>
      <c r="AU406" s="150" t="s">
        <v>82</v>
      </c>
      <c r="AY406" s="18" t="s">
        <v>121</v>
      </c>
      <c r="BE406" s="151">
        <f>IF(N406="základní",J406,0)</f>
        <v>0</v>
      </c>
      <c r="BF406" s="151">
        <f>IF(N406="snížená",J406,0)</f>
        <v>0</v>
      </c>
      <c r="BG406" s="151">
        <f>IF(N406="zákl. přenesená",J406,0)</f>
        <v>0</v>
      </c>
      <c r="BH406" s="151">
        <f>IF(N406="sníž. přenesená",J406,0)</f>
        <v>0</v>
      </c>
      <c r="BI406" s="151">
        <f>IF(N406="nulová",J406,0)</f>
        <v>0</v>
      </c>
      <c r="BJ406" s="18" t="s">
        <v>82</v>
      </c>
      <c r="BK406" s="151">
        <f>ROUND(I406*H406,2)</f>
        <v>0</v>
      </c>
      <c r="BL406" s="18" t="s">
        <v>211</v>
      </c>
      <c r="BM406" s="150" t="s">
        <v>428</v>
      </c>
    </row>
    <row r="407" spans="1:65" s="1" customFormat="1">
      <c r="A407" s="33"/>
      <c r="B407" s="34"/>
      <c r="C407" s="33"/>
      <c r="D407" s="152" t="s">
        <v>130</v>
      </c>
      <c r="E407" s="33"/>
      <c r="F407" s="153" t="s">
        <v>429</v>
      </c>
      <c r="G407" s="33"/>
      <c r="H407" s="33"/>
      <c r="I407" s="154"/>
      <c r="J407" s="33"/>
      <c r="K407" s="33"/>
      <c r="L407" s="34"/>
      <c r="M407" s="155"/>
      <c r="N407" s="156"/>
      <c r="O407" s="54"/>
      <c r="P407" s="54"/>
      <c r="Q407" s="54"/>
      <c r="R407" s="54"/>
      <c r="S407" s="54"/>
      <c r="T407" s="55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T407" s="18" t="s">
        <v>130</v>
      </c>
      <c r="AU407" s="18" t="s">
        <v>82</v>
      </c>
    </row>
    <row r="408" spans="1:65" s="13" customFormat="1">
      <c r="B408" s="165"/>
      <c r="D408" s="158" t="s">
        <v>132</v>
      </c>
      <c r="E408" s="166" t="s">
        <v>3</v>
      </c>
      <c r="F408" s="167" t="s">
        <v>430</v>
      </c>
      <c r="H408" s="168">
        <v>166</v>
      </c>
      <c r="I408" s="169"/>
      <c r="L408" s="165"/>
      <c r="M408" s="170"/>
      <c r="N408" s="171"/>
      <c r="O408" s="171"/>
      <c r="P408" s="171"/>
      <c r="Q408" s="171"/>
      <c r="R408" s="171"/>
      <c r="S408" s="171"/>
      <c r="T408" s="172"/>
      <c r="AT408" s="166" t="s">
        <v>132</v>
      </c>
      <c r="AU408" s="166" t="s">
        <v>82</v>
      </c>
      <c r="AV408" s="13" t="s">
        <v>82</v>
      </c>
      <c r="AW408" s="13" t="s">
        <v>33</v>
      </c>
      <c r="AX408" s="13" t="s">
        <v>72</v>
      </c>
      <c r="AY408" s="166" t="s">
        <v>121</v>
      </c>
    </row>
    <row r="409" spans="1:65" s="15" customFormat="1">
      <c r="B409" s="181"/>
      <c r="D409" s="158" t="s">
        <v>132</v>
      </c>
      <c r="E409" s="182" t="s">
        <v>3</v>
      </c>
      <c r="F409" s="183" t="s">
        <v>147</v>
      </c>
      <c r="H409" s="184">
        <v>166</v>
      </c>
      <c r="I409" s="185"/>
      <c r="L409" s="181"/>
      <c r="M409" s="186"/>
      <c r="N409" s="187"/>
      <c r="O409" s="187"/>
      <c r="P409" s="187"/>
      <c r="Q409" s="187"/>
      <c r="R409" s="187"/>
      <c r="S409" s="187"/>
      <c r="T409" s="188"/>
      <c r="AT409" s="182" t="s">
        <v>132</v>
      </c>
      <c r="AU409" s="182" t="s">
        <v>82</v>
      </c>
      <c r="AV409" s="15" t="s">
        <v>129</v>
      </c>
      <c r="AW409" s="15" t="s">
        <v>33</v>
      </c>
      <c r="AX409" s="15" t="s">
        <v>80</v>
      </c>
      <c r="AY409" s="182" t="s">
        <v>121</v>
      </c>
    </row>
    <row r="410" spans="1:65" s="1" customFormat="1" ht="24.2" customHeight="1">
      <c r="A410" s="33"/>
      <c r="B410" s="138"/>
      <c r="C410" s="139" t="s">
        <v>431</v>
      </c>
      <c r="D410" s="139" t="s">
        <v>124</v>
      </c>
      <c r="E410" s="140" t="s">
        <v>432</v>
      </c>
      <c r="F410" s="141" t="s">
        <v>433</v>
      </c>
      <c r="G410" s="142" t="s">
        <v>355</v>
      </c>
      <c r="H410" s="143">
        <v>0.17</v>
      </c>
      <c r="I410" s="144"/>
      <c r="J410" s="145">
        <f>ROUND(I410*H410,2)</f>
        <v>0</v>
      </c>
      <c r="K410" s="141" t="s">
        <v>128</v>
      </c>
      <c r="L410" s="34"/>
      <c r="M410" s="146" t="s">
        <v>3</v>
      </c>
      <c r="N410" s="147" t="s">
        <v>44</v>
      </c>
      <c r="O410" s="54"/>
      <c r="P410" s="148">
        <f>O410*H410</f>
        <v>0</v>
      </c>
      <c r="Q410" s="148">
        <v>0</v>
      </c>
      <c r="R410" s="148">
        <f>Q410*H410</f>
        <v>0</v>
      </c>
      <c r="S410" s="148">
        <v>0</v>
      </c>
      <c r="T410" s="149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0" t="s">
        <v>211</v>
      </c>
      <c r="AT410" s="150" t="s">
        <v>124</v>
      </c>
      <c r="AU410" s="150" t="s">
        <v>82</v>
      </c>
      <c r="AY410" s="18" t="s">
        <v>121</v>
      </c>
      <c r="BE410" s="151">
        <f>IF(N410="základní",J410,0)</f>
        <v>0</v>
      </c>
      <c r="BF410" s="151">
        <f>IF(N410="snížená",J410,0)</f>
        <v>0</v>
      </c>
      <c r="BG410" s="151">
        <f>IF(N410="zákl. přenesená",J410,0)</f>
        <v>0</v>
      </c>
      <c r="BH410" s="151">
        <f>IF(N410="sníž. přenesená",J410,0)</f>
        <v>0</v>
      </c>
      <c r="BI410" s="151">
        <f>IF(N410="nulová",J410,0)</f>
        <v>0</v>
      </c>
      <c r="BJ410" s="18" t="s">
        <v>82</v>
      </c>
      <c r="BK410" s="151">
        <f>ROUND(I410*H410,2)</f>
        <v>0</v>
      </c>
      <c r="BL410" s="18" t="s">
        <v>211</v>
      </c>
      <c r="BM410" s="150" t="s">
        <v>434</v>
      </c>
    </row>
    <row r="411" spans="1:65" s="1" customFormat="1">
      <c r="A411" s="33"/>
      <c r="B411" s="34"/>
      <c r="C411" s="33"/>
      <c r="D411" s="152" t="s">
        <v>130</v>
      </c>
      <c r="E411" s="33"/>
      <c r="F411" s="153" t="s">
        <v>435</v>
      </c>
      <c r="G411" s="33"/>
      <c r="H411" s="33"/>
      <c r="I411" s="154"/>
      <c r="J411" s="33"/>
      <c r="K411" s="33"/>
      <c r="L411" s="34"/>
      <c r="M411" s="155"/>
      <c r="N411" s="156"/>
      <c r="O411" s="54"/>
      <c r="P411" s="54"/>
      <c r="Q411" s="54"/>
      <c r="R411" s="54"/>
      <c r="S411" s="54"/>
      <c r="T411" s="55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T411" s="18" t="s">
        <v>130</v>
      </c>
      <c r="AU411" s="18" t="s">
        <v>82</v>
      </c>
    </row>
    <row r="412" spans="1:65" s="1" customFormat="1" ht="24.2" customHeight="1">
      <c r="A412" s="33"/>
      <c r="B412" s="138"/>
      <c r="C412" s="139" t="s">
        <v>313</v>
      </c>
      <c r="D412" s="139" t="s">
        <v>124</v>
      </c>
      <c r="E412" s="140" t="s">
        <v>436</v>
      </c>
      <c r="F412" s="141" t="s">
        <v>437</v>
      </c>
      <c r="G412" s="142" t="s">
        <v>355</v>
      </c>
      <c r="H412" s="143">
        <v>0.17</v>
      </c>
      <c r="I412" s="144"/>
      <c r="J412" s="145">
        <f>ROUND(I412*H412,2)</f>
        <v>0</v>
      </c>
      <c r="K412" s="141" t="s">
        <v>128</v>
      </c>
      <c r="L412" s="34"/>
      <c r="M412" s="146" t="s">
        <v>3</v>
      </c>
      <c r="N412" s="147" t="s">
        <v>44</v>
      </c>
      <c r="O412" s="54"/>
      <c r="P412" s="148">
        <f>O412*H412</f>
        <v>0</v>
      </c>
      <c r="Q412" s="148">
        <v>0</v>
      </c>
      <c r="R412" s="148">
        <f>Q412*H412</f>
        <v>0</v>
      </c>
      <c r="S412" s="148">
        <v>0</v>
      </c>
      <c r="T412" s="149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0" t="s">
        <v>211</v>
      </c>
      <c r="AT412" s="150" t="s">
        <v>124</v>
      </c>
      <c r="AU412" s="150" t="s">
        <v>82</v>
      </c>
      <c r="AY412" s="18" t="s">
        <v>121</v>
      </c>
      <c r="BE412" s="151">
        <f>IF(N412="základní",J412,0)</f>
        <v>0</v>
      </c>
      <c r="BF412" s="151">
        <f>IF(N412="snížená",J412,0)</f>
        <v>0</v>
      </c>
      <c r="BG412" s="151">
        <f>IF(N412="zákl. přenesená",J412,0)</f>
        <v>0</v>
      </c>
      <c r="BH412" s="151">
        <f>IF(N412="sníž. přenesená",J412,0)</f>
        <v>0</v>
      </c>
      <c r="BI412" s="151">
        <f>IF(N412="nulová",J412,0)</f>
        <v>0</v>
      </c>
      <c r="BJ412" s="18" t="s">
        <v>82</v>
      </c>
      <c r="BK412" s="151">
        <f>ROUND(I412*H412,2)</f>
        <v>0</v>
      </c>
      <c r="BL412" s="18" t="s">
        <v>211</v>
      </c>
      <c r="BM412" s="150" t="s">
        <v>438</v>
      </c>
    </row>
    <row r="413" spans="1:65" s="1" customFormat="1">
      <c r="A413" s="33"/>
      <c r="B413" s="34"/>
      <c r="C413" s="33"/>
      <c r="D413" s="152" t="s">
        <v>130</v>
      </c>
      <c r="E413" s="33"/>
      <c r="F413" s="153" t="s">
        <v>439</v>
      </c>
      <c r="G413" s="33"/>
      <c r="H413" s="33"/>
      <c r="I413" s="154"/>
      <c r="J413" s="33"/>
      <c r="K413" s="33"/>
      <c r="L413" s="34"/>
      <c r="M413" s="155"/>
      <c r="N413" s="156"/>
      <c r="O413" s="54"/>
      <c r="P413" s="54"/>
      <c r="Q413" s="54"/>
      <c r="R413" s="54"/>
      <c r="S413" s="54"/>
      <c r="T413" s="55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T413" s="18" t="s">
        <v>130</v>
      </c>
      <c r="AU413" s="18" t="s">
        <v>82</v>
      </c>
    </row>
    <row r="414" spans="1:65" s="11" customFormat="1" ht="22.9" customHeight="1">
      <c r="B414" s="125"/>
      <c r="D414" s="126" t="s">
        <v>71</v>
      </c>
      <c r="E414" s="136" t="s">
        <v>440</v>
      </c>
      <c r="F414" s="136" t="s">
        <v>441</v>
      </c>
      <c r="I414" s="128"/>
      <c r="J414" s="137">
        <f>BK414</f>
        <v>0</v>
      </c>
      <c r="L414" s="125"/>
      <c r="M414" s="130"/>
      <c r="N414" s="131"/>
      <c r="O414" s="131"/>
      <c r="P414" s="132">
        <f>SUM(P415:P572)</f>
        <v>0</v>
      </c>
      <c r="Q414" s="131"/>
      <c r="R414" s="132">
        <f>SUM(R415:R572)</f>
        <v>0.25930260000000005</v>
      </c>
      <c r="S414" s="131"/>
      <c r="T414" s="133">
        <f>SUM(T415:T572)</f>
        <v>1.5810000000000002</v>
      </c>
      <c r="AR414" s="126" t="s">
        <v>82</v>
      </c>
      <c r="AT414" s="134" t="s">
        <v>71</v>
      </c>
      <c r="AU414" s="134" t="s">
        <v>80</v>
      </c>
      <c r="AY414" s="126" t="s">
        <v>121</v>
      </c>
      <c r="BK414" s="135">
        <f>SUM(BK415:BK572)</f>
        <v>0</v>
      </c>
    </row>
    <row r="415" spans="1:65" s="1" customFormat="1" ht="24.2" customHeight="1">
      <c r="A415" s="33"/>
      <c r="B415" s="138"/>
      <c r="C415" s="139" t="s">
        <v>442</v>
      </c>
      <c r="D415" s="139" t="s">
        <v>124</v>
      </c>
      <c r="E415" s="140" t="s">
        <v>443</v>
      </c>
      <c r="F415" s="141" t="s">
        <v>444</v>
      </c>
      <c r="G415" s="142" t="s">
        <v>427</v>
      </c>
      <c r="H415" s="143">
        <v>8</v>
      </c>
      <c r="I415" s="144"/>
      <c r="J415" s="145">
        <f>ROUND(I415*H415,2)</f>
        <v>0</v>
      </c>
      <c r="K415" s="141" t="s">
        <v>128</v>
      </c>
      <c r="L415" s="34"/>
      <c r="M415" s="146" t="s">
        <v>3</v>
      </c>
      <c r="N415" s="147" t="s">
        <v>44</v>
      </c>
      <c r="O415" s="54"/>
      <c r="P415" s="148">
        <f>O415*H415</f>
        <v>0</v>
      </c>
      <c r="Q415" s="148">
        <v>0</v>
      </c>
      <c r="R415" s="148">
        <f>Q415*H415</f>
        <v>0</v>
      </c>
      <c r="S415" s="148">
        <v>1.2500000000000001E-2</v>
      </c>
      <c r="T415" s="149">
        <f>S415*H415</f>
        <v>0.1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50" t="s">
        <v>211</v>
      </c>
      <c r="AT415" s="150" t="s">
        <v>124</v>
      </c>
      <c r="AU415" s="150" t="s">
        <v>82</v>
      </c>
      <c r="AY415" s="18" t="s">
        <v>121</v>
      </c>
      <c r="BE415" s="151">
        <f>IF(N415="základní",J415,0)</f>
        <v>0</v>
      </c>
      <c r="BF415" s="151">
        <f>IF(N415="snížená",J415,0)</f>
        <v>0</v>
      </c>
      <c r="BG415" s="151">
        <f>IF(N415="zákl. přenesená",J415,0)</f>
        <v>0</v>
      </c>
      <c r="BH415" s="151">
        <f>IF(N415="sníž. přenesená",J415,0)</f>
        <v>0</v>
      </c>
      <c r="BI415" s="151">
        <f>IF(N415="nulová",J415,0)</f>
        <v>0</v>
      </c>
      <c r="BJ415" s="18" t="s">
        <v>82</v>
      </c>
      <c r="BK415" s="151">
        <f>ROUND(I415*H415,2)</f>
        <v>0</v>
      </c>
      <c r="BL415" s="18" t="s">
        <v>211</v>
      </c>
      <c r="BM415" s="150" t="s">
        <v>445</v>
      </c>
    </row>
    <row r="416" spans="1:65" s="1" customFormat="1">
      <c r="A416" s="33"/>
      <c r="B416" s="34"/>
      <c r="C416" s="33"/>
      <c r="D416" s="152" t="s">
        <v>130</v>
      </c>
      <c r="E416" s="33"/>
      <c r="F416" s="153" t="s">
        <v>446</v>
      </c>
      <c r="G416" s="33"/>
      <c r="H416" s="33"/>
      <c r="I416" s="154"/>
      <c r="J416" s="33"/>
      <c r="K416" s="33"/>
      <c r="L416" s="34"/>
      <c r="M416" s="155"/>
      <c r="N416" s="156"/>
      <c r="O416" s="54"/>
      <c r="P416" s="54"/>
      <c r="Q416" s="54"/>
      <c r="R416" s="54"/>
      <c r="S416" s="54"/>
      <c r="T416" s="55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T416" s="18" t="s">
        <v>130</v>
      </c>
      <c r="AU416" s="18" t="s">
        <v>82</v>
      </c>
    </row>
    <row r="417" spans="1:65" s="12" customFormat="1">
      <c r="B417" s="157"/>
      <c r="D417" s="158" t="s">
        <v>132</v>
      </c>
      <c r="E417" s="159" t="s">
        <v>3</v>
      </c>
      <c r="F417" s="160" t="s">
        <v>447</v>
      </c>
      <c r="H417" s="159" t="s">
        <v>3</v>
      </c>
      <c r="I417" s="161"/>
      <c r="L417" s="157"/>
      <c r="M417" s="162"/>
      <c r="N417" s="163"/>
      <c r="O417" s="163"/>
      <c r="P417" s="163"/>
      <c r="Q417" s="163"/>
      <c r="R417" s="163"/>
      <c r="S417" s="163"/>
      <c r="T417" s="164"/>
      <c r="AT417" s="159" t="s">
        <v>132</v>
      </c>
      <c r="AU417" s="159" t="s">
        <v>82</v>
      </c>
      <c r="AV417" s="12" t="s">
        <v>80</v>
      </c>
      <c r="AW417" s="12" t="s">
        <v>33</v>
      </c>
      <c r="AX417" s="12" t="s">
        <v>72</v>
      </c>
      <c r="AY417" s="159" t="s">
        <v>121</v>
      </c>
    </row>
    <row r="418" spans="1:65" s="12" customFormat="1">
      <c r="B418" s="157"/>
      <c r="D418" s="158" t="s">
        <v>132</v>
      </c>
      <c r="E418" s="159" t="s">
        <v>3</v>
      </c>
      <c r="F418" s="160" t="s">
        <v>448</v>
      </c>
      <c r="H418" s="159" t="s">
        <v>3</v>
      </c>
      <c r="I418" s="161"/>
      <c r="L418" s="157"/>
      <c r="M418" s="162"/>
      <c r="N418" s="163"/>
      <c r="O418" s="163"/>
      <c r="P418" s="163"/>
      <c r="Q418" s="163"/>
      <c r="R418" s="163"/>
      <c r="S418" s="163"/>
      <c r="T418" s="164"/>
      <c r="AT418" s="159" t="s">
        <v>132</v>
      </c>
      <c r="AU418" s="159" t="s">
        <v>82</v>
      </c>
      <c r="AV418" s="12" t="s">
        <v>80</v>
      </c>
      <c r="AW418" s="12" t="s">
        <v>33</v>
      </c>
      <c r="AX418" s="12" t="s">
        <v>72</v>
      </c>
      <c r="AY418" s="159" t="s">
        <v>121</v>
      </c>
    </row>
    <row r="419" spans="1:65" s="12" customFormat="1">
      <c r="B419" s="157"/>
      <c r="D419" s="158" t="s">
        <v>132</v>
      </c>
      <c r="E419" s="159" t="s">
        <v>3</v>
      </c>
      <c r="F419" s="160" t="s">
        <v>134</v>
      </c>
      <c r="H419" s="159" t="s">
        <v>3</v>
      </c>
      <c r="I419" s="161"/>
      <c r="L419" s="157"/>
      <c r="M419" s="162"/>
      <c r="N419" s="163"/>
      <c r="O419" s="163"/>
      <c r="P419" s="163"/>
      <c r="Q419" s="163"/>
      <c r="R419" s="163"/>
      <c r="S419" s="163"/>
      <c r="T419" s="164"/>
      <c r="AT419" s="159" t="s">
        <v>132</v>
      </c>
      <c r="AU419" s="159" t="s">
        <v>82</v>
      </c>
      <c r="AV419" s="12" t="s">
        <v>80</v>
      </c>
      <c r="AW419" s="12" t="s">
        <v>33</v>
      </c>
      <c r="AX419" s="12" t="s">
        <v>72</v>
      </c>
      <c r="AY419" s="159" t="s">
        <v>121</v>
      </c>
    </row>
    <row r="420" spans="1:65" s="12" customFormat="1">
      <c r="B420" s="157"/>
      <c r="D420" s="158" t="s">
        <v>132</v>
      </c>
      <c r="E420" s="159" t="s">
        <v>3</v>
      </c>
      <c r="F420" s="160" t="s">
        <v>135</v>
      </c>
      <c r="H420" s="159" t="s">
        <v>3</v>
      </c>
      <c r="I420" s="161"/>
      <c r="L420" s="157"/>
      <c r="M420" s="162"/>
      <c r="N420" s="163"/>
      <c r="O420" s="163"/>
      <c r="P420" s="163"/>
      <c r="Q420" s="163"/>
      <c r="R420" s="163"/>
      <c r="S420" s="163"/>
      <c r="T420" s="164"/>
      <c r="AT420" s="159" t="s">
        <v>132</v>
      </c>
      <c r="AU420" s="159" t="s">
        <v>82</v>
      </c>
      <c r="AV420" s="12" t="s">
        <v>80</v>
      </c>
      <c r="AW420" s="12" t="s">
        <v>33</v>
      </c>
      <c r="AX420" s="12" t="s">
        <v>72</v>
      </c>
      <c r="AY420" s="159" t="s">
        <v>121</v>
      </c>
    </row>
    <row r="421" spans="1:65" s="12" customFormat="1">
      <c r="B421" s="157"/>
      <c r="D421" s="158" t="s">
        <v>132</v>
      </c>
      <c r="E421" s="159" t="s">
        <v>3</v>
      </c>
      <c r="F421" s="160" t="s">
        <v>449</v>
      </c>
      <c r="H421" s="159" t="s">
        <v>3</v>
      </c>
      <c r="I421" s="161"/>
      <c r="L421" s="157"/>
      <c r="M421" s="162"/>
      <c r="N421" s="163"/>
      <c r="O421" s="163"/>
      <c r="P421" s="163"/>
      <c r="Q421" s="163"/>
      <c r="R421" s="163"/>
      <c r="S421" s="163"/>
      <c r="T421" s="164"/>
      <c r="AT421" s="159" t="s">
        <v>132</v>
      </c>
      <c r="AU421" s="159" t="s">
        <v>82</v>
      </c>
      <c r="AV421" s="12" t="s">
        <v>80</v>
      </c>
      <c r="AW421" s="12" t="s">
        <v>33</v>
      </c>
      <c r="AX421" s="12" t="s">
        <v>72</v>
      </c>
      <c r="AY421" s="159" t="s">
        <v>121</v>
      </c>
    </row>
    <row r="422" spans="1:65" s="13" customFormat="1">
      <c r="B422" s="165"/>
      <c r="D422" s="158" t="s">
        <v>132</v>
      </c>
      <c r="E422" s="166" t="s">
        <v>3</v>
      </c>
      <c r="F422" s="167" t="s">
        <v>450</v>
      </c>
      <c r="H422" s="168">
        <v>8</v>
      </c>
      <c r="I422" s="169"/>
      <c r="L422" s="165"/>
      <c r="M422" s="170"/>
      <c r="N422" s="171"/>
      <c r="O422" s="171"/>
      <c r="P422" s="171"/>
      <c r="Q422" s="171"/>
      <c r="R422" s="171"/>
      <c r="S422" s="171"/>
      <c r="T422" s="172"/>
      <c r="AT422" s="166" t="s">
        <v>132</v>
      </c>
      <c r="AU422" s="166" t="s">
        <v>82</v>
      </c>
      <c r="AV422" s="13" t="s">
        <v>82</v>
      </c>
      <c r="AW422" s="13" t="s">
        <v>33</v>
      </c>
      <c r="AX422" s="13" t="s">
        <v>72</v>
      </c>
      <c r="AY422" s="166" t="s">
        <v>121</v>
      </c>
    </row>
    <row r="423" spans="1:65" s="15" customFormat="1">
      <c r="B423" s="181"/>
      <c r="D423" s="158" t="s">
        <v>132</v>
      </c>
      <c r="E423" s="182" t="s">
        <v>3</v>
      </c>
      <c r="F423" s="183" t="s">
        <v>147</v>
      </c>
      <c r="H423" s="184">
        <v>8</v>
      </c>
      <c r="I423" s="185"/>
      <c r="L423" s="181"/>
      <c r="M423" s="186"/>
      <c r="N423" s="187"/>
      <c r="O423" s="187"/>
      <c r="P423" s="187"/>
      <c r="Q423" s="187"/>
      <c r="R423" s="187"/>
      <c r="S423" s="187"/>
      <c r="T423" s="188"/>
      <c r="AT423" s="182" t="s">
        <v>132</v>
      </c>
      <c r="AU423" s="182" t="s">
        <v>82</v>
      </c>
      <c r="AV423" s="15" t="s">
        <v>129</v>
      </c>
      <c r="AW423" s="15" t="s">
        <v>33</v>
      </c>
      <c r="AX423" s="15" t="s">
        <v>80</v>
      </c>
      <c r="AY423" s="182" t="s">
        <v>121</v>
      </c>
    </row>
    <row r="424" spans="1:65" s="1" customFormat="1" ht="24.2" customHeight="1">
      <c r="A424" s="33"/>
      <c r="B424" s="138"/>
      <c r="C424" s="139" t="s">
        <v>322</v>
      </c>
      <c r="D424" s="139" t="s">
        <v>124</v>
      </c>
      <c r="E424" s="140" t="s">
        <v>451</v>
      </c>
      <c r="F424" s="141" t="s">
        <v>452</v>
      </c>
      <c r="G424" s="142" t="s">
        <v>427</v>
      </c>
      <c r="H424" s="143">
        <v>82</v>
      </c>
      <c r="I424" s="144"/>
      <c r="J424" s="145">
        <f>ROUND(I424*H424,2)</f>
        <v>0</v>
      </c>
      <c r="K424" s="141" t="s">
        <v>128</v>
      </c>
      <c r="L424" s="34"/>
      <c r="M424" s="146" t="s">
        <v>3</v>
      </c>
      <c r="N424" s="147" t="s">
        <v>44</v>
      </c>
      <c r="O424" s="54"/>
      <c r="P424" s="148">
        <f>O424*H424</f>
        <v>0</v>
      </c>
      <c r="Q424" s="148">
        <v>0</v>
      </c>
      <c r="R424" s="148">
        <f>Q424*H424</f>
        <v>0</v>
      </c>
      <c r="S424" s="148">
        <v>1.7000000000000001E-2</v>
      </c>
      <c r="T424" s="149">
        <f>S424*H424</f>
        <v>1.3940000000000001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0" t="s">
        <v>211</v>
      </c>
      <c r="AT424" s="150" t="s">
        <v>124</v>
      </c>
      <c r="AU424" s="150" t="s">
        <v>82</v>
      </c>
      <c r="AY424" s="18" t="s">
        <v>121</v>
      </c>
      <c r="BE424" s="151">
        <f>IF(N424="základní",J424,0)</f>
        <v>0</v>
      </c>
      <c r="BF424" s="151">
        <f>IF(N424="snížená",J424,0)</f>
        <v>0</v>
      </c>
      <c r="BG424" s="151">
        <f>IF(N424="zákl. přenesená",J424,0)</f>
        <v>0</v>
      </c>
      <c r="BH424" s="151">
        <f>IF(N424="sníž. přenesená",J424,0)</f>
        <v>0</v>
      </c>
      <c r="BI424" s="151">
        <f>IF(N424="nulová",J424,0)</f>
        <v>0</v>
      </c>
      <c r="BJ424" s="18" t="s">
        <v>82</v>
      </c>
      <c r="BK424" s="151">
        <f>ROUND(I424*H424,2)</f>
        <v>0</v>
      </c>
      <c r="BL424" s="18" t="s">
        <v>211</v>
      </c>
      <c r="BM424" s="150" t="s">
        <v>453</v>
      </c>
    </row>
    <row r="425" spans="1:65" s="1" customFormat="1">
      <c r="A425" s="33"/>
      <c r="B425" s="34"/>
      <c r="C425" s="33"/>
      <c r="D425" s="152" t="s">
        <v>130</v>
      </c>
      <c r="E425" s="33"/>
      <c r="F425" s="153" t="s">
        <v>454</v>
      </c>
      <c r="G425" s="33"/>
      <c r="H425" s="33"/>
      <c r="I425" s="154"/>
      <c r="J425" s="33"/>
      <c r="K425" s="33"/>
      <c r="L425" s="34"/>
      <c r="M425" s="155"/>
      <c r="N425" s="156"/>
      <c r="O425" s="54"/>
      <c r="P425" s="54"/>
      <c r="Q425" s="54"/>
      <c r="R425" s="54"/>
      <c r="S425" s="54"/>
      <c r="T425" s="55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T425" s="18" t="s">
        <v>130</v>
      </c>
      <c r="AU425" s="18" t="s">
        <v>82</v>
      </c>
    </row>
    <row r="426" spans="1:65" s="12" customFormat="1">
      <c r="B426" s="157"/>
      <c r="D426" s="158" t="s">
        <v>132</v>
      </c>
      <c r="E426" s="159" t="s">
        <v>3</v>
      </c>
      <c r="F426" s="160" t="s">
        <v>135</v>
      </c>
      <c r="H426" s="159" t="s">
        <v>3</v>
      </c>
      <c r="I426" s="161"/>
      <c r="L426" s="157"/>
      <c r="M426" s="162"/>
      <c r="N426" s="163"/>
      <c r="O426" s="163"/>
      <c r="P426" s="163"/>
      <c r="Q426" s="163"/>
      <c r="R426" s="163"/>
      <c r="S426" s="163"/>
      <c r="T426" s="164"/>
      <c r="AT426" s="159" t="s">
        <v>132</v>
      </c>
      <c r="AU426" s="159" t="s">
        <v>82</v>
      </c>
      <c r="AV426" s="12" t="s">
        <v>80</v>
      </c>
      <c r="AW426" s="12" t="s">
        <v>33</v>
      </c>
      <c r="AX426" s="12" t="s">
        <v>72</v>
      </c>
      <c r="AY426" s="159" t="s">
        <v>121</v>
      </c>
    </row>
    <row r="427" spans="1:65" s="12" customFormat="1">
      <c r="B427" s="157"/>
      <c r="D427" s="158" t="s">
        <v>132</v>
      </c>
      <c r="E427" s="159" t="s">
        <v>3</v>
      </c>
      <c r="F427" s="160" t="s">
        <v>455</v>
      </c>
      <c r="H427" s="159" t="s">
        <v>3</v>
      </c>
      <c r="I427" s="161"/>
      <c r="L427" s="157"/>
      <c r="M427" s="162"/>
      <c r="N427" s="163"/>
      <c r="O427" s="163"/>
      <c r="P427" s="163"/>
      <c r="Q427" s="163"/>
      <c r="R427" s="163"/>
      <c r="S427" s="163"/>
      <c r="T427" s="164"/>
      <c r="AT427" s="159" t="s">
        <v>132</v>
      </c>
      <c r="AU427" s="159" t="s">
        <v>82</v>
      </c>
      <c r="AV427" s="12" t="s">
        <v>80</v>
      </c>
      <c r="AW427" s="12" t="s">
        <v>33</v>
      </c>
      <c r="AX427" s="12" t="s">
        <v>72</v>
      </c>
      <c r="AY427" s="159" t="s">
        <v>121</v>
      </c>
    </row>
    <row r="428" spans="1:65" s="13" customFormat="1">
      <c r="B428" s="165"/>
      <c r="D428" s="158" t="s">
        <v>132</v>
      </c>
      <c r="E428" s="166" t="s">
        <v>3</v>
      </c>
      <c r="F428" s="167" t="s">
        <v>456</v>
      </c>
      <c r="H428" s="168">
        <v>82</v>
      </c>
      <c r="I428" s="169"/>
      <c r="L428" s="165"/>
      <c r="M428" s="170"/>
      <c r="N428" s="171"/>
      <c r="O428" s="171"/>
      <c r="P428" s="171"/>
      <c r="Q428" s="171"/>
      <c r="R428" s="171"/>
      <c r="S428" s="171"/>
      <c r="T428" s="172"/>
      <c r="AT428" s="166" t="s">
        <v>132</v>
      </c>
      <c r="AU428" s="166" t="s">
        <v>82</v>
      </c>
      <c r="AV428" s="13" t="s">
        <v>82</v>
      </c>
      <c r="AW428" s="13" t="s">
        <v>33</v>
      </c>
      <c r="AX428" s="13" t="s">
        <v>72</v>
      </c>
      <c r="AY428" s="166" t="s">
        <v>121</v>
      </c>
    </row>
    <row r="429" spans="1:65" s="15" customFormat="1">
      <c r="B429" s="181"/>
      <c r="D429" s="158" t="s">
        <v>132</v>
      </c>
      <c r="E429" s="182" t="s">
        <v>3</v>
      </c>
      <c r="F429" s="183" t="s">
        <v>147</v>
      </c>
      <c r="H429" s="184">
        <v>82</v>
      </c>
      <c r="I429" s="185"/>
      <c r="L429" s="181"/>
      <c r="M429" s="186"/>
      <c r="N429" s="187"/>
      <c r="O429" s="187"/>
      <c r="P429" s="187"/>
      <c r="Q429" s="187"/>
      <c r="R429" s="187"/>
      <c r="S429" s="187"/>
      <c r="T429" s="188"/>
      <c r="AT429" s="182" t="s">
        <v>132</v>
      </c>
      <c r="AU429" s="182" t="s">
        <v>82</v>
      </c>
      <c r="AV429" s="15" t="s">
        <v>129</v>
      </c>
      <c r="AW429" s="15" t="s">
        <v>33</v>
      </c>
      <c r="AX429" s="15" t="s">
        <v>80</v>
      </c>
      <c r="AY429" s="182" t="s">
        <v>121</v>
      </c>
    </row>
    <row r="430" spans="1:65" s="1" customFormat="1" ht="21.75" customHeight="1">
      <c r="A430" s="33"/>
      <c r="B430" s="138"/>
      <c r="C430" s="139" t="s">
        <v>457</v>
      </c>
      <c r="D430" s="139" t="s">
        <v>124</v>
      </c>
      <c r="E430" s="140" t="s">
        <v>458</v>
      </c>
      <c r="F430" s="141" t="s">
        <v>459</v>
      </c>
      <c r="G430" s="142" t="s">
        <v>427</v>
      </c>
      <c r="H430" s="143">
        <v>7</v>
      </c>
      <c r="I430" s="144"/>
      <c r="J430" s="145">
        <f>ROUND(I430*H430,2)</f>
        <v>0</v>
      </c>
      <c r="K430" s="141" t="s">
        <v>128</v>
      </c>
      <c r="L430" s="34"/>
      <c r="M430" s="146" t="s">
        <v>3</v>
      </c>
      <c r="N430" s="147" t="s">
        <v>44</v>
      </c>
      <c r="O430" s="54"/>
      <c r="P430" s="148">
        <f>O430*H430</f>
        <v>0</v>
      </c>
      <c r="Q430" s="148">
        <v>0</v>
      </c>
      <c r="R430" s="148">
        <f>Q430*H430</f>
        <v>0</v>
      </c>
      <c r="S430" s="148">
        <v>5.0000000000000001E-3</v>
      </c>
      <c r="T430" s="149">
        <f>S430*H430</f>
        <v>3.5000000000000003E-2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50" t="s">
        <v>211</v>
      </c>
      <c r="AT430" s="150" t="s">
        <v>124</v>
      </c>
      <c r="AU430" s="150" t="s">
        <v>82</v>
      </c>
      <c r="AY430" s="18" t="s">
        <v>121</v>
      </c>
      <c r="BE430" s="151">
        <f>IF(N430="základní",J430,0)</f>
        <v>0</v>
      </c>
      <c r="BF430" s="151">
        <f>IF(N430="snížená",J430,0)</f>
        <v>0</v>
      </c>
      <c r="BG430" s="151">
        <f>IF(N430="zákl. přenesená",J430,0)</f>
        <v>0</v>
      </c>
      <c r="BH430" s="151">
        <f>IF(N430="sníž. přenesená",J430,0)</f>
        <v>0</v>
      </c>
      <c r="BI430" s="151">
        <f>IF(N430="nulová",J430,0)</f>
        <v>0</v>
      </c>
      <c r="BJ430" s="18" t="s">
        <v>82</v>
      </c>
      <c r="BK430" s="151">
        <f>ROUND(I430*H430,2)</f>
        <v>0</v>
      </c>
      <c r="BL430" s="18" t="s">
        <v>211</v>
      </c>
      <c r="BM430" s="150" t="s">
        <v>460</v>
      </c>
    </row>
    <row r="431" spans="1:65" s="1" customFormat="1">
      <c r="A431" s="33"/>
      <c r="B431" s="34"/>
      <c r="C431" s="33"/>
      <c r="D431" s="152" t="s">
        <v>130</v>
      </c>
      <c r="E431" s="33"/>
      <c r="F431" s="153" t="s">
        <v>461</v>
      </c>
      <c r="G431" s="33"/>
      <c r="H431" s="33"/>
      <c r="I431" s="154"/>
      <c r="J431" s="33"/>
      <c r="K431" s="33"/>
      <c r="L431" s="34"/>
      <c r="M431" s="155"/>
      <c r="N431" s="156"/>
      <c r="O431" s="54"/>
      <c r="P431" s="54"/>
      <c r="Q431" s="54"/>
      <c r="R431" s="54"/>
      <c r="S431" s="54"/>
      <c r="T431" s="55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T431" s="18" t="s">
        <v>130</v>
      </c>
      <c r="AU431" s="18" t="s">
        <v>82</v>
      </c>
    </row>
    <row r="432" spans="1:65" s="12" customFormat="1">
      <c r="B432" s="157"/>
      <c r="D432" s="158" t="s">
        <v>132</v>
      </c>
      <c r="E432" s="159" t="s">
        <v>3</v>
      </c>
      <c r="F432" s="160" t="s">
        <v>462</v>
      </c>
      <c r="H432" s="159" t="s">
        <v>3</v>
      </c>
      <c r="I432" s="161"/>
      <c r="L432" s="157"/>
      <c r="M432" s="162"/>
      <c r="N432" s="163"/>
      <c r="O432" s="163"/>
      <c r="P432" s="163"/>
      <c r="Q432" s="163"/>
      <c r="R432" s="163"/>
      <c r="S432" s="163"/>
      <c r="T432" s="164"/>
      <c r="AT432" s="159" t="s">
        <v>132</v>
      </c>
      <c r="AU432" s="159" t="s">
        <v>82</v>
      </c>
      <c r="AV432" s="12" t="s">
        <v>80</v>
      </c>
      <c r="AW432" s="12" t="s">
        <v>33</v>
      </c>
      <c r="AX432" s="12" t="s">
        <v>72</v>
      </c>
      <c r="AY432" s="159" t="s">
        <v>121</v>
      </c>
    </row>
    <row r="433" spans="1:65" s="13" customFormat="1">
      <c r="B433" s="165"/>
      <c r="D433" s="158" t="s">
        <v>132</v>
      </c>
      <c r="E433" s="166" t="s">
        <v>3</v>
      </c>
      <c r="F433" s="167" t="s">
        <v>463</v>
      </c>
      <c r="H433" s="168">
        <v>7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6" t="s">
        <v>132</v>
      </c>
      <c r="AU433" s="166" t="s">
        <v>82</v>
      </c>
      <c r="AV433" s="13" t="s">
        <v>82</v>
      </c>
      <c r="AW433" s="13" t="s">
        <v>33</v>
      </c>
      <c r="AX433" s="13" t="s">
        <v>72</v>
      </c>
      <c r="AY433" s="166" t="s">
        <v>121</v>
      </c>
    </row>
    <row r="434" spans="1:65" s="15" customFormat="1">
      <c r="B434" s="181"/>
      <c r="D434" s="158" t="s">
        <v>132</v>
      </c>
      <c r="E434" s="182" t="s">
        <v>3</v>
      </c>
      <c r="F434" s="183" t="s">
        <v>147</v>
      </c>
      <c r="H434" s="184">
        <v>7</v>
      </c>
      <c r="I434" s="185"/>
      <c r="L434" s="181"/>
      <c r="M434" s="186"/>
      <c r="N434" s="187"/>
      <c r="O434" s="187"/>
      <c r="P434" s="187"/>
      <c r="Q434" s="187"/>
      <c r="R434" s="187"/>
      <c r="S434" s="187"/>
      <c r="T434" s="188"/>
      <c r="AT434" s="182" t="s">
        <v>132</v>
      </c>
      <c r="AU434" s="182" t="s">
        <v>82</v>
      </c>
      <c r="AV434" s="15" t="s">
        <v>129</v>
      </c>
      <c r="AW434" s="15" t="s">
        <v>33</v>
      </c>
      <c r="AX434" s="15" t="s">
        <v>80</v>
      </c>
      <c r="AY434" s="182" t="s">
        <v>121</v>
      </c>
    </row>
    <row r="435" spans="1:65" s="1" customFormat="1" ht="24.2" customHeight="1">
      <c r="A435" s="33"/>
      <c r="B435" s="138"/>
      <c r="C435" s="139" t="s">
        <v>330</v>
      </c>
      <c r="D435" s="139" t="s">
        <v>124</v>
      </c>
      <c r="E435" s="140" t="s">
        <v>464</v>
      </c>
      <c r="F435" s="141" t="s">
        <v>465</v>
      </c>
      <c r="G435" s="142" t="s">
        <v>427</v>
      </c>
      <c r="H435" s="143">
        <v>1</v>
      </c>
      <c r="I435" s="144"/>
      <c r="J435" s="145">
        <f>ROUND(I435*H435,2)</f>
        <v>0</v>
      </c>
      <c r="K435" s="141" t="s">
        <v>128</v>
      </c>
      <c r="L435" s="34"/>
      <c r="M435" s="146" t="s">
        <v>3</v>
      </c>
      <c r="N435" s="147" t="s">
        <v>44</v>
      </c>
      <c r="O435" s="54"/>
      <c r="P435" s="148">
        <f>O435*H435</f>
        <v>0</v>
      </c>
      <c r="Q435" s="148">
        <v>0</v>
      </c>
      <c r="R435" s="148">
        <f>Q435*H435</f>
        <v>0</v>
      </c>
      <c r="S435" s="148">
        <v>2.4E-2</v>
      </c>
      <c r="T435" s="149">
        <f>S435*H435</f>
        <v>2.4E-2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0" t="s">
        <v>211</v>
      </c>
      <c r="AT435" s="150" t="s">
        <v>124</v>
      </c>
      <c r="AU435" s="150" t="s">
        <v>82</v>
      </c>
      <c r="AY435" s="18" t="s">
        <v>121</v>
      </c>
      <c r="BE435" s="151">
        <f>IF(N435="základní",J435,0)</f>
        <v>0</v>
      </c>
      <c r="BF435" s="151">
        <f>IF(N435="snížená",J435,0)</f>
        <v>0</v>
      </c>
      <c r="BG435" s="151">
        <f>IF(N435="zákl. přenesená",J435,0)</f>
        <v>0</v>
      </c>
      <c r="BH435" s="151">
        <f>IF(N435="sníž. přenesená",J435,0)</f>
        <v>0</v>
      </c>
      <c r="BI435" s="151">
        <f>IF(N435="nulová",J435,0)</f>
        <v>0</v>
      </c>
      <c r="BJ435" s="18" t="s">
        <v>82</v>
      </c>
      <c r="BK435" s="151">
        <f>ROUND(I435*H435,2)</f>
        <v>0</v>
      </c>
      <c r="BL435" s="18" t="s">
        <v>211</v>
      </c>
      <c r="BM435" s="150" t="s">
        <v>466</v>
      </c>
    </row>
    <row r="436" spans="1:65" s="1" customFormat="1">
      <c r="A436" s="33"/>
      <c r="B436" s="34"/>
      <c r="C436" s="33"/>
      <c r="D436" s="152" t="s">
        <v>130</v>
      </c>
      <c r="E436" s="33"/>
      <c r="F436" s="153" t="s">
        <v>467</v>
      </c>
      <c r="G436" s="33"/>
      <c r="H436" s="33"/>
      <c r="I436" s="154"/>
      <c r="J436" s="33"/>
      <c r="K436" s="33"/>
      <c r="L436" s="34"/>
      <c r="M436" s="155"/>
      <c r="N436" s="156"/>
      <c r="O436" s="54"/>
      <c r="P436" s="54"/>
      <c r="Q436" s="54"/>
      <c r="R436" s="54"/>
      <c r="S436" s="54"/>
      <c r="T436" s="55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130</v>
      </c>
      <c r="AU436" s="18" t="s">
        <v>82</v>
      </c>
    </row>
    <row r="437" spans="1:65" s="12" customFormat="1">
      <c r="B437" s="157"/>
      <c r="D437" s="158" t="s">
        <v>132</v>
      </c>
      <c r="E437" s="159" t="s">
        <v>3</v>
      </c>
      <c r="F437" s="160" t="s">
        <v>468</v>
      </c>
      <c r="H437" s="159" t="s">
        <v>3</v>
      </c>
      <c r="I437" s="161"/>
      <c r="L437" s="157"/>
      <c r="M437" s="162"/>
      <c r="N437" s="163"/>
      <c r="O437" s="163"/>
      <c r="P437" s="163"/>
      <c r="Q437" s="163"/>
      <c r="R437" s="163"/>
      <c r="S437" s="163"/>
      <c r="T437" s="164"/>
      <c r="AT437" s="159" t="s">
        <v>132</v>
      </c>
      <c r="AU437" s="159" t="s">
        <v>82</v>
      </c>
      <c r="AV437" s="12" t="s">
        <v>80</v>
      </c>
      <c r="AW437" s="12" t="s">
        <v>33</v>
      </c>
      <c r="AX437" s="12" t="s">
        <v>72</v>
      </c>
      <c r="AY437" s="159" t="s">
        <v>121</v>
      </c>
    </row>
    <row r="438" spans="1:65" s="12" customFormat="1">
      <c r="B438" s="157"/>
      <c r="D438" s="158" t="s">
        <v>132</v>
      </c>
      <c r="E438" s="159" t="s">
        <v>3</v>
      </c>
      <c r="F438" s="160" t="s">
        <v>469</v>
      </c>
      <c r="H438" s="159" t="s">
        <v>3</v>
      </c>
      <c r="I438" s="161"/>
      <c r="L438" s="157"/>
      <c r="M438" s="162"/>
      <c r="N438" s="163"/>
      <c r="O438" s="163"/>
      <c r="P438" s="163"/>
      <c r="Q438" s="163"/>
      <c r="R438" s="163"/>
      <c r="S438" s="163"/>
      <c r="T438" s="164"/>
      <c r="AT438" s="159" t="s">
        <v>132</v>
      </c>
      <c r="AU438" s="159" t="s">
        <v>82</v>
      </c>
      <c r="AV438" s="12" t="s">
        <v>80</v>
      </c>
      <c r="AW438" s="12" t="s">
        <v>33</v>
      </c>
      <c r="AX438" s="12" t="s">
        <v>72</v>
      </c>
      <c r="AY438" s="159" t="s">
        <v>121</v>
      </c>
    </row>
    <row r="439" spans="1:65" s="12" customFormat="1">
      <c r="B439" s="157"/>
      <c r="D439" s="158" t="s">
        <v>132</v>
      </c>
      <c r="E439" s="159" t="s">
        <v>3</v>
      </c>
      <c r="F439" s="160" t="s">
        <v>144</v>
      </c>
      <c r="H439" s="159" t="s">
        <v>3</v>
      </c>
      <c r="I439" s="161"/>
      <c r="L439" s="157"/>
      <c r="M439" s="162"/>
      <c r="N439" s="163"/>
      <c r="O439" s="163"/>
      <c r="P439" s="163"/>
      <c r="Q439" s="163"/>
      <c r="R439" s="163"/>
      <c r="S439" s="163"/>
      <c r="T439" s="164"/>
      <c r="AT439" s="159" t="s">
        <v>132</v>
      </c>
      <c r="AU439" s="159" t="s">
        <v>82</v>
      </c>
      <c r="AV439" s="12" t="s">
        <v>80</v>
      </c>
      <c r="AW439" s="12" t="s">
        <v>33</v>
      </c>
      <c r="AX439" s="12" t="s">
        <v>72</v>
      </c>
      <c r="AY439" s="159" t="s">
        <v>121</v>
      </c>
    </row>
    <row r="440" spans="1:65" s="12" customFormat="1">
      <c r="B440" s="157"/>
      <c r="D440" s="158" t="s">
        <v>132</v>
      </c>
      <c r="E440" s="159" t="s">
        <v>3</v>
      </c>
      <c r="F440" s="160" t="s">
        <v>470</v>
      </c>
      <c r="H440" s="159" t="s">
        <v>3</v>
      </c>
      <c r="I440" s="161"/>
      <c r="L440" s="157"/>
      <c r="M440" s="162"/>
      <c r="N440" s="163"/>
      <c r="O440" s="163"/>
      <c r="P440" s="163"/>
      <c r="Q440" s="163"/>
      <c r="R440" s="163"/>
      <c r="S440" s="163"/>
      <c r="T440" s="164"/>
      <c r="AT440" s="159" t="s">
        <v>132</v>
      </c>
      <c r="AU440" s="159" t="s">
        <v>82</v>
      </c>
      <c r="AV440" s="12" t="s">
        <v>80</v>
      </c>
      <c r="AW440" s="12" t="s">
        <v>33</v>
      </c>
      <c r="AX440" s="12" t="s">
        <v>72</v>
      </c>
      <c r="AY440" s="159" t="s">
        <v>121</v>
      </c>
    </row>
    <row r="441" spans="1:65" s="13" customFormat="1">
      <c r="B441" s="165"/>
      <c r="D441" s="158" t="s">
        <v>132</v>
      </c>
      <c r="E441" s="166" t="s">
        <v>3</v>
      </c>
      <c r="F441" s="167" t="s">
        <v>80</v>
      </c>
      <c r="H441" s="168">
        <v>1</v>
      </c>
      <c r="I441" s="169"/>
      <c r="L441" s="165"/>
      <c r="M441" s="170"/>
      <c r="N441" s="171"/>
      <c r="O441" s="171"/>
      <c r="P441" s="171"/>
      <c r="Q441" s="171"/>
      <c r="R441" s="171"/>
      <c r="S441" s="171"/>
      <c r="T441" s="172"/>
      <c r="AT441" s="166" t="s">
        <v>132</v>
      </c>
      <c r="AU441" s="166" t="s">
        <v>82</v>
      </c>
      <c r="AV441" s="13" t="s">
        <v>82</v>
      </c>
      <c r="AW441" s="13" t="s">
        <v>33</v>
      </c>
      <c r="AX441" s="13" t="s">
        <v>72</v>
      </c>
      <c r="AY441" s="166" t="s">
        <v>121</v>
      </c>
    </row>
    <row r="442" spans="1:65" s="15" customFormat="1">
      <c r="B442" s="181"/>
      <c r="D442" s="158" t="s">
        <v>132</v>
      </c>
      <c r="E442" s="182" t="s">
        <v>3</v>
      </c>
      <c r="F442" s="183" t="s">
        <v>147</v>
      </c>
      <c r="H442" s="184">
        <v>1</v>
      </c>
      <c r="I442" s="185"/>
      <c r="L442" s="181"/>
      <c r="M442" s="186"/>
      <c r="N442" s="187"/>
      <c r="O442" s="187"/>
      <c r="P442" s="187"/>
      <c r="Q442" s="187"/>
      <c r="R442" s="187"/>
      <c r="S442" s="187"/>
      <c r="T442" s="188"/>
      <c r="AT442" s="182" t="s">
        <v>132</v>
      </c>
      <c r="AU442" s="182" t="s">
        <v>82</v>
      </c>
      <c r="AV442" s="15" t="s">
        <v>129</v>
      </c>
      <c r="AW442" s="15" t="s">
        <v>33</v>
      </c>
      <c r="AX442" s="15" t="s">
        <v>80</v>
      </c>
      <c r="AY442" s="182" t="s">
        <v>121</v>
      </c>
    </row>
    <row r="443" spans="1:65" s="1" customFormat="1" ht="24.2" customHeight="1">
      <c r="A443" s="33"/>
      <c r="B443" s="138"/>
      <c r="C443" s="139" t="s">
        <v>471</v>
      </c>
      <c r="D443" s="139" t="s">
        <v>124</v>
      </c>
      <c r="E443" s="140" t="s">
        <v>472</v>
      </c>
      <c r="F443" s="141" t="s">
        <v>473</v>
      </c>
      <c r="G443" s="142" t="s">
        <v>427</v>
      </c>
      <c r="H443" s="143">
        <v>1</v>
      </c>
      <c r="I443" s="144"/>
      <c r="J443" s="145">
        <f>ROUND(I443*H443,2)</f>
        <v>0</v>
      </c>
      <c r="K443" s="141" t="s">
        <v>128</v>
      </c>
      <c r="L443" s="34"/>
      <c r="M443" s="146" t="s">
        <v>3</v>
      </c>
      <c r="N443" s="147" t="s">
        <v>44</v>
      </c>
      <c r="O443" s="54"/>
      <c r="P443" s="148">
        <f>O443*H443</f>
        <v>0</v>
      </c>
      <c r="Q443" s="148">
        <v>0</v>
      </c>
      <c r="R443" s="148">
        <f>Q443*H443</f>
        <v>0</v>
      </c>
      <c r="S443" s="148">
        <v>2.8000000000000001E-2</v>
      </c>
      <c r="T443" s="149">
        <f>S443*H443</f>
        <v>2.8000000000000001E-2</v>
      </c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R443" s="150" t="s">
        <v>211</v>
      </c>
      <c r="AT443" s="150" t="s">
        <v>124</v>
      </c>
      <c r="AU443" s="150" t="s">
        <v>82</v>
      </c>
      <c r="AY443" s="18" t="s">
        <v>121</v>
      </c>
      <c r="BE443" s="151">
        <f>IF(N443="základní",J443,0)</f>
        <v>0</v>
      </c>
      <c r="BF443" s="151">
        <f>IF(N443="snížená",J443,0)</f>
        <v>0</v>
      </c>
      <c r="BG443" s="151">
        <f>IF(N443="zákl. přenesená",J443,0)</f>
        <v>0</v>
      </c>
      <c r="BH443" s="151">
        <f>IF(N443="sníž. přenesená",J443,0)</f>
        <v>0</v>
      </c>
      <c r="BI443" s="151">
        <f>IF(N443="nulová",J443,0)</f>
        <v>0</v>
      </c>
      <c r="BJ443" s="18" t="s">
        <v>82</v>
      </c>
      <c r="BK443" s="151">
        <f>ROUND(I443*H443,2)</f>
        <v>0</v>
      </c>
      <c r="BL443" s="18" t="s">
        <v>211</v>
      </c>
      <c r="BM443" s="150" t="s">
        <v>474</v>
      </c>
    </row>
    <row r="444" spans="1:65" s="1" customFormat="1">
      <c r="A444" s="33"/>
      <c r="B444" s="34"/>
      <c r="C444" s="33"/>
      <c r="D444" s="152" t="s">
        <v>130</v>
      </c>
      <c r="E444" s="33"/>
      <c r="F444" s="153" t="s">
        <v>475</v>
      </c>
      <c r="G444" s="33"/>
      <c r="H444" s="33"/>
      <c r="I444" s="154"/>
      <c r="J444" s="33"/>
      <c r="K444" s="33"/>
      <c r="L444" s="34"/>
      <c r="M444" s="155"/>
      <c r="N444" s="156"/>
      <c r="O444" s="54"/>
      <c r="P444" s="54"/>
      <c r="Q444" s="54"/>
      <c r="R444" s="54"/>
      <c r="S444" s="54"/>
      <c r="T444" s="55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T444" s="18" t="s">
        <v>130</v>
      </c>
      <c r="AU444" s="18" t="s">
        <v>82</v>
      </c>
    </row>
    <row r="445" spans="1:65" s="12" customFormat="1">
      <c r="B445" s="157"/>
      <c r="D445" s="158" t="s">
        <v>132</v>
      </c>
      <c r="E445" s="159" t="s">
        <v>3</v>
      </c>
      <c r="F445" s="160" t="s">
        <v>476</v>
      </c>
      <c r="H445" s="159" t="s">
        <v>3</v>
      </c>
      <c r="I445" s="161"/>
      <c r="L445" s="157"/>
      <c r="M445" s="162"/>
      <c r="N445" s="163"/>
      <c r="O445" s="163"/>
      <c r="P445" s="163"/>
      <c r="Q445" s="163"/>
      <c r="R445" s="163"/>
      <c r="S445" s="163"/>
      <c r="T445" s="164"/>
      <c r="AT445" s="159" t="s">
        <v>132</v>
      </c>
      <c r="AU445" s="159" t="s">
        <v>82</v>
      </c>
      <c r="AV445" s="12" t="s">
        <v>80</v>
      </c>
      <c r="AW445" s="12" t="s">
        <v>33</v>
      </c>
      <c r="AX445" s="12" t="s">
        <v>72</v>
      </c>
      <c r="AY445" s="159" t="s">
        <v>121</v>
      </c>
    </row>
    <row r="446" spans="1:65" s="13" customFormat="1">
      <c r="B446" s="165"/>
      <c r="D446" s="158" t="s">
        <v>132</v>
      </c>
      <c r="E446" s="166" t="s">
        <v>3</v>
      </c>
      <c r="F446" s="167" t="s">
        <v>80</v>
      </c>
      <c r="H446" s="168">
        <v>1</v>
      </c>
      <c r="I446" s="169"/>
      <c r="L446" s="165"/>
      <c r="M446" s="170"/>
      <c r="N446" s="171"/>
      <c r="O446" s="171"/>
      <c r="P446" s="171"/>
      <c r="Q446" s="171"/>
      <c r="R446" s="171"/>
      <c r="S446" s="171"/>
      <c r="T446" s="172"/>
      <c r="AT446" s="166" t="s">
        <v>132</v>
      </c>
      <c r="AU446" s="166" t="s">
        <v>82</v>
      </c>
      <c r="AV446" s="13" t="s">
        <v>82</v>
      </c>
      <c r="AW446" s="13" t="s">
        <v>33</v>
      </c>
      <c r="AX446" s="13" t="s">
        <v>72</v>
      </c>
      <c r="AY446" s="166" t="s">
        <v>121</v>
      </c>
    </row>
    <row r="447" spans="1:65" s="15" customFormat="1">
      <c r="B447" s="181"/>
      <c r="D447" s="158" t="s">
        <v>132</v>
      </c>
      <c r="E447" s="182" t="s">
        <v>3</v>
      </c>
      <c r="F447" s="183" t="s">
        <v>147</v>
      </c>
      <c r="H447" s="184">
        <v>1</v>
      </c>
      <c r="I447" s="185"/>
      <c r="L447" s="181"/>
      <c r="M447" s="186"/>
      <c r="N447" s="187"/>
      <c r="O447" s="187"/>
      <c r="P447" s="187"/>
      <c r="Q447" s="187"/>
      <c r="R447" s="187"/>
      <c r="S447" s="187"/>
      <c r="T447" s="188"/>
      <c r="AT447" s="182" t="s">
        <v>132</v>
      </c>
      <c r="AU447" s="182" t="s">
        <v>82</v>
      </c>
      <c r="AV447" s="15" t="s">
        <v>129</v>
      </c>
      <c r="AW447" s="15" t="s">
        <v>33</v>
      </c>
      <c r="AX447" s="15" t="s">
        <v>80</v>
      </c>
      <c r="AY447" s="182" t="s">
        <v>121</v>
      </c>
    </row>
    <row r="448" spans="1:65" s="1" customFormat="1" ht="24.2" customHeight="1">
      <c r="A448" s="33"/>
      <c r="B448" s="138"/>
      <c r="C448" s="139" t="s">
        <v>339</v>
      </c>
      <c r="D448" s="139" t="s">
        <v>124</v>
      </c>
      <c r="E448" s="140" t="s">
        <v>353</v>
      </c>
      <c r="F448" s="141" t="s">
        <v>354</v>
      </c>
      <c r="G448" s="142" t="s">
        <v>355</v>
      </c>
      <c r="H448" s="143">
        <v>1.581</v>
      </c>
      <c r="I448" s="144"/>
      <c r="J448" s="145">
        <f>ROUND(I448*H448,2)</f>
        <v>0</v>
      </c>
      <c r="K448" s="141" t="s">
        <v>128</v>
      </c>
      <c r="L448" s="34"/>
      <c r="M448" s="146" t="s">
        <v>3</v>
      </c>
      <c r="N448" s="147" t="s">
        <v>44</v>
      </c>
      <c r="O448" s="54"/>
      <c r="P448" s="148">
        <f>O448*H448</f>
        <v>0</v>
      </c>
      <c r="Q448" s="148">
        <v>0</v>
      </c>
      <c r="R448" s="148">
        <f>Q448*H448</f>
        <v>0</v>
      </c>
      <c r="S448" s="148">
        <v>0</v>
      </c>
      <c r="T448" s="149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0" t="s">
        <v>211</v>
      </c>
      <c r="AT448" s="150" t="s">
        <v>124</v>
      </c>
      <c r="AU448" s="150" t="s">
        <v>82</v>
      </c>
      <c r="AY448" s="18" t="s">
        <v>121</v>
      </c>
      <c r="BE448" s="151">
        <f>IF(N448="základní",J448,0)</f>
        <v>0</v>
      </c>
      <c r="BF448" s="151">
        <f>IF(N448="snížená",J448,0)</f>
        <v>0</v>
      </c>
      <c r="BG448" s="151">
        <f>IF(N448="zákl. přenesená",J448,0)</f>
        <v>0</v>
      </c>
      <c r="BH448" s="151">
        <f>IF(N448="sníž. přenesená",J448,0)</f>
        <v>0</v>
      </c>
      <c r="BI448" s="151">
        <f>IF(N448="nulová",J448,0)</f>
        <v>0</v>
      </c>
      <c r="BJ448" s="18" t="s">
        <v>82</v>
      </c>
      <c r="BK448" s="151">
        <f>ROUND(I448*H448,2)</f>
        <v>0</v>
      </c>
      <c r="BL448" s="18" t="s">
        <v>211</v>
      </c>
      <c r="BM448" s="150" t="s">
        <v>477</v>
      </c>
    </row>
    <row r="449" spans="1:65" s="1" customFormat="1">
      <c r="A449" s="33"/>
      <c r="B449" s="34"/>
      <c r="C449" s="33"/>
      <c r="D449" s="152" t="s">
        <v>130</v>
      </c>
      <c r="E449" s="33"/>
      <c r="F449" s="153" t="s">
        <v>357</v>
      </c>
      <c r="G449" s="33"/>
      <c r="H449" s="33"/>
      <c r="I449" s="154"/>
      <c r="J449" s="33"/>
      <c r="K449" s="33"/>
      <c r="L449" s="34"/>
      <c r="M449" s="155"/>
      <c r="N449" s="156"/>
      <c r="O449" s="54"/>
      <c r="P449" s="54"/>
      <c r="Q449" s="54"/>
      <c r="R449" s="54"/>
      <c r="S449" s="54"/>
      <c r="T449" s="55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8" t="s">
        <v>130</v>
      </c>
      <c r="AU449" s="18" t="s">
        <v>82</v>
      </c>
    </row>
    <row r="450" spans="1:65" s="12" customFormat="1">
      <c r="B450" s="157"/>
      <c r="D450" s="158" t="s">
        <v>132</v>
      </c>
      <c r="E450" s="159" t="s">
        <v>3</v>
      </c>
      <c r="F450" s="160" t="s">
        <v>358</v>
      </c>
      <c r="H450" s="159" t="s">
        <v>3</v>
      </c>
      <c r="I450" s="161"/>
      <c r="L450" s="157"/>
      <c r="M450" s="162"/>
      <c r="N450" s="163"/>
      <c r="O450" s="163"/>
      <c r="P450" s="163"/>
      <c r="Q450" s="163"/>
      <c r="R450" s="163"/>
      <c r="S450" s="163"/>
      <c r="T450" s="164"/>
      <c r="AT450" s="159" t="s">
        <v>132</v>
      </c>
      <c r="AU450" s="159" t="s">
        <v>82</v>
      </c>
      <c r="AV450" s="12" t="s">
        <v>80</v>
      </c>
      <c r="AW450" s="12" t="s">
        <v>33</v>
      </c>
      <c r="AX450" s="12" t="s">
        <v>72</v>
      </c>
      <c r="AY450" s="159" t="s">
        <v>121</v>
      </c>
    </row>
    <row r="451" spans="1:65" s="13" customFormat="1">
      <c r="B451" s="165"/>
      <c r="D451" s="158" t="s">
        <v>132</v>
      </c>
      <c r="E451" s="166" t="s">
        <v>3</v>
      </c>
      <c r="F451" s="167" t="s">
        <v>478</v>
      </c>
      <c r="H451" s="168">
        <v>1.581</v>
      </c>
      <c r="I451" s="169"/>
      <c r="L451" s="165"/>
      <c r="M451" s="170"/>
      <c r="N451" s="171"/>
      <c r="O451" s="171"/>
      <c r="P451" s="171"/>
      <c r="Q451" s="171"/>
      <c r="R451" s="171"/>
      <c r="S451" s="171"/>
      <c r="T451" s="172"/>
      <c r="AT451" s="166" t="s">
        <v>132</v>
      </c>
      <c r="AU451" s="166" t="s">
        <v>82</v>
      </c>
      <c r="AV451" s="13" t="s">
        <v>82</v>
      </c>
      <c r="AW451" s="13" t="s">
        <v>33</v>
      </c>
      <c r="AX451" s="13" t="s">
        <v>72</v>
      </c>
      <c r="AY451" s="166" t="s">
        <v>121</v>
      </c>
    </row>
    <row r="452" spans="1:65" s="15" customFormat="1">
      <c r="B452" s="181"/>
      <c r="D452" s="158" t="s">
        <v>132</v>
      </c>
      <c r="E452" s="182" t="s">
        <v>3</v>
      </c>
      <c r="F452" s="183" t="s">
        <v>147</v>
      </c>
      <c r="H452" s="184">
        <v>1.581</v>
      </c>
      <c r="I452" s="185"/>
      <c r="L452" s="181"/>
      <c r="M452" s="186"/>
      <c r="N452" s="187"/>
      <c r="O452" s="187"/>
      <c r="P452" s="187"/>
      <c r="Q452" s="187"/>
      <c r="R452" s="187"/>
      <c r="S452" s="187"/>
      <c r="T452" s="188"/>
      <c r="AT452" s="182" t="s">
        <v>132</v>
      </c>
      <c r="AU452" s="182" t="s">
        <v>82</v>
      </c>
      <c r="AV452" s="15" t="s">
        <v>129</v>
      </c>
      <c r="AW452" s="15" t="s">
        <v>33</v>
      </c>
      <c r="AX452" s="15" t="s">
        <v>80</v>
      </c>
      <c r="AY452" s="182" t="s">
        <v>121</v>
      </c>
    </row>
    <row r="453" spans="1:65" s="1" customFormat="1" ht="21.75" customHeight="1">
      <c r="A453" s="33"/>
      <c r="B453" s="138"/>
      <c r="C453" s="139" t="s">
        <v>479</v>
      </c>
      <c r="D453" s="139" t="s">
        <v>124</v>
      </c>
      <c r="E453" s="140" t="s">
        <v>361</v>
      </c>
      <c r="F453" s="141" t="s">
        <v>362</v>
      </c>
      <c r="G453" s="142" t="s">
        <v>355</v>
      </c>
      <c r="H453" s="143">
        <v>1.581</v>
      </c>
      <c r="I453" s="144"/>
      <c r="J453" s="145">
        <f>ROUND(I453*H453,2)</f>
        <v>0</v>
      </c>
      <c r="K453" s="141" t="s">
        <v>128</v>
      </c>
      <c r="L453" s="34"/>
      <c r="M453" s="146" t="s">
        <v>3</v>
      </c>
      <c r="N453" s="147" t="s">
        <v>44</v>
      </c>
      <c r="O453" s="54"/>
      <c r="P453" s="148">
        <f>O453*H453</f>
        <v>0</v>
      </c>
      <c r="Q453" s="148">
        <v>0</v>
      </c>
      <c r="R453" s="148">
        <f>Q453*H453</f>
        <v>0</v>
      </c>
      <c r="S453" s="148">
        <v>0</v>
      </c>
      <c r="T453" s="149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50" t="s">
        <v>211</v>
      </c>
      <c r="AT453" s="150" t="s">
        <v>124</v>
      </c>
      <c r="AU453" s="150" t="s">
        <v>82</v>
      </c>
      <c r="AY453" s="18" t="s">
        <v>121</v>
      </c>
      <c r="BE453" s="151">
        <f>IF(N453="základní",J453,0)</f>
        <v>0</v>
      </c>
      <c r="BF453" s="151">
        <f>IF(N453="snížená",J453,0)</f>
        <v>0</v>
      </c>
      <c r="BG453" s="151">
        <f>IF(N453="zákl. přenesená",J453,0)</f>
        <v>0</v>
      </c>
      <c r="BH453" s="151">
        <f>IF(N453="sníž. přenesená",J453,0)</f>
        <v>0</v>
      </c>
      <c r="BI453" s="151">
        <f>IF(N453="nulová",J453,0)</f>
        <v>0</v>
      </c>
      <c r="BJ453" s="18" t="s">
        <v>82</v>
      </c>
      <c r="BK453" s="151">
        <f>ROUND(I453*H453,2)</f>
        <v>0</v>
      </c>
      <c r="BL453" s="18" t="s">
        <v>211</v>
      </c>
      <c r="BM453" s="150" t="s">
        <v>480</v>
      </c>
    </row>
    <row r="454" spans="1:65" s="1" customFormat="1">
      <c r="A454" s="33"/>
      <c r="B454" s="34"/>
      <c r="C454" s="33"/>
      <c r="D454" s="152" t="s">
        <v>130</v>
      </c>
      <c r="E454" s="33"/>
      <c r="F454" s="153" t="s">
        <v>364</v>
      </c>
      <c r="G454" s="33"/>
      <c r="H454" s="33"/>
      <c r="I454" s="154"/>
      <c r="J454" s="33"/>
      <c r="K454" s="33"/>
      <c r="L454" s="34"/>
      <c r="M454" s="155"/>
      <c r="N454" s="156"/>
      <c r="O454" s="54"/>
      <c r="P454" s="54"/>
      <c r="Q454" s="54"/>
      <c r="R454" s="54"/>
      <c r="S454" s="54"/>
      <c r="T454" s="55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T454" s="18" t="s">
        <v>130</v>
      </c>
      <c r="AU454" s="18" t="s">
        <v>82</v>
      </c>
    </row>
    <row r="455" spans="1:65" s="13" customFormat="1">
      <c r="B455" s="165"/>
      <c r="D455" s="158" t="s">
        <v>132</v>
      </c>
      <c r="E455" s="166" t="s">
        <v>3</v>
      </c>
      <c r="F455" s="167" t="s">
        <v>478</v>
      </c>
      <c r="H455" s="168">
        <v>1.581</v>
      </c>
      <c r="I455" s="169"/>
      <c r="L455" s="165"/>
      <c r="M455" s="170"/>
      <c r="N455" s="171"/>
      <c r="O455" s="171"/>
      <c r="P455" s="171"/>
      <c r="Q455" s="171"/>
      <c r="R455" s="171"/>
      <c r="S455" s="171"/>
      <c r="T455" s="172"/>
      <c r="AT455" s="166" t="s">
        <v>132</v>
      </c>
      <c r="AU455" s="166" t="s">
        <v>82</v>
      </c>
      <c r="AV455" s="13" t="s">
        <v>82</v>
      </c>
      <c r="AW455" s="13" t="s">
        <v>33</v>
      </c>
      <c r="AX455" s="13" t="s">
        <v>72</v>
      </c>
      <c r="AY455" s="166" t="s">
        <v>121</v>
      </c>
    </row>
    <row r="456" spans="1:65" s="15" customFormat="1">
      <c r="B456" s="181"/>
      <c r="D456" s="158" t="s">
        <v>132</v>
      </c>
      <c r="E456" s="182" t="s">
        <v>3</v>
      </c>
      <c r="F456" s="183" t="s">
        <v>147</v>
      </c>
      <c r="H456" s="184">
        <v>1.581</v>
      </c>
      <c r="I456" s="185"/>
      <c r="L456" s="181"/>
      <c r="M456" s="186"/>
      <c r="N456" s="187"/>
      <c r="O456" s="187"/>
      <c r="P456" s="187"/>
      <c r="Q456" s="187"/>
      <c r="R456" s="187"/>
      <c r="S456" s="187"/>
      <c r="T456" s="188"/>
      <c r="AT456" s="182" t="s">
        <v>132</v>
      </c>
      <c r="AU456" s="182" t="s">
        <v>82</v>
      </c>
      <c r="AV456" s="15" t="s">
        <v>129</v>
      </c>
      <c r="AW456" s="15" t="s">
        <v>33</v>
      </c>
      <c r="AX456" s="15" t="s">
        <v>80</v>
      </c>
      <c r="AY456" s="182" t="s">
        <v>121</v>
      </c>
    </row>
    <row r="457" spans="1:65" s="1" customFormat="1" ht="24.2" customHeight="1">
      <c r="A457" s="33"/>
      <c r="B457" s="138"/>
      <c r="C457" s="139" t="s">
        <v>348</v>
      </c>
      <c r="D457" s="139" t="s">
        <v>124</v>
      </c>
      <c r="E457" s="140" t="s">
        <v>365</v>
      </c>
      <c r="F457" s="141" t="s">
        <v>366</v>
      </c>
      <c r="G457" s="142" t="s">
        <v>355</v>
      </c>
      <c r="H457" s="143">
        <v>30.039000000000001</v>
      </c>
      <c r="I457" s="144"/>
      <c r="J457" s="145">
        <f>ROUND(I457*H457,2)</f>
        <v>0</v>
      </c>
      <c r="K457" s="141" t="s">
        <v>128</v>
      </c>
      <c r="L457" s="34"/>
      <c r="M457" s="146" t="s">
        <v>3</v>
      </c>
      <c r="N457" s="147" t="s">
        <v>44</v>
      </c>
      <c r="O457" s="54"/>
      <c r="P457" s="148">
        <f>O457*H457</f>
        <v>0</v>
      </c>
      <c r="Q457" s="148">
        <v>0</v>
      </c>
      <c r="R457" s="148">
        <f>Q457*H457</f>
        <v>0</v>
      </c>
      <c r="S457" s="148">
        <v>0</v>
      </c>
      <c r="T457" s="149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0" t="s">
        <v>211</v>
      </c>
      <c r="AT457" s="150" t="s">
        <v>124</v>
      </c>
      <c r="AU457" s="150" t="s">
        <v>82</v>
      </c>
      <c r="AY457" s="18" t="s">
        <v>121</v>
      </c>
      <c r="BE457" s="151">
        <f>IF(N457="základní",J457,0)</f>
        <v>0</v>
      </c>
      <c r="BF457" s="151">
        <f>IF(N457="snížená",J457,0)</f>
        <v>0</v>
      </c>
      <c r="BG457" s="151">
        <f>IF(N457="zákl. přenesená",J457,0)</f>
        <v>0</v>
      </c>
      <c r="BH457" s="151">
        <f>IF(N457="sníž. přenesená",J457,0)</f>
        <v>0</v>
      </c>
      <c r="BI457" s="151">
        <f>IF(N457="nulová",J457,0)</f>
        <v>0</v>
      </c>
      <c r="BJ457" s="18" t="s">
        <v>82</v>
      </c>
      <c r="BK457" s="151">
        <f>ROUND(I457*H457,2)</f>
        <v>0</v>
      </c>
      <c r="BL457" s="18" t="s">
        <v>211</v>
      </c>
      <c r="BM457" s="150" t="s">
        <v>481</v>
      </c>
    </row>
    <row r="458" spans="1:65" s="1" customFormat="1">
      <c r="A458" s="33"/>
      <c r="B458" s="34"/>
      <c r="C458" s="33"/>
      <c r="D458" s="152" t="s">
        <v>130</v>
      </c>
      <c r="E458" s="33"/>
      <c r="F458" s="153" t="s">
        <v>368</v>
      </c>
      <c r="G458" s="33"/>
      <c r="H458" s="33"/>
      <c r="I458" s="154"/>
      <c r="J458" s="33"/>
      <c r="K458" s="33"/>
      <c r="L458" s="34"/>
      <c r="M458" s="155"/>
      <c r="N458" s="156"/>
      <c r="O458" s="54"/>
      <c r="P458" s="54"/>
      <c r="Q458" s="54"/>
      <c r="R458" s="54"/>
      <c r="S458" s="54"/>
      <c r="T458" s="55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T458" s="18" t="s">
        <v>130</v>
      </c>
      <c r="AU458" s="18" t="s">
        <v>82</v>
      </c>
    </row>
    <row r="459" spans="1:65" s="13" customFormat="1">
      <c r="B459" s="165"/>
      <c r="D459" s="158" t="s">
        <v>132</v>
      </c>
      <c r="E459" s="166" t="s">
        <v>3</v>
      </c>
      <c r="F459" s="167" t="s">
        <v>482</v>
      </c>
      <c r="H459" s="168">
        <v>30.039000000000001</v>
      </c>
      <c r="I459" s="169"/>
      <c r="L459" s="165"/>
      <c r="M459" s="170"/>
      <c r="N459" s="171"/>
      <c r="O459" s="171"/>
      <c r="P459" s="171"/>
      <c r="Q459" s="171"/>
      <c r="R459" s="171"/>
      <c r="S459" s="171"/>
      <c r="T459" s="172"/>
      <c r="AT459" s="166" t="s">
        <v>132</v>
      </c>
      <c r="AU459" s="166" t="s">
        <v>82</v>
      </c>
      <c r="AV459" s="13" t="s">
        <v>82</v>
      </c>
      <c r="AW459" s="13" t="s">
        <v>33</v>
      </c>
      <c r="AX459" s="13" t="s">
        <v>72</v>
      </c>
      <c r="AY459" s="166" t="s">
        <v>121</v>
      </c>
    </row>
    <row r="460" spans="1:65" s="15" customFormat="1">
      <c r="B460" s="181"/>
      <c r="D460" s="158" t="s">
        <v>132</v>
      </c>
      <c r="E460" s="182" t="s">
        <v>3</v>
      </c>
      <c r="F460" s="183" t="s">
        <v>147</v>
      </c>
      <c r="H460" s="184">
        <v>30.039000000000001</v>
      </c>
      <c r="I460" s="185"/>
      <c r="L460" s="181"/>
      <c r="M460" s="186"/>
      <c r="N460" s="187"/>
      <c r="O460" s="187"/>
      <c r="P460" s="187"/>
      <c r="Q460" s="187"/>
      <c r="R460" s="187"/>
      <c r="S460" s="187"/>
      <c r="T460" s="188"/>
      <c r="AT460" s="182" t="s">
        <v>132</v>
      </c>
      <c r="AU460" s="182" t="s">
        <v>82</v>
      </c>
      <c r="AV460" s="15" t="s">
        <v>129</v>
      </c>
      <c r="AW460" s="15" t="s">
        <v>33</v>
      </c>
      <c r="AX460" s="15" t="s">
        <v>80</v>
      </c>
      <c r="AY460" s="182" t="s">
        <v>121</v>
      </c>
    </row>
    <row r="461" spans="1:65" s="1" customFormat="1" ht="24.2" customHeight="1">
      <c r="A461" s="33"/>
      <c r="B461" s="138"/>
      <c r="C461" s="139" t="s">
        <v>483</v>
      </c>
      <c r="D461" s="139" t="s">
        <v>124</v>
      </c>
      <c r="E461" s="140" t="s">
        <v>376</v>
      </c>
      <c r="F461" s="141" t="s">
        <v>377</v>
      </c>
      <c r="G461" s="142" t="s">
        <v>355</v>
      </c>
      <c r="H461" s="143">
        <v>0.79100000000000004</v>
      </c>
      <c r="I461" s="144"/>
      <c r="J461" s="145">
        <f>ROUND(I461*H461,2)</f>
        <v>0</v>
      </c>
      <c r="K461" s="141" t="s">
        <v>128</v>
      </c>
      <c r="L461" s="34"/>
      <c r="M461" s="146" t="s">
        <v>3</v>
      </c>
      <c r="N461" s="147" t="s">
        <v>44</v>
      </c>
      <c r="O461" s="54"/>
      <c r="P461" s="148">
        <f>O461*H461</f>
        <v>0</v>
      </c>
      <c r="Q461" s="148">
        <v>0</v>
      </c>
      <c r="R461" s="148">
        <f>Q461*H461</f>
        <v>0</v>
      </c>
      <c r="S461" s="148">
        <v>0</v>
      </c>
      <c r="T461" s="149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50" t="s">
        <v>211</v>
      </c>
      <c r="AT461" s="150" t="s">
        <v>124</v>
      </c>
      <c r="AU461" s="150" t="s">
        <v>82</v>
      </c>
      <c r="AY461" s="18" t="s">
        <v>121</v>
      </c>
      <c r="BE461" s="151">
        <f>IF(N461="základní",J461,0)</f>
        <v>0</v>
      </c>
      <c r="BF461" s="151">
        <f>IF(N461="snížená",J461,0)</f>
        <v>0</v>
      </c>
      <c r="BG461" s="151">
        <f>IF(N461="zákl. přenesená",J461,0)</f>
        <v>0</v>
      </c>
      <c r="BH461" s="151">
        <f>IF(N461="sníž. přenesená",J461,0)</f>
        <v>0</v>
      </c>
      <c r="BI461" s="151">
        <f>IF(N461="nulová",J461,0)</f>
        <v>0</v>
      </c>
      <c r="BJ461" s="18" t="s">
        <v>82</v>
      </c>
      <c r="BK461" s="151">
        <f>ROUND(I461*H461,2)</f>
        <v>0</v>
      </c>
      <c r="BL461" s="18" t="s">
        <v>211</v>
      </c>
      <c r="BM461" s="150" t="s">
        <v>273</v>
      </c>
    </row>
    <row r="462" spans="1:65" s="1" customFormat="1">
      <c r="A462" s="33"/>
      <c r="B462" s="34"/>
      <c r="C462" s="33"/>
      <c r="D462" s="152" t="s">
        <v>130</v>
      </c>
      <c r="E462" s="33"/>
      <c r="F462" s="153" t="s">
        <v>379</v>
      </c>
      <c r="G462" s="33"/>
      <c r="H462" s="33"/>
      <c r="I462" s="154"/>
      <c r="J462" s="33"/>
      <c r="K462" s="33"/>
      <c r="L462" s="34"/>
      <c r="M462" s="155"/>
      <c r="N462" s="156"/>
      <c r="O462" s="54"/>
      <c r="P462" s="54"/>
      <c r="Q462" s="54"/>
      <c r="R462" s="54"/>
      <c r="S462" s="54"/>
      <c r="T462" s="55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T462" s="18" t="s">
        <v>130</v>
      </c>
      <c r="AU462" s="18" t="s">
        <v>82</v>
      </c>
    </row>
    <row r="463" spans="1:65" s="13" customFormat="1">
      <c r="B463" s="165"/>
      <c r="D463" s="158" t="s">
        <v>132</v>
      </c>
      <c r="E463" s="166" t="s">
        <v>3</v>
      </c>
      <c r="F463" s="167" t="s">
        <v>484</v>
      </c>
      <c r="H463" s="168">
        <v>0.79100000000000004</v>
      </c>
      <c r="I463" s="169"/>
      <c r="L463" s="165"/>
      <c r="M463" s="170"/>
      <c r="N463" s="171"/>
      <c r="O463" s="171"/>
      <c r="P463" s="171"/>
      <c r="Q463" s="171"/>
      <c r="R463" s="171"/>
      <c r="S463" s="171"/>
      <c r="T463" s="172"/>
      <c r="AT463" s="166" t="s">
        <v>132</v>
      </c>
      <c r="AU463" s="166" t="s">
        <v>82</v>
      </c>
      <c r="AV463" s="13" t="s">
        <v>82</v>
      </c>
      <c r="AW463" s="13" t="s">
        <v>33</v>
      </c>
      <c r="AX463" s="13" t="s">
        <v>72</v>
      </c>
      <c r="AY463" s="166" t="s">
        <v>121</v>
      </c>
    </row>
    <row r="464" spans="1:65" s="15" customFormat="1">
      <c r="B464" s="181"/>
      <c r="D464" s="158" t="s">
        <v>132</v>
      </c>
      <c r="E464" s="182" t="s">
        <v>3</v>
      </c>
      <c r="F464" s="183" t="s">
        <v>147</v>
      </c>
      <c r="H464" s="184">
        <v>0.79100000000000004</v>
      </c>
      <c r="I464" s="185"/>
      <c r="L464" s="181"/>
      <c r="M464" s="186"/>
      <c r="N464" s="187"/>
      <c r="O464" s="187"/>
      <c r="P464" s="187"/>
      <c r="Q464" s="187"/>
      <c r="R464" s="187"/>
      <c r="S464" s="187"/>
      <c r="T464" s="188"/>
      <c r="AT464" s="182" t="s">
        <v>132</v>
      </c>
      <c r="AU464" s="182" t="s">
        <v>82</v>
      </c>
      <c r="AV464" s="15" t="s">
        <v>129</v>
      </c>
      <c r="AW464" s="15" t="s">
        <v>33</v>
      </c>
      <c r="AX464" s="15" t="s">
        <v>80</v>
      </c>
      <c r="AY464" s="182" t="s">
        <v>121</v>
      </c>
    </row>
    <row r="465" spans="1:65" s="1" customFormat="1" ht="24.2" customHeight="1">
      <c r="A465" s="33"/>
      <c r="B465" s="138"/>
      <c r="C465" s="139" t="s">
        <v>356</v>
      </c>
      <c r="D465" s="139" t="s">
        <v>124</v>
      </c>
      <c r="E465" s="140" t="s">
        <v>371</v>
      </c>
      <c r="F465" s="141" t="s">
        <v>372</v>
      </c>
      <c r="G465" s="142" t="s">
        <v>355</v>
      </c>
      <c r="H465" s="143">
        <v>0.79100000000000004</v>
      </c>
      <c r="I465" s="144"/>
      <c r="J465" s="145">
        <f>ROUND(I465*H465,2)</f>
        <v>0</v>
      </c>
      <c r="K465" s="141" t="s">
        <v>128</v>
      </c>
      <c r="L465" s="34"/>
      <c r="M465" s="146" t="s">
        <v>3</v>
      </c>
      <c r="N465" s="147" t="s">
        <v>44</v>
      </c>
      <c r="O465" s="54"/>
      <c r="P465" s="148">
        <f>O465*H465</f>
        <v>0</v>
      </c>
      <c r="Q465" s="148">
        <v>0</v>
      </c>
      <c r="R465" s="148">
        <f>Q465*H465</f>
        <v>0</v>
      </c>
      <c r="S465" s="148">
        <v>0</v>
      </c>
      <c r="T465" s="149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50" t="s">
        <v>211</v>
      </c>
      <c r="AT465" s="150" t="s">
        <v>124</v>
      </c>
      <c r="AU465" s="150" t="s">
        <v>82</v>
      </c>
      <c r="AY465" s="18" t="s">
        <v>121</v>
      </c>
      <c r="BE465" s="151">
        <f>IF(N465="základní",J465,0)</f>
        <v>0</v>
      </c>
      <c r="BF465" s="151">
        <f>IF(N465="snížená",J465,0)</f>
        <v>0</v>
      </c>
      <c r="BG465" s="151">
        <f>IF(N465="zákl. přenesená",J465,0)</f>
        <v>0</v>
      </c>
      <c r="BH465" s="151">
        <f>IF(N465="sníž. přenesená",J465,0)</f>
        <v>0</v>
      </c>
      <c r="BI465" s="151">
        <f>IF(N465="nulová",J465,0)</f>
        <v>0</v>
      </c>
      <c r="BJ465" s="18" t="s">
        <v>82</v>
      </c>
      <c r="BK465" s="151">
        <f>ROUND(I465*H465,2)</f>
        <v>0</v>
      </c>
      <c r="BL465" s="18" t="s">
        <v>211</v>
      </c>
      <c r="BM465" s="150" t="s">
        <v>282</v>
      </c>
    </row>
    <row r="466" spans="1:65" s="1" customFormat="1">
      <c r="A466" s="33"/>
      <c r="B466" s="34"/>
      <c r="C466" s="33"/>
      <c r="D466" s="152" t="s">
        <v>130</v>
      </c>
      <c r="E466" s="33"/>
      <c r="F466" s="153" t="s">
        <v>374</v>
      </c>
      <c r="G466" s="33"/>
      <c r="H466" s="33"/>
      <c r="I466" s="154"/>
      <c r="J466" s="33"/>
      <c r="K466" s="33"/>
      <c r="L466" s="34"/>
      <c r="M466" s="155"/>
      <c r="N466" s="156"/>
      <c r="O466" s="54"/>
      <c r="P466" s="54"/>
      <c r="Q466" s="54"/>
      <c r="R466" s="54"/>
      <c r="S466" s="54"/>
      <c r="T466" s="55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T466" s="18" t="s">
        <v>130</v>
      </c>
      <c r="AU466" s="18" t="s">
        <v>82</v>
      </c>
    </row>
    <row r="467" spans="1:65" s="1" customFormat="1" ht="16.5" customHeight="1">
      <c r="A467" s="33"/>
      <c r="B467" s="138"/>
      <c r="C467" s="139" t="s">
        <v>485</v>
      </c>
      <c r="D467" s="139" t="s">
        <v>124</v>
      </c>
      <c r="E467" s="140" t="s">
        <v>486</v>
      </c>
      <c r="F467" s="141" t="s">
        <v>487</v>
      </c>
      <c r="G467" s="142" t="s">
        <v>427</v>
      </c>
      <c r="H467" s="143">
        <v>11</v>
      </c>
      <c r="I467" s="144"/>
      <c r="J467" s="145">
        <f>ROUND(I467*H467,2)</f>
        <v>0</v>
      </c>
      <c r="K467" s="141" t="s">
        <v>128</v>
      </c>
      <c r="L467" s="34"/>
      <c r="M467" s="146" t="s">
        <v>3</v>
      </c>
      <c r="N467" s="147" t="s">
        <v>44</v>
      </c>
      <c r="O467" s="54"/>
      <c r="P467" s="148">
        <f>O467*H467</f>
        <v>0</v>
      </c>
      <c r="Q467" s="148">
        <v>2.7E-4</v>
      </c>
      <c r="R467" s="148">
        <f>Q467*H467</f>
        <v>2.97E-3</v>
      </c>
      <c r="S467" s="148">
        <v>0</v>
      </c>
      <c r="T467" s="149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50" t="s">
        <v>211</v>
      </c>
      <c r="AT467" s="150" t="s">
        <v>124</v>
      </c>
      <c r="AU467" s="150" t="s">
        <v>82</v>
      </c>
      <c r="AY467" s="18" t="s">
        <v>121</v>
      </c>
      <c r="BE467" s="151">
        <f>IF(N467="základní",J467,0)</f>
        <v>0</v>
      </c>
      <c r="BF467" s="151">
        <f>IF(N467="snížená",J467,0)</f>
        <v>0</v>
      </c>
      <c r="BG467" s="151">
        <f>IF(N467="zákl. přenesená",J467,0)</f>
        <v>0</v>
      </c>
      <c r="BH467" s="151">
        <f>IF(N467="sníž. přenesená",J467,0)</f>
        <v>0</v>
      </c>
      <c r="BI467" s="151">
        <f>IF(N467="nulová",J467,0)</f>
        <v>0</v>
      </c>
      <c r="BJ467" s="18" t="s">
        <v>82</v>
      </c>
      <c r="BK467" s="151">
        <f>ROUND(I467*H467,2)</f>
        <v>0</v>
      </c>
      <c r="BL467" s="18" t="s">
        <v>211</v>
      </c>
      <c r="BM467" s="150" t="s">
        <v>488</v>
      </c>
    </row>
    <row r="468" spans="1:65" s="1" customFormat="1">
      <c r="A468" s="33"/>
      <c r="B468" s="34"/>
      <c r="C468" s="33"/>
      <c r="D468" s="152" t="s">
        <v>130</v>
      </c>
      <c r="E468" s="33"/>
      <c r="F468" s="153" t="s">
        <v>489</v>
      </c>
      <c r="G468" s="33"/>
      <c r="H468" s="33"/>
      <c r="I468" s="154"/>
      <c r="J468" s="33"/>
      <c r="K468" s="33"/>
      <c r="L468" s="34"/>
      <c r="M468" s="155"/>
      <c r="N468" s="156"/>
      <c r="O468" s="54"/>
      <c r="P468" s="54"/>
      <c r="Q468" s="54"/>
      <c r="R468" s="54"/>
      <c r="S468" s="54"/>
      <c r="T468" s="55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T468" s="18" t="s">
        <v>130</v>
      </c>
      <c r="AU468" s="18" t="s">
        <v>82</v>
      </c>
    </row>
    <row r="469" spans="1:65" s="12" customFormat="1">
      <c r="B469" s="157"/>
      <c r="D469" s="158" t="s">
        <v>132</v>
      </c>
      <c r="E469" s="159" t="s">
        <v>3</v>
      </c>
      <c r="F469" s="160" t="s">
        <v>490</v>
      </c>
      <c r="H469" s="159" t="s">
        <v>3</v>
      </c>
      <c r="I469" s="161"/>
      <c r="L469" s="157"/>
      <c r="M469" s="162"/>
      <c r="N469" s="163"/>
      <c r="O469" s="163"/>
      <c r="P469" s="163"/>
      <c r="Q469" s="163"/>
      <c r="R469" s="163"/>
      <c r="S469" s="163"/>
      <c r="T469" s="164"/>
      <c r="AT469" s="159" t="s">
        <v>132</v>
      </c>
      <c r="AU469" s="159" t="s">
        <v>82</v>
      </c>
      <c r="AV469" s="12" t="s">
        <v>80</v>
      </c>
      <c r="AW469" s="12" t="s">
        <v>33</v>
      </c>
      <c r="AX469" s="12" t="s">
        <v>72</v>
      </c>
      <c r="AY469" s="159" t="s">
        <v>121</v>
      </c>
    </row>
    <row r="470" spans="1:65" s="12" customFormat="1">
      <c r="B470" s="157"/>
      <c r="D470" s="158" t="s">
        <v>132</v>
      </c>
      <c r="E470" s="159" t="s">
        <v>3</v>
      </c>
      <c r="F470" s="160" t="s">
        <v>491</v>
      </c>
      <c r="H470" s="159" t="s">
        <v>3</v>
      </c>
      <c r="I470" s="161"/>
      <c r="L470" s="157"/>
      <c r="M470" s="162"/>
      <c r="N470" s="163"/>
      <c r="O470" s="163"/>
      <c r="P470" s="163"/>
      <c r="Q470" s="163"/>
      <c r="R470" s="163"/>
      <c r="S470" s="163"/>
      <c r="T470" s="164"/>
      <c r="AT470" s="159" t="s">
        <v>132</v>
      </c>
      <c r="AU470" s="159" t="s">
        <v>82</v>
      </c>
      <c r="AV470" s="12" t="s">
        <v>80</v>
      </c>
      <c r="AW470" s="12" t="s">
        <v>33</v>
      </c>
      <c r="AX470" s="12" t="s">
        <v>72</v>
      </c>
      <c r="AY470" s="159" t="s">
        <v>121</v>
      </c>
    </row>
    <row r="471" spans="1:65" s="12" customFormat="1">
      <c r="B471" s="157"/>
      <c r="D471" s="158" t="s">
        <v>132</v>
      </c>
      <c r="E471" s="159" t="s">
        <v>3</v>
      </c>
      <c r="F471" s="160" t="s">
        <v>492</v>
      </c>
      <c r="H471" s="159" t="s">
        <v>3</v>
      </c>
      <c r="I471" s="161"/>
      <c r="L471" s="157"/>
      <c r="M471" s="162"/>
      <c r="N471" s="163"/>
      <c r="O471" s="163"/>
      <c r="P471" s="163"/>
      <c r="Q471" s="163"/>
      <c r="R471" s="163"/>
      <c r="S471" s="163"/>
      <c r="T471" s="164"/>
      <c r="AT471" s="159" t="s">
        <v>132</v>
      </c>
      <c r="AU471" s="159" t="s">
        <v>82</v>
      </c>
      <c r="AV471" s="12" t="s">
        <v>80</v>
      </c>
      <c r="AW471" s="12" t="s">
        <v>33</v>
      </c>
      <c r="AX471" s="12" t="s">
        <v>72</v>
      </c>
      <c r="AY471" s="159" t="s">
        <v>121</v>
      </c>
    </row>
    <row r="472" spans="1:65" s="12" customFormat="1">
      <c r="B472" s="157"/>
      <c r="D472" s="158" t="s">
        <v>132</v>
      </c>
      <c r="E472" s="159" t="s">
        <v>3</v>
      </c>
      <c r="F472" s="160" t="s">
        <v>226</v>
      </c>
      <c r="H472" s="159" t="s">
        <v>3</v>
      </c>
      <c r="I472" s="161"/>
      <c r="L472" s="157"/>
      <c r="M472" s="162"/>
      <c r="N472" s="163"/>
      <c r="O472" s="163"/>
      <c r="P472" s="163"/>
      <c r="Q472" s="163"/>
      <c r="R472" s="163"/>
      <c r="S472" s="163"/>
      <c r="T472" s="164"/>
      <c r="AT472" s="159" t="s">
        <v>132</v>
      </c>
      <c r="AU472" s="159" t="s">
        <v>82</v>
      </c>
      <c r="AV472" s="12" t="s">
        <v>80</v>
      </c>
      <c r="AW472" s="12" t="s">
        <v>33</v>
      </c>
      <c r="AX472" s="12" t="s">
        <v>72</v>
      </c>
      <c r="AY472" s="159" t="s">
        <v>121</v>
      </c>
    </row>
    <row r="473" spans="1:65" s="13" customFormat="1">
      <c r="B473" s="165"/>
      <c r="D473" s="158" t="s">
        <v>132</v>
      </c>
      <c r="E473" s="166" t="s">
        <v>3</v>
      </c>
      <c r="F473" s="167" t="s">
        <v>80</v>
      </c>
      <c r="H473" s="168">
        <v>1</v>
      </c>
      <c r="I473" s="169"/>
      <c r="L473" s="165"/>
      <c r="M473" s="170"/>
      <c r="N473" s="171"/>
      <c r="O473" s="171"/>
      <c r="P473" s="171"/>
      <c r="Q473" s="171"/>
      <c r="R473" s="171"/>
      <c r="S473" s="171"/>
      <c r="T473" s="172"/>
      <c r="AT473" s="166" t="s">
        <v>132</v>
      </c>
      <c r="AU473" s="166" t="s">
        <v>82</v>
      </c>
      <c r="AV473" s="13" t="s">
        <v>82</v>
      </c>
      <c r="AW473" s="13" t="s">
        <v>33</v>
      </c>
      <c r="AX473" s="13" t="s">
        <v>72</v>
      </c>
      <c r="AY473" s="166" t="s">
        <v>121</v>
      </c>
    </row>
    <row r="474" spans="1:65" s="12" customFormat="1">
      <c r="B474" s="157"/>
      <c r="D474" s="158" t="s">
        <v>132</v>
      </c>
      <c r="E474" s="159" t="s">
        <v>3</v>
      </c>
      <c r="F474" s="160" t="s">
        <v>166</v>
      </c>
      <c r="H474" s="159" t="s">
        <v>3</v>
      </c>
      <c r="I474" s="161"/>
      <c r="L474" s="157"/>
      <c r="M474" s="162"/>
      <c r="N474" s="163"/>
      <c r="O474" s="163"/>
      <c r="P474" s="163"/>
      <c r="Q474" s="163"/>
      <c r="R474" s="163"/>
      <c r="S474" s="163"/>
      <c r="T474" s="164"/>
      <c r="AT474" s="159" t="s">
        <v>132</v>
      </c>
      <c r="AU474" s="159" t="s">
        <v>82</v>
      </c>
      <c r="AV474" s="12" t="s">
        <v>80</v>
      </c>
      <c r="AW474" s="12" t="s">
        <v>33</v>
      </c>
      <c r="AX474" s="12" t="s">
        <v>72</v>
      </c>
      <c r="AY474" s="159" t="s">
        <v>121</v>
      </c>
    </row>
    <row r="475" spans="1:65" s="13" customFormat="1">
      <c r="B475" s="165"/>
      <c r="D475" s="158" t="s">
        <v>132</v>
      </c>
      <c r="E475" s="166" t="s">
        <v>3</v>
      </c>
      <c r="F475" s="167" t="s">
        <v>176</v>
      </c>
      <c r="H475" s="168">
        <v>8</v>
      </c>
      <c r="I475" s="169"/>
      <c r="L475" s="165"/>
      <c r="M475" s="170"/>
      <c r="N475" s="171"/>
      <c r="O475" s="171"/>
      <c r="P475" s="171"/>
      <c r="Q475" s="171"/>
      <c r="R475" s="171"/>
      <c r="S475" s="171"/>
      <c r="T475" s="172"/>
      <c r="AT475" s="166" t="s">
        <v>132</v>
      </c>
      <c r="AU475" s="166" t="s">
        <v>82</v>
      </c>
      <c r="AV475" s="13" t="s">
        <v>82</v>
      </c>
      <c r="AW475" s="13" t="s">
        <v>33</v>
      </c>
      <c r="AX475" s="13" t="s">
        <v>72</v>
      </c>
      <c r="AY475" s="166" t="s">
        <v>121</v>
      </c>
    </row>
    <row r="476" spans="1:65" s="12" customFormat="1">
      <c r="B476" s="157"/>
      <c r="D476" s="158" t="s">
        <v>132</v>
      </c>
      <c r="E476" s="159" t="s">
        <v>3</v>
      </c>
      <c r="F476" s="160" t="s">
        <v>422</v>
      </c>
      <c r="H476" s="159" t="s">
        <v>3</v>
      </c>
      <c r="I476" s="161"/>
      <c r="L476" s="157"/>
      <c r="M476" s="162"/>
      <c r="N476" s="163"/>
      <c r="O476" s="163"/>
      <c r="P476" s="163"/>
      <c r="Q476" s="163"/>
      <c r="R476" s="163"/>
      <c r="S476" s="163"/>
      <c r="T476" s="164"/>
      <c r="AT476" s="159" t="s">
        <v>132</v>
      </c>
      <c r="AU476" s="159" t="s">
        <v>82</v>
      </c>
      <c r="AV476" s="12" t="s">
        <v>80</v>
      </c>
      <c r="AW476" s="12" t="s">
        <v>33</v>
      </c>
      <c r="AX476" s="12" t="s">
        <v>72</v>
      </c>
      <c r="AY476" s="159" t="s">
        <v>121</v>
      </c>
    </row>
    <row r="477" spans="1:65" s="13" customFormat="1">
      <c r="B477" s="165"/>
      <c r="D477" s="158" t="s">
        <v>132</v>
      </c>
      <c r="E477" s="166" t="s">
        <v>3</v>
      </c>
      <c r="F477" s="167" t="s">
        <v>80</v>
      </c>
      <c r="H477" s="168">
        <v>1</v>
      </c>
      <c r="I477" s="169"/>
      <c r="L477" s="165"/>
      <c r="M477" s="170"/>
      <c r="N477" s="171"/>
      <c r="O477" s="171"/>
      <c r="P477" s="171"/>
      <c r="Q477" s="171"/>
      <c r="R477" s="171"/>
      <c r="S477" s="171"/>
      <c r="T477" s="172"/>
      <c r="AT477" s="166" t="s">
        <v>132</v>
      </c>
      <c r="AU477" s="166" t="s">
        <v>82</v>
      </c>
      <c r="AV477" s="13" t="s">
        <v>82</v>
      </c>
      <c r="AW477" s="13" t="s">
        <v>33</v>
      </c>
      <c r="AX477" s="13" t="s">
        <v>72</v>
      </c>
      <c r="AY477" s="166" t="s">
        <v>121</v>
      </c>
    </row>
    <row r="478" spans="1:65" s="12" customFormat="1">
      <c r="B478" s="157"/>
      <c r="D478" s="158" t="s">
        <v>132</v>
      </c>
      <c r="E478" s="159" t="s">
        <v>3</v>
      </c>
      <c r="F478" s="160" t="s">
        <v>424</v>
      </c>
      <c r="H478" s="159" t="s">
        <v>3</v>
      </c>
      <c r="I478" s="161"/>
      <c r="L478" s="157"/>
      <c r="M478" s="162"/>
      <c r="N478" s="163"/>
      <c r="O478" s="163"/>
      <c r="P478" s="163"/>
      <c r="Q478" s="163"/>
      <c r="R478" s="163"/>
      <c r="S478" s="163"/>
      <c r="T478" s="164"/>
      <c r="AT478" s="159" t="s">
        <v>132</v>
      </c>
      <c r="AU478" s="159" t="s">
        <v>82</v>
      </c>
      <c r="AV478" s="12" t="s">
        <v>80</v>
      </c>
      <c r="AW478" s="12" t="s">
        <v>33</v>
      </c>
      <c r="AX478" s="12" t="s">
        <v>72</v>
      </c>
      <c r="AY478" s="159" t="s">
        <v>121</v>
      </c>
    </row>
    <row r="479" spans="1:65" s="13" customFormat="1">
      <c r="B479" s="165"/>
      <c r="D479" s="158" t="s">
        <v>132</v>
      </c>
      <c r="E479" s="166" t="s">
        <v>3</v>
      </c>
      <c r="F479" s="167" t="s">
        <v>80</v>
      </c>
      <c r="H479" s="168">
        <v>1</v>
      </c>
      <c r="I479" s="169"/>
      <c r="L479" s="165"/>
      <c r="M479" s="170"/>
      <c r="N479" s="171"/>
      <c r="O479" s="171"/>
      <c r="P479" s="171"/>
      <c r="Q479" s="171"/>
      <c r="R479" s="171"/>
      <c r="S479" s="171"/>
      <c r="T479" s="172"/>
      <c r="AT479" s="166" t="s">
        <v>132</v>
      </c>
      <c r="AU479" s="166" t="s">
        <v>82</v>
      </c>
      <c r="AV479" s="13" t="s">
        <v>82</v>
      </c>
      <c r="AW479" s="13" t="s">
        <v>33</v>
      </c>
      <c r="AX479" s="13" t="s">
        <v>72</v>
      </c>
      <c r="AY479" s="166" t="s">
        <v>121</v>
      </c>
    </row>
    <row r="480" spans="1:65" s="15" customFormat="1">
      <c r="B480" s="181"/>
      <c r="D480" s="158" t="s">
        <v>132</v>
      </c>
      <c r="E480" s="182" t="s">
        <v>3</v>
      </c>
      <c r="F480" s="183" t="s">
        <v>147</v>
      </c>
      <c r="H480" s="184">
        <v>11</v>
      </c>
      <c r="I480" s="185"/>
      <c r="L480" s="181"/>
      <c r="M480" s="186"/>
      <c r="N480" s="187"/>
      <c r="O480" s="187"/>
      <c r="P480" s="187"/>
      <c r="Q480" s="187"/>
      <c r="R480" s="187"/>
      <c r="S480" s="187"/>
      <c r="T480" s="188"/>
      <c r="AT480" s="182" t="s">
        <v>132</v>
      </c>
      <c r="AU480" s="182" t="s">
        <v>82</v>
      </c>
      <c r="AV480" s="15" t="s">
        <v>129</v>
      </c>
      <c r="AW480" s="15" t="s">
        <v>33</v>
      </c>
      <c r="AX480" s="15" t="s">
        <v>80</v>
      </c>
      <c r="AY480" s="182" t="s">
        <v>121</v>
      </c>
    </row>
    <row r="481" spans="1:65" s="1" customFormat="1" ht="24.2" customHeight="1">
      <c r="A481" s="33"/>
      <c r="B481" s="138"/>
      <c r="C481" s="189" t="s">
        <v>363</v>
      </c>
      <c r="D481" s="189" t="s">
        <v>493</v>
      </c>
      <c r="E481" s="190" t="s">
        <v>494</v>
      </c>
      <c r="F481" s="191" t="s">
        <v>495</v>
      </c>
      <c r="G481" s="192" t="s">
        <v>127</v>
      </c>
      <c r="H481" s="193">
        <v>10.773999999999999</v>
      </c>
      <c r="I481" s="194"/>
      <c r="J481" s="195">
        <f>ROUND(I481*H481,2)</f>
        <v>0</v>
      </c>
      <c r="K481" s="191" t="s">
        <v>3</v>
      </c>
      <c r="L481" s="196"/>
      <c r="M481" s="197" t="s">
        <v>3</v>
      </c>
      <c r="N481" s="198" t="s">
        <v>44</v>
      </c>
      <c r="O481" s="54"/>
      <c r="P481" s="148">
        <f>O481*H481</f>
        <v>0</v>
      </c>
      <c r="Q481" s="148">
        <v>0</v>
      </c>
      <c r="R481" s="148">
        <f>Q481*H481</f>
        <v>0</v>
      </c>
      <c r="S481" s="148">
        <v>0</v>
      </c>
      <c r="T481" s="149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0" t="s">
        <v>286</v>
      </c>
      <c r="AT481" s="150" t="s">
        <v>493</v>
      </c>
      <c r="AU481" s="150" t="s">
        <v>82</v>
      </c>
      <c r="AY481" s="18" t="s">
        <v>121</v>
      </c>
      <c r="BE481" s="151">
        <f>IF(N481="základní",J481,0)</f>
        <v>0</v>
      </c>
      <c r="BF481" s="151">
        <f>IF(N481="snížená",J481,0)</f>
        <v>0</v>
      </c>
      <c r="BG481" s="151">
        <f>IF(N481="zákl. přenesená",J481,0)</f>
        <v>0</v>
      </c>
      <c r="BH481" s="151">
        <f>IF(N481="sníž. přenesená",J481,0)</f>
        <v>0</v>
      </c>
      <c r="BI481" s="151">
        <f>IF(N481="nulová",J481,0)</f>
        <v>0</v>
      </c>
      <c r="BJ481" s="18" t="s">
        <v>82</v>
      </c>
      <c r="BK481" s="151">
        <f>ROUND(I481*H481,2)</f>
        <v>0</v>
      </c>
      <c r="BL481" s="18" t="s">
        <v>211</v>
      </c>
      <c r="BM481" s="150" t="s">
        <v>496</v>
      </c>
    </row>
    <row r="482" spans="1:65" s="12" customFormat="1">
      <c r="B482" s="157"/>
      <c r="D482" s="158" t="s">
        <v>132</v>
      </c>
      <c r="E482" s="159" t="s">
        <v>3</v>
      </c>
      <c r="F482" s="160" t="s">
        <v>226</v>
      </c>
      <c r="H482" s="159" t="s">
        <v>3</v>
      </c>
      <c r="I482" s="161"/>
      <c r="L482" s="157"/>
      <c r="M482" s="162"/>
      <c r="N482" s="163"/>
      <c r="O482" s="163"/>
      <c r="P482" s="163"/>
      <c r="Q482" s="163"/>
      <c r="R482" s="163"/>
      <c r="S482" s="163"/>
      <c r="T482" s="164"/>
      <c r="AT482" s="159" t="s">
        <v>132</v>
      </c>
      <c r="AU482" s="159" t="s">
        <v>82</v>
      </c>
      <c r="AV482" s="12" t="s">
        <v>80</v>
      </c>
      <c r="AW482" s="12" t="s">
        <v>33</v>
      </c>
      <c r="AX482" s="12" t="s">
        <v>72</v>
      </c>
      <c r="AY482" s="159" t="s">
        <v>121</v>
      </c>
    </row>
    <row r="483" spans="1:65" s="13" customFormat="1">
      <c r="B483" s="165"/>
      <c r="D483" s="158" t="s">
        <v>132</v>
      </c>
      <c r="E483" s="166" t="s">
        <v>3</v>
      </c>
      <c r="F483" s="167" t="s">
        <v>290</v>
      </c>
      <c r="H483" s="168">
        <v>0.48</v>
      </c>
      <c r="I483" s="169"/>
      <c r="L483" s="165"/>
      <c r="M483" s="170"/>
      <c r="N483" s="171"/>
      <c r="O483" s="171"/>
      <c r="P483" s="171"/>
      <c r="Q483" s="171"/>
      <c r="R483" s="171"/>
      <c r="S483" s="171"/>
      <c r="T483" s="172"/>
      <c r="AT483" s="166" t="s">
        <v>132</v>
      </c>
      <c r="AU483" s="166" t="s">
        <v>82</v>
      </c>
      <c r="AV483" s="13" t="s">
        <v>82</v>
      </c>
      <c r="AW483" s="13" t="s">
        <v>33</v>
      </c>
      <c r="AX483" s="13" t="s">
        <v>72</v>
      </c>
      <c r="AY483" s="166" t="s">
        <v>121</v>
      </c>
    </row>
    <row r="484" spans="1:65" s="12" customFormat="1">
      <c r="B484" s="157"/>
      <c r="D484" s="158" t="s">
        <v>132</v>
      </c>
      <c r="E484" s="159" t="s">
        <v>3</v>
      </c>
      <c r="F484" s="160" t="s">
        <v>166</v>
      </c>
      <c r="H484" s="159" t="s">
        <v>3</v>
      </c>
      <c r="I484" s="161"/>
      <c r="L484" s="157"/>
      <c r="M484" s="162"/>
      <c r="N484" s="163"/>
      <c r="O484" s="163"/>
      <c r="P484" s="163"/>
      <c r="Q484" s="163"/>
      <c r="R484" s="163"/>
      <c r="S484" s="163"/>
      <c r="T484" s="164"/>
      <c r="AT484" s="159" t="s">
        <v>132</v>
      </c>
      <c r="AU484" s="159" t="s">
        <v>82</v>
      </c>
      <c r="AV484" s="12" t="s">
        <v>80</v>
      </c>
      <c r="AW484" s="12" t="s">
        <v>33</v>
      </c>
      <c r="AX484" s="12" t="s">
        <v>72</v>
      </c>
      <c r="AY484" s="159" t="s">
        <v>121</v>
      </c>
    </row>
    <row r="485" spans="1:65" s="13" customFormat="1">
      <c r="B485" s="165"/>
      <c r="D485" s="158" t="s">
        <v>132</v>
      </c>
      <c r="E485" s="166" t="s">
        <v>3</v>
      </c>
      <c r="F485" s="167" t="s">
        <v>497</v>
      </c>
      <c r="H485" s="168">
        <v>8.64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6" t="s">
        <v>132</v>
      </c>
      <c r="AU485" s="166" t="s">
        <v>82</v>
      </c>
      <c r="AV485" s="13" t="s">
        <v>82</v>
      </c>
      <c r="AW485" s="13" t="s">
        <v>33</v>
      </c>
      <c r="AX485" s="13" t="s">
        <v>72</v>
      </c>
      <c r="AY485" s="166" t="s">
        <v>121</v>
      </c>
    </row>
    <row r="486" spans="1:65" s="12" customFormat="1">
      <c r="B486" s="157"/>
      <c r="D486" s="158" t="s">
        <v>132</v>
      </c>
      <c r="E486" s="159" t="s">
        <v>3</v>
      </c>
      <c r="F486" s="160" t="s">
        <v>422</v>
      </c>
      <c r="H486" s="159" t="s">
        <v>3</v>
      </c>
      <c r="I486" s="161"/>
      <c r="L486" s="157"/>
      <c r="M486" s="162"/>
      <c r="N486" s="163"/>
      <c r="O486" s="163"/>
      <c r="P486" s="163"/>
      <c r="Q486" s="163"/>
      <c r="R486" s="163"/>
      <c r="S486" s="163"/>
      <c r="T486" s="164"/>
      <c r="AT486" s="159" t="s">
        <v>132</v>
      </c>
      <c r="AU486" s="159" t="s">
        <v>82</v>
      </c>
      <c r="AV486" s="12" t="s">
        <v>80</v>
      </c>
      <c r="AW486" s="12" t="s">
        <v>33</v>
      </c>
      <c r="AX486" s="12" t="s">
        <v>72</v>
      </c>
      <c r="AY486" s="159" t="s">
        <v>121</v>
      </c>
    </row>
    <row r="487" spans="1:65" s="13" customFormat="1">
      <c r="B487" s="165"/>
      <c r="D487" s="158" t="s">
        <v>132</v>
      </c>
      <c r="E487" s="166" t="s">
        <v>3</v>
      </c>
      <c r="F487" s="167" t="s">
        <v>294</v>
      </c>
      <c r="H487" s="168">
        <v>0.55100000000000005</v>
      </c>
      <c r="I487" s="169"/>
      <c r="L487" s="165"/>
      <c r="M487" s="170"/>
      <c r="N487" s="171"/>
      <c r="O487" s="171"/>
      <c r="P487" s="171"/>
      <c r="Q487" s="171"/>
      <c r="R487" s="171"/>
      <c r="S487" s="171"/>
      <c r="T487" s="172"/>
      <c r="AT487" s="166" t="s">
        <v>132</v>
      </c>
      <c r="AU487" s="166" t="s">
        <v>82</v>
      </c>
      <c r="AV487" s="13" t="s">
        <v>82</v>
      </c>
      <c r="AW487" s="13" t="s">
        <v>33</v>
      </c>
      <c r="AX487" s="13" t="s">
        <v>72</v>
      </c>
      <c r="AY487" s="166" t="s">
        <v>121</v>
      </c>
    </row>
    <row r="488" spans="1:65" s="12" customFormat="1">
      <c r="B488" s="157"/>
      <c r="D488" s="158" t="s">
        <v>132</v>
      </c>
      <c r="E488" s="159" t="s">
        <v>3</v>
      </c>
      <c r="F488" s="160" t="s">
        <v>424</v>
      </c>
      <c r="H488" s="159" t="s">
        <v>3</v>
      </c>
      <c r="I488" s="161"/>
      <c r="L488" s="157"/>
      <c r="M488" s="162"/>
      <c r="N488" s="163"/>
      <c r="O488" s="163"/>
      <c r="P488" s="163"/>
      <c r="Q488" s="163"/>
      <c r="R488" s="163"/>
      <c r="S488" s="163"/>
      <c r="T488" s="164"/>
      <c r="AT488" s="159" t="s">
        <v>132</v>
      </c>
      <c r="AU488" s="159" t="s">
        <v>82</v>
      </c>
      <c r="AV488" s="12" t="s">
        <v>80</v>
      </c>
      <c r="AW488" s="12" t="s">
        <v>33</v>
      </c>
      <c r="AX488" s="12" t="s">
        <v>72</v>
      </c>
      <c r="AY488" s="159" t="s">
        <v>121</v>
      </c>
    </row>
    <row r="489" spans="1:65" s="13" customFormat="1">
      <c r="B489" s="165"/>
      <c r="D489" s="158" t="s">
        <v>132</v>
      </c>
      <c r="E489" s="166" t="s">
        <v>3</v>
      </c>
      <c r="F489" s="167" t="s">
        <v>296</v>
      </c>
      <c r="H489" s="168">
        <v>1.103</v>
      </c>
      <c r="I489" s="169"/>
      <c r="L489" s="165"/>
      <c r="M489" s="170"/>
      <c r="N489" s="171"/>
      <c r="O489" s="171"/>
      <c r="P489" s="171"/>
      <c r="Q489" s="171"/>
      <c r="R489" s="171"/>
      <c r="S489" s="171"/>
      <c r="T489" s="172"/>
      <c r="AT489" s="166" t="s">
        <v>132</v>
      </c>
      <c r="AU489" s="166" t="s">
        <v>82</v>
      </c>
      <c r="AV489" s="13" t="s">
        <v>82</v>
      </c>
      <c r="AW489" s="13" t="s">
        <v>33</v>
      </c>
      <c r="AX489" s="13" t="s">
        <v>72</v>
      </c>
      <c r="AY489" s="166" t="s">
        <v>121</v>
      </c>
    </row>
    <row r="490" spans="1:65" s="15" customFormat="1">
      <c r="B490" s="181"/>
      <c r="D490" s="158" t="s">
        <v>132</v>
      </c>
      <c r="E490" s="182" t="s">
        <v>3</v>
      </c>
      <c r="F490" s="183" t="s">
        <v>147</v>
      </c>
      <c r="H490" s="184">
        <v>10.773999999999999</v>
      </c>
      <c r="I490" s="185"/>
      <c r="L490" s="181"/>
      <c r="M490" s="186"/>
      <c r="N490" s="187"/>
      <c r="O490" s="187"/>
      <c r="P490" s="187"/>
      <c r="Q490" s="187"/>
      <c r="R490" s="187"/>
      <c r="S490" s="187"/>
      <c r="T490" s="188"/>
      <c r="AT490" s="182" t="s">
        <v>132</v>
      </c>
      <c r="AU490" s="182" t="s">
        <v>82</v>
      </c>
      <c r="AV490" s="15" t="s">
        <v>129</v>
      </c>
      <c r="AW490" s="15" t="s">
        <v>33</v>
      </c>
      <c r="AX490" s="15" t="s">
        <v>80</v>
      </c>
      <c r="AY490" s="182" t="s">
        <v>121</v>
      </c>
    </row>
    <row r="491" spans="1:65" s="1" customFormat="1" ht="21.75" customHeight="1">
      <c r="A491" s="33"/>
      <c r="B491" s="138"/>
      <c r="C491" s="139" t="s">
        <v>498</v>
      </c>
      <c r="D491" s="139" t="s">
        <v>124</v>
      </c>
      <c r="E491" s="140" t="s">
        <v>499</v>
      </c>
      <c r="F491" s="141" t="s">
        <v>500</v>
      </c>
      <c r="G491" s="142" t="s">
        <v>127</v>
      </c>
      <c r="H491" s="143">
        <v>23.46</v>
      </c>
      <c r="I491" s="144"/>
      <c r="J491" s="145">
        <f>ROUND(I491*H491,2)</f>
        <v>0</v>
      </c>
      <c r="K491" s="141" t="s">
        <v>128</v>
      </c>
      <c r="L491" s="34"/>
      <c r="M491" s="146" t="s">
        <v>3</v>
      </c>
      <c r="N491" s="147" t="s">
        <v>44</v>
      </c>
      <c r="O491" s="54"/>
      <c r="P491" s="148">
        <f>O491*H491</f>
        <v>0</v>
      </c>
      <c r="Q491" s="148">
        <v>2.7E-4</v>
      </c>
      <c r="R491" s="148">
        <f>Q491*H491</f>
        <v>6.3341999999999999E-3</v>
      </c>
      <c r="S491" s="148">
        <v>0</v>
      </c>
      <c r="T491" s="149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50" t="s">
        <v>211</v>
      </c>
      <c r="AT491" s="150" t="s">
        <v>124</v>
      </c>
      <c r="AU491" s="150" t="s">
        <v>82</v>
      </c>
      <c r="AY491" s="18" t="s">
        <v>121</v>
      </c>
      <c r="BE491" s="151">
        <f>IF(N491="základní",J491,0)</f>
        <v>0</v>
      </c>
      <c r="BF491" s="151">
        <f>IF(N491="snížená",J491,0)</f>
        <v>0</v>
      </c>
      <c r="BG491" s="151">
        <f>IF(N491="zákl. přenesená",J491,0)</f>
        <v>0</v>
      </c>
      <c r="BH491" s="151">
        <f>IF(N491="sníž. přenesená",J491,0)</f>
        <v>0</v>
      </c>
      <c r="BI491" s="151">
        <f>IF(N491="nulová",J491,0)</f>
        <v>0</v>
      </c>
      <c r="BJ491" s="18" t="s">
        <v>82</v>
      </c>
      <c r="BK491" s="151">
        <f>ROUND(I491*H491,2)</f>
        <v>0</v>
      </c>
      <c r="BL491" s="18" t="s">
        <v>211</v>
      </c>
      <c r="BM491" s="150" t="s">
        <v>501</v>
      </c>
    </row>
    <row r="492" spans="1:65" s="1" customFormat="1">
      <c r="A492" s="33"/>
      <c r="B492" s="34"/>
      <c r="C492" s="33"/>
      <c r="D492" s="152" t="s">
        <v>130</v>
      </c>
      <c r="E492" s="33"/>
      <c r="F492" s="153" t="s">
        <v>502</v>
      </c>
      <c r="G492" s="33"/>
      <c r="H492" s="33"/>
      <c r="I492" s="154"/>
      <c r="J492" s="33"/>
      <c r="K492" s="33"/>
      <c r="L492" s="34"/>
      <c r="M492" s="155"/>
      <c r="N492" s="156"/>
      <c r="O492" s="54"/>
      <c r="P492" s="54"/>
      <c r="Q492" s="54"/>
      <c r="R492" s="54"/>
      <c r="S492" s="54"/>
      <c r="T492" s="55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T492" s="18" t="s">
        <v>130</v>
      </c>
      <c r="AU492" s="18" t="s">
        <v>82</v>
      </c>
    </row>
    <row r="493" spans="1:65" s="12" customFormat="1">
      <c r="B493" s="157"/>
      <c r="D493" s="158" t="s">
        <v>132</v>
      </c>
      <c r="E493" s="159" t="s">
        <v>3</v>
      </c>
      <c r="F493" s="160" t="s">
        <v>214</v>
      </c>
      <c r="H493" s="159" t="s">
        <v>3</v>
      </c>
      <c r="I493" s="161"/>
      <c r="L493" s="157"/>
      <c r="M493" s="162"/>
      <c r="N493" s="163"/>
      <c r="O493" s="163"/>
      <c r="P493" s="163"/>
      <c r="Q493" s="163"/>
      <c r="R493" s="163"/>
      <c r="S493" s="163"/>
      <c r="T493" s="164"/>
      <c r="AT493" s="159" t="s">
        <v>132</v>
      </c>
      <c r="AU493" s="159" t="s">
        <v>82</v>
      </c>
      <c r="AV493" s="12" t="s">
        <v>80</v>
      </c>
      <c r="AW493" s="12" t="s">
        <v>33</v>
      </c>
      <c r="AX493" s="12" t="s">
        <v>72</v>
      </c>
      <c r="AY493" s="159" t="s">
        <v>121</v>
      </c>
    </row>
    <row r="494" spans="1:65" s="13" customFormat="1">
      <c r="B494" s="165"/>
      <c r="D494" s="158" t="s">
        <v>132</v>
      </c>
      <c r="E494" s="166" t="s">
        <v>3</v>
      </c>
      <c r="F494" s="167" t="s">
        <v>303</v>
      </c>
      <c r="H494" s="168">
        <v>12.96</v>
      </c>
      <c r="I494" s="169"/>
      <c r="L494" s="165"/>
      <c r="M494" s="170"/>
      <c r="N494" s="171"/>
      <c r="O494" s="171"/>
      <c r="P494" s="171"/>
      <c r="Q494" s="171"/>
      <c r="R494" s="171"/>
      <c r="S494" s="171"/>
      <c r="T494" s="172"/>
      <c r="AT494" s="166" t="s">
        <v>132</v>
      </c>
      <c r="AU494" s="166" t="s">
        <v>82</v>
      </c>
      <c r="AV494" s="13" t="s">
        <v>82</v>
      </c>
      <c r="AW494" s="13" t="s">
        <v>33</v>
      </c>
      <c r="AX494" s="13" t="s">
        <v>72</v>
      </c>
      <c r="AY494" s="166" t="s">
        <v>121</v>
      </c>
    </row>
    <row r="495" spans="1:65" s="12" customFormat="1">
      <c r="B495" s="157"/>
      <c r="D495" s="158" t="s">
        <v>132</v>
      </c>
      <c r="E495" s="159" t="s">
        <v>3</v>
      </c>
      <c r="F495" s="160" t="s">
        <v>168</v>
      </c>
      <c r="H495" s="159" t="s">
        <v>3</v>
      </c>
      <c r="I495" s="161"/>
      <c r="L495" s="157"/>
      <c r="M495" s="162"/>
      <c r="N495" s="163"/>
      <c r="O495" s="163"/>
      <c r="P495" s="163"/>
      <c r="Q495" s="163"/>
      <c r="R495" s="163"/>
      <c r="S495" s="163"/>
      <c r="T495" s="164"/>
      <c r="AT495" s="159" t="s">
        <v>132</v>
      </c>
      <c r="AU495" s="159" t="s">
        <v>82</v>
      </c>
      <c r="AV495" s="12" t="s">
        <v>80</v>
      </c>
      <c r="AW495" s="12" t="s">
        <v>33</v>
      </c>
      <c r="AX495" s="12" t="s">
        <v>72</v>
      </c>
      <c r="AY495" s="159" t="s">
        <v>121</v>
      </c>
    </row>
    <row r="496" spans="1:65" s="13" customFormat="1">
      <c r="B496" s="165"/>
      <c r="D496" s="158" t="s">
        <v>132</v>
      </c>
      <c r="E496" s="166" t="s">
        <v>3</v>
      </c>
      <c r="F496" s="167" t="s">
        <v>319</v>
      </c>
      <c r="H496" s="168">
        <v>2.875</v>
      </c>
      <c r="I496" s="169"/>
      <c r="L496" s="165"/>
      <c r="M496" s="170"/>
      <c r="N496" s="171"/>
      <c r="O496" s="171"/>
      <c r="P496" s="171"/>
      <c r="Q496" s="171"/>
      <c r="R496" s="171"/>
      <c r="S496" s="171"/>
      <c r="T496" s="172"/>
      <c r="AT496" s="166" t="s">
        <v>132</v>
      </c>
      <c r="AU496" s="166" t="s">
        <v>82</v>
      </c>
      <c r="AV496" s="13" t="s">
        <v>82</v>
      </c>
      <c r="AW496" s="13" t="s">
        <v>33</v>
      </c>
      <c r="AX496" s="13" t="s">
        <v>72</v>
      </c>
      <c r="AY496" s="166" t="s">
        <v>121</v>
      </c>
    </row>
    <row r="497" spans="1:65" s="12" customFormat="1">
      <c r="B497" s="157"/>
      <c r="D497" s="158" t="s">
        <v>132</v>
      </c>
      <c r="E497" s="159" t="s">
        <v>3</v>
      </c>
      <c r="F497" s="160" t="s">
        <v>170</v>
      </c>
      <c r="H497" s="159" t="s">
        <v>3</v>
      </c>
      <c r="I497" s="161"/>
      <c r="L497" s="157"/>
      <c r="M497" s="162"/>
      <c r="N497" s="163"/>
      <c r="O497" s="163"/>
      <c r="P497" s="163"/>
      <c r="Q497" s="163"/>
      <c r="R497" s="163"/>
      <c r="S497" s="163"/>
      <c r="T497" s="164"/>
      <c r="AT497" s="159" t="s">
        <v>132</v>
      </c>
      <c r="AU497" s="159" t="s">
        <v>82</v>
      </c>
      <c r="AV497" s="12" t="s">
        <v>80</v>
      </c>
      <c r="AW497" s="12" t="s">
        <v>33</v>
      </c>
      <c r="AX497" s="12" t="s">
        <v>72</v>
      </c>
      <c r="AY497" s="159" t="s">
        <v>121</v>
      </c>
    </row>
    <row r="498" spans="1:65" s="13" customFormat="1">
      <c r="B498" s="165"/>
      <c r="D498" s="158" t="s">
        <v>132</v>
      </c>
      <c r="E498" s="166" t="s">
        <v>3</v>
      </c>
      <c r="F498" s="167" t="s">
        <v>325</v>
      </c>
      <c r="H498" s="168">
        <v>4.93</v>
      </c>
      <c r="I498" s="169"/>
      <c r="L498" s="165"/>
      <c r="M498" s="170"/>
      <c r="N498" s="171"/>
      <c r="O498" s="171"/>
      <c r="P498" s="171"/>
      <c r="Q498" s="171"/>
      <c r="R498" s="171"/>
      <c r="S498" s="171"/>
      <c r="T498" s="172"/>
      <c r="AT498" s="166" t="s">
        <v>132</v>
      </c>
      <c r="AU498" s="166" t="s">
        <v>82</v>
      </c>
      <c r="AV498" s="13" t="s">
        <v>82</v>
      </c>
      <c r="AW498" s="13" t="s">
        <v>33</v>
      </c>
      <c r="AX498" s="13" t="s">
        <v>72</v>
      </c>
      <c r="AY498" s="166" t="s">
        <v>121</v>
      </c>
    </row>
    <row r="499" spans="1:65" s="12" customFormat="1">
      <c r="B499" s="157"/>
      <c r="D499" s="158" t="s">
        <v>132</v>
      </c>
      <c r="E499" s="159" t="s">
        <v>3</v>
      </c>
      <c r="F499" s="160" t="s">
        <v>172</v>
      </c>
      <c r="H499" s="159" t="s">
        <v>3</v>
      </c>
      <c r="I499" s="161"/>
      <c r="L499" s="157"/>
      <c r="M499" s="162"/>
      <c r="N499" s="163"/>
      <c r="O499" s="163"/>
      <c r="P499" s="163"/>
      <c r="Q499" s="163"/>
      <c r="R499" s="163"/>
      <c r="S499" s="163"/>
      <c r="T499" s="164"/>
      <c r="AT499" s="159" t="s">
        <v>132</v>
      </c>
      <c r="AU499" s="159" t="s">
        <v>82</v>
      </c>
      <c r="AV499" s="12" t="s">
        <v>80</v>
      </c>
      <c r="AW499" s="12" t="s">
        <v>33</v>
      </c>
      <c r="AX499" s="12" t="s">
        <v>72</v>
      </c>
      <c r="AY499" s="159" t="s">
        <v>121</v>
      </c>
    </row>
    <row r="500" spans="1:65" s="13" customFormat="1">
      <c r="B500" s="165"/>
      <c r="D500" s="158" t="s">
        <v>132</v>
      </c>
      <c r="E500" s="166" t="s">
        <v>3</v>
      </c>
      <c r="F500" s="167" t="s">
        <v>327</v>
      </c>
      <c r="H500" s="168">
        <v>2.6949999999999998</v>
      </c>
      <c r="I500" s="169"/>
      <c r="L500" s="165"/>
      <c r="M500" s="170"/>
      <c r="N500" s="171"/>
      <c r="O500" s="171"/>
      <c r="P500" s="171"/>
      <c r="Q500" s="171"/>
      <c r="R500" s="171"/>
      <c r="S500" s="171"/>
      <c r="T500" s="172"/>
      <c r="AT500" s="166" t="s">
        <v>132</v>
      </c>
      <c r="AU500" s="166" t="s">
        <v>82</v>
      </c>
      <c r="AV500" s="13" t="s">
        <v>82</v>
      </c>
      <c r="AW500" s="13" t="s">
        <v>33</v>
      </c>
      <c r="AX500" s="13" t="s">
        <v>72</v>
      </c>
      <c r="AY500" s="166" t="s">
        <v>121</v>
      </c>
    </row>
    <row r="501" spans="1:65" s="15" customFormat="1">
      <c r="B501" s="181"/>
      <c r="D501" s="158" t="s">
        <v>132</v>
      </c>
      <c r="E501" s="182" t="s">
        <v>3</v>
      </c>
      <c r="F501" s="183" t="s">
        <v>147</v>
      </c>
      <c r="H501" s="184">
        <v>23.46</v>
      </c>
      <c r="I501" s="185"/>
      <c r="L501" s="181"/>
      <c r="M501" s="186"/>
      <c r="N501" s="187"/>
      <c r="O501" s="187"/>
      <c r="P501" s="187"/>
      <c r="Q501" s="187"/>
      <c r="R501" s="187"/>
      <c r="S501" s="187"/>
      <c r="T501" s="188"/>
      <c r="AT501" s="182" t="s">
        <v>132</v>
      </c>
      <c r="AU501" s="182" t="s">
        <v>82</v>
      </c>
      <c r="AV501" s="15" t="s">
        <v>129</v>
      </c>
      <c r="AW501" s="15" t="s">
        <v>33</v>
      </c>
      <c r="AX501" s="15" t="s">
        <v>80</v>
      </c>
      <c r="AY501" s="182" t="s">
        <v>121</v>
      </c>
    </row>
    <row r="502" spans="1:65" s="1" customFormat="1" ht="24.2" customHeight="1">
      <c r="A502" s="33"/>
      <c r="B502" s="138"/>
      <c r="C502" s="189" t="s">
        <v>367</v>
      </c>
      <c r="D502" s="189" t="s">
        <v>493</v>
      </c>
      <c r="E502" s="190" t="s">
        <v>503</v>
      </c>
      <c r="F502" s="191" t="s">
        <v>504</v>
      </c>
      <c r="G502" s="192" t="s">
        <v>127</v>
      </c>
      <c r="H502" s="193">
        <v>23.46</v>
      </c>
      <c r="I502" s="194"/>
      <c r="J502" s="195">
        <f>ROUND(I502*H502,2)</f>
        <v>0</v>
      </c>
      <c r="K502" s="191" t="s">
        <v>3</v>
      </c>
      <c r="L502" s="196"/>
      <c r="M502" s="197" t="s">
        <v>3</v>
      </c>
      <c r="N502" s="198" t="s">
        <v>44</v>
      </c>
      <c r="O502" s="54"/>
      <c r="P502" s="148">
        <f>O502*H502</f>
        <v>0</v>
      </c>
      <c r="Q502" s="148">
        <v>0</v>
      </c>
      <c r="R502" s="148">
        <f>Q502*H502</f>
        <v>0</v>
      </c>
      <c r="S502" s="148">
        <v>0</v>
      </c>
      <c r="T502" s="149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50" t="s">
        <v>286</v>
      </c>
      <c r="AT502" s="150" t="s">
        <v>493</v>
      </c>
      <c r="AU502" s="150" t="s">
        <v>82</v>
      </c>
      <c r="AY502" s="18" t="s">
        <v>121</v>
      </c>
      <c r="BE502" s="151">
        <f>IF(N502="základní",J502,0)</f>
        <v>0</v>
      </c>
      <c r="BF502" s="151">
        <f>IF(N502="snížená",J502,0)</f>
        <v>0</v>
      </c>
      <c r="BG502" s="151">
        <f>IF(N502="zákl. přenesená",J502,0)</f>
        <v>0</v>
      </c>
      <c r="BH502" s="151">
        <f>IF(N502="sníž. přenesená",J502,0)</f>
        <v>0</v>
      </c>
      <c r="BI502" s="151">
        <f>IF(N502="nulová",J502,0)</f>
        <v>0</v>
      </c>
      <c r="BJ502" s="18" t="s">
        <v>82</v>
      </c>
      <c r="BK502" s="151">
        <f>ROUND(I502*H502,2)</f>
        <v>0</v>
      </c>
      <c r="BL502" s="18" t="s">
        <v>211</v>
      </c>
      <c r="BM502" s="150" t="s">
        <v>505</v>
      </c>
    </row>
    <row r="503" spans="1:65" s="1" customFormat="1" ht="21.75" customHeight="1">
      <c r="A503" s="33"/>
      <c r="B503" s="138"/>
      <c r="C503" s="139" t="s">
        <v>506</v>
      </c>
      <c r="D503" s="139" t="s">
        <v>124</v>
      </c>
      <c r="E503" s="140" t="s">
        <v>507</v>
      </c>
      <c r="F503" s="141" t="s">
        <v>508</v>
      </c>
      <c r="G503" s="142" t="s">
        <v>127</v>
      </c>
      <c r="H503" s="143">
        <v>125.28</v>
      </c>
      <c r="I503" s="144"/>
      <c r="J503" s="145">
        <f>ROUND(I503*H503,2)</f>
        <v>0</v>
      </c>
      <c r="K503" s="141" t="s">
        <v>128</v>
      </c>
      <c r="L503" s="34"/>
      <c r="M503" s="146" t="s">
        <v>3</v>
      </c>
      <c r="N503" s="147" t="s">
        <v>44</v>
      </c>
      <c r="O503" s="54"/>
      <c r="P503" s="148">
        <f>O503*H503</f>
        <v>0</v>
      </c>
      <c r="Q503" s="148">
        <v>2.5999999999999998E-4</v>
      </c>
      <c r="R503" s="148">
        <f>Q503*H503</f>
        <v>3.2572799999999999E-2</v>
      </c>
      <c r="S503" s="148">
        <v>0</v>
      </c>
      <c r="T503" s="149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50" t="s">
        <v>211</v>
      </c>
      <c r="AT503" s="150" t="s">
        <v>124</v>
      </c>
      <c r="AU503" s="150" t="s">
        <v>82</v>
      </c>
      <c r="AY503" s="18" t="s">
        <v>121</v>
      </c>
      <c r="BE503" s="151">
        <f>IF(N503="základní",J503,0)</f>
        <v>0</v>
      </c>
      <c r="BF503" s="151">
        <f>IF(N503="snížená",J503,0)</f>
        <v>0</v>
      </c>
      <c r="BG503" s="151">
        <f>IF(N503="zákl. přenesená",J503,0)</f>
        <v>0</v>
      </c>
      <c r="BH503" s="151">
        <f>IF(N503="sníž. přenesená",J503,0)</f>
        <v>0</v>
      </c>
      <c r="BI503" s="151">
        <f>IF(N503="nulová",J503,0)</f>
        <v>0</v>
      </c>
      <c r="BJ503" s="18" t="s">
        <v>82</v>
      </c>
      <c r="BK503" s="151">
        <f>ROUND(I503*H503,2)</f>
        <v>0</v>
      </c>
      <c r="BL503" s="18" t="s">
        <v>211</v>
      </c>
      <c r="BM503" s="150" t="s">
        <v>509</v>
      </c>
    </row>
    <row r="504" spans="1:65" s="1" customFormat="1">
      <c r="A504" s="33"/>
      <c r="B504" s="34"/>
      <c r="C504" s="33"/>
      <c r="D504" s="152" t="s">
        <v>130</v>
      </c>
      <c r="E504" s="33"/>
      <c r="F504" s="153" t="s">
        <v>510</v>
      </c>
      <c r="G504" s="33"/>
      <c r="H504" s="33"/>
      <c r="I504" s="154"/>
      <c r="J504" s="33"/>
      <c r="K504" s="33"/>
      <c r="L504" s="34"/>
      <c r="M504" s="155"/>
      <c r="N504" s="156"/>
      <c r="O504" s="54"/>
      <c r="P504" s="54"/>
      <c r="Q504" s="54"/>
      <c r="R504" s="54"/>
      <c r="S504" s="54"/>
      <c r="T504" s="55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T504" s="18" t="s">
        <v>130</v>
      </c>
      <c r="AU504" s="18" t="s">
        <v>82</v>
      </c>
    </row>
    <row r="505" spans="1:65" s="12" customFormat="1">
      <c r="B505" s="157"/>
      <c r="D505" s="158" t="s">
        <v>132</v>
      </c>
      <c r="E505" s="159" t="s">
        <v>3</v>
      </c>
      <c r="F505" s="160" t="s">
        <v>216</v>
      </c>
      <c r="H505" s="159" t="s">
        <v>3</v>
      </c>
      <c r="I505" s="161"/>
      <c r="L505" s="157"/>
      <c r="M505" s="162"/>
      <c r="N505" s="163"/>
      <c r="O505" s="163"/>
      <c r="P505" s="163"/>
      <c r="Q505" s="163"/>
      <c r="R505" s="163"/>
      <c r="S505" s="163"/>
      <c r="T505" s="164"/>
      <c r="AT505" s="159" t="s">
        <v>132</v>
      </c>
      <c r="AU505" s="159" t="s">
        <v>82</v>
      </c>
      <c r="AV505" s="12" t="s">
        <v>80</v>
      </c>
      <c r="AW505" s="12" t="s">
        <v>33</v>
      </c>
      <c r="AX505" s="12" t="s">
        <v>72</v>
      </c>
      <c r="AY505" s="159" t="s">
        <v>121</v>
      </c>
    </row>
    <row r="506" spans="1:65" s="13" customFormat="1">
      <c r="B506" s="165"/>
      <c r="D506" s="158" t="s">
        <v>132</v>
      </c>
      <c r="E506" s="166" t="s">
        <v>3</v>
      </c>
      <c r="F506" s="167" t="s">
        <v>309</v>
      </c>
      <c r="H506" s="168">
        <v>125.28</v>
      </c>
      <c r="I506" s="169"/>
      <c r="L506" s="165"/>
      <c r="M506" s="170"/>
      <c r="N506" s="171"/>
      <c r="O506" s="171"/>
      <c r="P506" s="171"/>
      <c r="Q506" s="171"/>
      <c r="R506" s="171"/>
      <c r="S506" s="171"/>
      <c r="T506" s="172"/>
      <c r="AT506" s="166" t="s">
        <v>132</v>
      </c>
      <c r="AU506" s="166" t="s">
        <v>82</v>
      </c>
      <c r="AV506" s="13" t="s">
        <v>82</v>
      </c>
      <c r="AW506" s="13" t="s">
        <v>33</v>
      </c>
      <c r="AX506" s="13" t="s">
        <v>72</v>
      </c>
      <c r="AY506" s="166" t="s">
        <v>121</v>
      </c>
    </row>
    <row r="507" spans="1:65" s="15" customFormat="1">
      <c r="B507" s="181"/>
      <c r="D507" s="158" t="s">
        <v>132</v>
      </c>
      <c r="E507" s="182" t="s">
        <v>3</v>
      </c>
      <c r="F507" s="183" t="s">
        <v>147</v>
      </c>
      <c r="H507" s="184">
        <v>125.28</v>
      </c>
      <c r="I507" s="185"/>
      <c r="L507" s="181"/>
      <c r="M507" s="186"/>
      <c r="N507" s="187"/>
      <c r="O507" s="187"/>
      <c r="P507" s="187"/>
      <c r="Q507" s="187"/>
      <c r="R507" s="187"/>
      <c r="S507" s="187"/>
      <c r="T507" s="188"/>
      <c r="AT507" s="182" t="s">
        <v>132</v>
      </c>
      <c r="AU507" s="182" t="s">
        <v>82</v>
      </c>
      <c r="AV507" s="15" t="s">
        <v>129</v>
      </c>
      <c r="AW507" s="15" t="s">
        <v>33</v>
      </c>
      <c r="AX507" s="15" t="s">
        <v>80</v>
      </c>
      <c r="AY507" s="182" t="s">
        <v>121</v>
      </c>
    </row>
    <row r="508" spans="1:65" s="1" customFormat="1" ht="24.2" customHeight="1">
      <c r="A508" s="33"/>
      <c r="B508" s="138"/>
      <c r="C508" s="189" t="s">
        <v>373</v>
      </c>
      <c r="D508" s="189" t="s">
        <v>493</v>
      </c>
      <c r="E508" s="190" t="s">
        <v>511</v>
      </c>
      <c r="F508" s="191" t="s">
        <v>512</v>
      </c>
      <c r="G508" s="192" t="s">
        <v>127</v>
      </c>
      <c r="H508" s="193">
        <v>125.28</v>
      </c>
      <c r="I508" s="194"/>
      <c r="J508" s="195">
        <f>ROUND(I508*H508,2)</f>
        <v>0</v>
      </c>
      <c r="K508" s="191" t="s">
        <v>3</v>
      </c>
      <c r="L508" s="196"/>
      <c r="M508" s="197" t="s">
        <v>3</v>
      </c>
      <c r="N508" s="198" t="s">
        <v>44</v>
      </c>
      <c r="O508" s="54"/>
      <c r="P508" s="148">
        <f>O508*H508</f>
        <v>0</v>
      </c>
      <c r="Q508" s="148">
        <v>0</v>
      </c>
      <c r="R508" s="148">
        <f>Q508*H508</f>
        <v>0</v>
      </c>
      <c r="S508" s="148">
        <v>0</v>
      </c>
      <c r="T508" s="149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50" t="s">
        <v>286</v>
      </c>
      <c r="AT508" s="150" t="s">
        <v>493</v>
      </c>
      <c r="AU508" s="150" t="s">
        <v>82</v>
      </c>
      <c r="AY508" s="18" t="s">
        <v>121</v>
      </c>
      <c r="BE508" s="151">
        <f>IF(N508="základní",J508,0)</f>
        <v>0</v>
      </c>
      <c r="BF508" s="151">
        <f>IF(N508="snížená",J508,0)</f>
        <v>0</v>
      </c>
      <c r="BG508" s="151">
        <f>IF(N508="zákl. přenesená",J508,0)</f>
        <v>0</v>
      </c>
      <c r="BH508" s="151">
        <f>IF(N508="sníž. přenesená",J508,0)</f>
        <v>0</v>
      </c>
      <c r="BI508" s="151">
        <f>IF(N508="nulová",J508,0)</f>
        <v>0</v>
      </c>
      <c r="BJ508" s="18" t="s">
        <v>82</v>
      </c>
      <c r="BK508" s="151">
        <f>ROUND(I508*H508,2)</f>
        <v>0</v>
      </c>
      <c r="BL508" s="18" t="s">
        <v>211</v>
      </c>
      <c r="BM508" s="150" t="s">
        <v>513</v>
      </c>
    </row>
    <row r="509" spans="1:65" s="1" customFormat="1" ht="24.2" customHeight="1">
      <c r="A509" s="33"/>
      <c r="B509" s="138"/>
      <c r="C509" s="139" t="s">
        <v>514</v>
      </c>
      <c r="D509" s="139" t="s">
        <v>124</v>
      </c>
      <c r="E509" s="140" t="s">
        <v>515</v>
      </c>
      <c r="F509" s="141" t="s">
        <v>516</v>
      </c>
      <c r="G509" s="142" t="s">
        <v>427</v>
      </c>
      <c r="H509" s="143">
        <v>8</v>
      </c>
      <c r="I509" s="144"/>
      <c r="J509" s="145">
        <f>ROUND(I509*H509,2)</f>
        <v>0</v>
      </c>
      <c r="K509" s="141" t="s">
        <v>128</v>
      </c>
      <c r="L509" s="34"/>
      <c r="M509" s="146" t="s">
        <v>3</v>
      </c>
      <c r="N509" s="147" t="s">
        <v>44</v>
      </c>
      <c r="O509" s="54"/>
      <c r="P509" s="148">
        <f>O509*H509</f>
        <v>0</v>
      </c>
      <c r="Q509" s="148">
        <v>0</v>
      </c>
      <c r="R509" s="148">
        <f>Q509*H509</f>
        <v>0</v>
      </c>
      <c r="S509" s="148">
        <v>0</v>
      </c>
      <c r="T509" s="149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50" t="s">
        <v>211</v>
      </c>
      <c r="AT509" s="150" t="s">
        <v>124</v>
      </c>
      <c r="AU509" s="150" t="s">
        <v>82</v>
      </c>
      <c r="AY509" s="18" t="s">
        <v>121</v>
      </c>
      <c r="BE509" s="151">
        <f>IF(N509="základní",J509,0)</f>
        <v>0</v>
      </c>
      <c r="BF509" s="151">
        <f>IF(N509="snížená",J509,0)</f>
        <v>0</v>
      </c>
      <c r="BG509" s="151">
        <f>IF(N509="zákl. přenesená",J509,0)</f>
        <v>0</v>
      </c>
      <c r="BH509" s="151">
        <f>IF(N509="sníž. přenesená",J509,0)</f>
        <v>0</v>
      </c>
      <c r="BI509" s="151">
        <f>IF(N509="nulová",J509,0)</f>
        <v>0</v>
      </c>
      <c r="BJ509" s="18" t="s">
        <v>82</v>
      </c>
      <c r="BK509" s="151">
        <f>ROUND(I509*H509,2)</f>
        <v>0</v>
      </c>
      <c r="BL509" s="18" t="s">
        <v>211</v>
      </c>
      <c r="BM509" s="150" t="s">
        <v>517</v>
      </c>
    </row>
    <row r="510" spans="1:65" s="1" customFormat="1">
      <c r="A510" s="33"/>
      <c r="B510" s="34"/>
      <c r="C510" s="33"/>
      <c r="D510" s="152" t="s">
        <v>130</v>
      </c>
      <c r="E510" s="33"/>
      <c r="F510" s="153" t="s">
        <v>518</v>
      </c>
      <c r="G510" s="33"/>
      <c r="H510" s="33"/>
      <c r="I510" s="154"/>
      <c r="J510" s="33"/>
      <c r="K510" s="33"/>
      <c r="L510" s="34"/>
      <c r="M510" s="155"/>
      <c r="N510" s="156"/>
      <c r="O510" s="54"/>
      <c r="P510" s="54"/>
      <c r="Q510" s="54"/>
      <c r="R510" s="54"/>
      <c r="S510" s="54"/>
      <c r="T510" s="55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T510" s="18" t="s">
        <v>130</v>
      </c>
      <c r="AU510" s="18" t="s">
        <v>82</v>
      </c>
    </row>
    <row r="511" spans="1:65" s="12" customFormat="1">
      <c r="B511" s="157"/>
      <c r="D511" s="158" t="s">
        <v>132</v>
      </c>
      <c r="E511" s="159" t="s">
        <v>3</v>
      </c>
      <c r="F511" s="160" t="s">
        <v>519</v>
      </c>
      <c r="H511" s="159" t="s">
        <v>3</v>
      </c>
      <c r="I511" s="161"/>
      <c r="L511" s="157"/>
      <c r="M511" s="162"/>
      <c r="N511" s="163"/>
      <c r="O511" s="163"/>
      <c r="P511" s="163"/>
      <c r="Q511" s="163"/>
      <c r="R511" s="163"/>
      <c r="S511" s="163"/>
      <c r="T511" s="164"/>
      <c r="AT511" s="159" t="s">
        <v>132</v>
      </c>
      <c r="AU511" s="159" t="s">
        <v>82</v>
      </c>
      <c r="AV511" s="12" t="s">
        <v>80</v>
      </c>
      <c r="AW511" s="12" t="s">
        <v>33</v>
      </c>
      <c r="AX511" s="12" t="s">
        <v>72</v>
      </c>
      <c r="AY511" s="159" t="s">
        <v>121</v>
      </c>
    </row>
    <row r="512" spans="1:65" s="12" customFormat="1">
      <c r="B512" s="157"/>
      <c r="D512" s="158" t="s">
        <v>132</v>
      </c>
      <c r="E512" s="159" t="s">
        <v>3</v>
      </c>
      <c r="F512" s="160" t="s">
        <v>520</v>
      </c>
      <c r="H512" s="159" t="s">
        <v>3</v>
      </c>
      <c r="I512" s="161"/>
      <c r="L512" s="157"/>
      <c r="M512" s="162"/>
      <c r="N512" s="163"/>
      <c r="O512" s="163"/>
      <c r="P512" s="163"/>
      <c r="Q512" s="163"/>
      <c r="R512" s="163"/>
      <c r="S512" s="163"/>
      <c r="T512" s="164"/>
      <c r="AT512" s="159" t="s">
        <v>132</v>
      </c>
      <c r="AU512" s="159" t="s">
        <v>82</v>
      </c>
      <c r="AV512" s="12" t="s">
        <v>80</v>
      </c>
      <c r="AW512" s="12" t="s">
        <v>33</v>
      </c>
      <c r="AX512" s="12" t="s">
        <v>72</v>
      </c>
      <c r="AY512" s="159" t="s">
        <v>121</v>
      </c>
    </row>
    <row r="513" spans="1:65" s="12" customFormat="1">
      <c r="B513" s="157"/>
      <c r="D513" s="158" t="s">
        <v>132</v>
      </c>
      <c r="E513" s="159" t="s">
        <v>3</v>
      </c>
      <c r="F513" s="160" t="s">
        <v>492</v>
      </c>
      <c r="H513" s="159" t="s">
        <v>3</v>
      </c>
      <c r="I513" s="161"/>
      <c r="L513" s="157"/>
      <c r="M513" s="162"/>
      <c r="N513" s="163"/>
      <c r="O513" s="163"/>
      <c r="P513" s="163"/>
      <c r="Q513" s="163"/>
      <c r="R513" s="163"/>
      <c r="S513" s="163"/>
      <c r="T513" s="164"/>
      <c r="AT513" s="159" t="s">
        <v>132</v>
      </c>
      <c r="AU513" s="159" t="s">
        <v>82</v>
      </c>
      <c r="AV513" s="12" t="s">
        <v>80</v>
      </c>
      <c r="AW513" s="12" t="s">
        <v>33</v>
      </c>
      <c r="AX513" s="12" t="s">
        <v>72</v>
      </c>
      <c r="AY513" s="159" t="s">
        <v>121</v>
      </c>
    </row>
    <row r="514" spans="1:65" s="12" customFormat="1">
      <c r="B514" s="157"/>
      <c r="D514" s="158" t="s">
        <v>132</v>
      </c>
      <c r="E514" s="159" t="s">
        <v>3</v>
      </c>
      <c r="F514" s="160" t="s">
        <v>166</v>
      </c>
      <c r="H514" s="159" t="s">
        <v>3</v>
      </c>
      <c r="I514" s="161"/>
      <c r="L514" s="157"/>
      <c r="M514" s="162"/>
      <c r="N514" s="163"/>
      <c r="O514" s="163"/>
      <c r="P514" s="163"/>
      <c r="Q514" s="163"/>
      <c r="R514" s="163"/>
      <c r="S514" s="163"/>
      <c r="T514" s="164"/>
      <c r="AT514" s="159" t="s">
        <v>132</v>
      </c>
      <c r="AU514" s="159" t="s">
        <v>82</v>
      </c>
      <c r="AV514" s="12" t="s">
        <v>80</v>
      </c>
      <c r="AW514" s="12" t="s">
        <v>33</v>
      </c>
      <c r="AX514" s="12" t="s">
        <v>72</v>
      </c>
      <c r="AY514" s="159" t="s">
        <v>121</v>
      </c>
    </row>
    <row r="515" spans="1:65" s="13" customFormat="1">
      <c r="B515" s="165"/>
      <c r="D515" s="158" t="s">
        <v>132</v>
      </c>
      <c r="E515" s="166" t="s">
        <v>3</v>
      </c>
      <c r="F515" s="167" t="s">
        <v>176</v>
      </c>
      <c r="H515" s="168">
        <v>8</v>
      </c>
      <c r="I515" s="169"/>
      <c r="L515" s="165"/>
      <c r="M515" s="170"/>
      <c r="N515" s="171"/>
      <c r="O515" s="171"/>
      <c r="P515" s="171"/>
      <c r="Q515" s="171"/>
      <c r="R515" s="171"/>
      <c r="S515" s="171"/>
      <c r="T515" s="172"/>
      <c r="AT515" s="166" t="s">
        <v>132</v>
      </c>
      <c r="AU515" s="166" t="s">
        <v>82</v>
      </c>
      <c r="AV515" s="13" t="s">
        <v>82</v>
      </c>
      <c r="AW515" s="13" t="s">
        <v>33</v>
      </c>
      <c r="AX515" s="13" t="s">
        <v>72</v>
      </c>
      <c r="AY515" s="166" t="s">
        <v>121</v>
      </c>
    </row>
    <row r="516" spans="1:65" s="15" customFormat="1">
      <c r="B516" s="181"/>
      <c r="D516" s="158" t="s">
        <v>132</v>
      </c>
      <c r="E516" s="182" t="s">
        <v>3</v>
      </c>
      <c r="F516" s="183" t="s">
        <v>147</v>
      </c>
      <c r="H516" s="184">
        <v>8</v>
      </c>
      <c r="I516" s="185"/>
      <c r="L516" s="181"/>
      <c r="M516" s="186"/>
      <c r="N516" s="187"/>
      <c r="O516" s="187"/>
      <c r="P516" s="187"/>
      <c r="Q516" s="187"/>
      <c r="R516" s="187"/>
      <c r="S516" s="187"/>
      <c r="T516" s="188"/>
      <c r="AT516" s="182" t="s">
        <v>132</v>
      </c>
      <c r="AU516" s="182" t="s">
        <v>82</v>
      </c>
      <c r="AV516" s="15" t="s">
        <v>129</v>
      </c>
      <c r="AW516" s="15" t="s">
        <v>33</v>
      </c>
      <c r="AX516" s="15" t="s">
        <v>80</v>
      </c>
      <c r="AY516" s="182" t="s">
        <v>121</v>
      </c>
    </row>
    <row r="517" spans="1:65" s="1" customFormat="1" ht="24.2" customHeight="1">
      <c r="A517" s="33"/>
      <c r="B517" s="138"/>
      <c r="C517" s="139" t="s">
        <v>378</v>
      </c>
      <c r="D517" s="139" t="s">
        <v>124</v>
      </c>
      <c r="E517" s="140" t="s">
        <v>521</v>
      </c>
      <c r="F517" s="141" t="s">
        <v>522</v>
      </c>
      <c r="G517" s="142" t="s">
        <v>427</v>
      </c>
      <c r="H517" s="143">
        <v>2</v>
      </c>
      <c r="I517" s="144"/>
      <c r="J517" s="145">
        <f>ROUND(I517*H517,2)</f>
        <v>0</v>
      </c>
      <c r="K517" s="141" t="s">
        <v>128</v>
      </c>
      <c r="L517" s="34"/>
      <c r="M517" s="146" t="s">
        <v>3</v>
      </c>
      <c r="N517" s="147" t="s">
        <v>44</v>
      </c>
      <c r="O517" s="54"/>
      <c r="P517" s="148">
        <f>O517*H517</f>
        <v>0</v>
      </c>
      <c r="Q517" s="148">
        <v>0</v>
      </c>
      <c r="R517" s="148">
        <f>Q517*H517</f>
        <v>0</v>
      </c>
      <c r="S517" s="148">
        <v>0</v>
      </c>
      <c r="T517" s="149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0" t="s">
        <v>211</v>
      </c>
      <c r="AT517" s="150" t="s">
        <v>124</v>
      </c>
      <c r="AU517" s="150" t="s">
        <v>82</v>
      </c>
      <c r="AY517" s="18" t="s">
        <v>121</v>
      </c>
      <c r="BE517" s="151">
        <f>IF(N517="základní",J517,0)</f>
        <v>0</v>
      </c>
      <c r="BF517" s="151">
        <f>IF(N517="snížená",J517,0)</f>
        <v>0</v>
      </c>
      <c r="BG517" s="151">
        <f>IF(N517="zákl. přenesená",J517,0)</f>
        <v>0</v>
      </c>
      <c r="BH517" s="151">
        <f>IF(N517="sníž. přenesená",J517,0)</f>
        <v>0</v>
      </c>
      <c r="BI517" s="151">
        <f>IF(N517="nulová",J517,0)</f>
        <v>0</v>
      </c>
      <c r="BJ517" s="18" t="s">
        <v>82</v>
      </c>
      <c r="BK517" s="151">
        <f>ROUND(I517*H517,2)</f>
        <v>0</v>
      </c>
      <c r="BL517" s="18" t="s">
        <v>211</v>
      </c>
      <c r="BM517" s="150" t="s">
        <v>523</v>
      </c>
    </row>
    <row r="518" spans="1:65" s="1" customFormat="1">
      <c r="A518" s="33"/>
      <c r="B518" s="34"/>
      <c r="C518" s="33"/>
      <c r="D518" s="152" t="s">
        <v>130</v>
      </c>
      <c r="E518" s="33"/>
      <c r="F518" s="153" t="s">
        <v>524</v>
      </c>
      <c r="G518" s="33"/>
      <c r="H518" s="33"/>
      <c r="I518" s="154"/>
      <c r="J518" s="33"/>
      <c r="K518" s="33"/>
      <c r="L518" s="34"/>
      <c r="M518" s="155"/>
      <c r="N518" s="156"/>
      <c r="O518" s="54"/>
      <c r="P518" s="54"/>
      <c r="Q518" s="54"/>
      <c r="R518" s="54"/>
      <c r="S518" s="54"/>
      <c r="T518" s="55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T518" s="18" t="s">
        <v>130</v>
      </c>
      <c r="AU518" s="18" t="s">
        <v>82</v>
      </c>
    </row>
    <row r="519" spans="1:65" s="12" customFormat="1">
      <c r="B519" s="157"/>
      <c r="D519" s="158" t="s">
        <v>132</v>
      </c>
      <c r="E519" s="159" t="s">
        <v>3</v>
      </c>
      <c r="F519" s="160" t="s">
        <v>168</v>
      </c>
      <c r="H519" s="159" t="s">
        <v>3</v>
      </c>
      <c r="I519" s="161"/>
      <c r="L519" s="157"/>
      <c r="M519" s="162"/>
      <c r="N519" s="163"/>
      <c r="O519" s="163"/>
      <c r="P519" s="163"/>
      <c r="Q519" s="163"/>
      <c r="R519" s="163"/>
      <c r="S519" s="163"/>
      <c r="T519" s="164"/>
      <c r="AT519" s="159" t="s">
        <v>132</v>
      </c>
      <c r="AU519" s="159" t="s">
        <v>82</v>
      </c>
      <c r="AV519" s="12" t="s">
        <v>80</v>
      </c>
      <c r="AW519" s="12" t="s">
        <v>33</v>
      </c>
      <c r="AX519" s="12" t="s">
        <v>72</v>
      </c>
      <c r="AY519" s="159" t="s">
        <v>121</v>
      </c>
    </row>
    <row r="520" spans="1:65" s="13" customFormat="1">
      <c r="B520" s="165"/>
      <c r="D520" s="158" t="s">
        <v>132</v>
      </c>
      <c r="E520" s="166" t="s">
        <v>3</v>
      </c>
      <c r="F520" s="167" t="s">
        <v>82</v>
      </c>
      <c r="H520" s="168">
        <v>2</v>
      </c>
      <c r="I520" s="169"/>
      <c r="L520" s="165"/>
      <c r="M520" s="170"/>
      <c r="N520" s="171"/>
      <c r="O520" s="171"/>
      <c r="P520" s="171"/>
      <c r="Q520" s="171"/>
      <c r="R520" s="171"/>
      <c r="S520" s="171"/>
      <c r="T520" s="172"/>
      <c r="AT520" s="166" t="s">
        <v>132</v>
      </c>
      <c r="AU520" s="166" t="s">
        <v>82</v>
      </c>
      <c r="AV520" s="13" t="s">
        <v>82</v>
      </c>
      <c r="AW520" s="13" t="s">
        <v>33</v>
      </c>
      <c r="AX520" s="13" t="s">
        <v>72</v>
      </c>
      <c r="AY520" s="166" t="s">
        <v>121</v>
      </c>
    </row>
    <row r="521" spans="1:65" s="15" customFormat="1">
      <c r="B521" s="181"/>
      <c r="D521" s="158" t="s">
        <v>132</v>
      </c>
      <c r="E521" s="182" t="s">
        <v>3</v>
      </c>
      <c r="F521" s="183" t="s">
        <v>147</v>
      </c>
      <c r="H521" s="184">
        <v>2</v>
      </c>
      <c r="I521" s="185"/>
      <c r="L521" s="181"/>
      <c r="M521" s="186"/>
      <c r="N521" s="187"/>
      <c r="O521" s="187"/>
      <c r="P521" s="187"/>
      <c r="Q521" s="187"/>
      <c r="R521" s="187"/>
      <c r="S521" s="187"/>
      <c r="T521" s="188"/>
      <c r="AT521" s="182" t="s">
        <v>132</v>
      </c>
      <c r="AU521" s="182" t="s">
        <v>82</v>
      </c>
      <c r="AV521" s="15" t="s">
        <v>129</v>
      </c>
      <c r="AW521" s="15" t="s">
        <v>33</v>
      </c>
      <c r="AX521" s="15" t="s">
        <v>80</v>
      </c>
      <c r="AY521" s="182" t="s">
        <v>121</v>
      </c>
    </row>
    <row r="522" spans="1:65" s="1" customFormat="1" ht="24.2" customHeight="1">
      <c r="A522" s="33"/>
      <c r="B522" s="138"/>
      <c r="C522" s="139" t="s">
        <v>525</v>
      </c>
      <c r="D522" s="139" t="s">
        <v>124</v>
      </c>
      <c r="E522" s="140" t="s">
        <v>526</v>
      </c>
      <c r="F522" s="141" t="s">
        <v>527</v>
      </c>
      <c r="G522" s="142" t="s">
        <v>427</v>
      </c>
      <c r="H522" s="143">
        <v>3</v>
      </c>
      <c r="I522" s="144"/>
      <c r="J522" s="145">
        <f>ROUND(I522*H522,2)</f>
        <v>0</v>
      </c>
      <c r="K522" s="141" t="s">
        <v>128</v>
      </c>
      <c r="L522" s="34"/>
      <c r="M522" s="146" t="s">
        <v>3</v>
      </c>
      <c r="N522" s="147" t="s">
        <v>44</v>
      </c>
      <c r="O522" s="54"/>
      <c r="P522" s="148">
        <f>O522*H522</f>
        <v>0</v>
      </c>
      <c r="Q522" s="148">
        <v>0</v>
      </c>
      <c r="R522" s="148">
        <f>Q522*H522</f>
        <v>0</v>
      </c>
      <c r="S522" s="148">
        <v>0</v>
      </c>
      <c r="T522" s="149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50" t="s">
        <v>211</v>
      </c>
      <c r="AT522" s="150" t="s">
        <v>124</v>
      </c>
      <c r="AU522" s="150" t="s">
        <v>82</v>
      </c>
      <c r="AY522" s="18" t="s">
        <v>121</v>
      </c>
      <c r="BE522" s="151">
        <f>IF(N522="základní",J522,0)</f>
        <v>0</v>
      </c>
      <c r="BF522" s="151">
        <f>IF(N522="snížená",J522,0)</f>
        <v>0</v>
      </c>
      <c r="BG522" s="151">
        <f>IF(N522="zákl. přenesená",J522,0)</f>
        <v>0</v>
      </c>
      <c r="BH522" s="151">
        <f>IF(N522="sníž. přenesená",J522,0)</f>
        <v>0</v>
      </c>
      <c r="BI522" s="151">
        <f>IF(N522="nulová",J522,0)</f>
        <v>0</v>
      </c>
      <c r="BJ522" s="18" t="s">
        <v>82</v>
      </c>
      <c r="BK522" s="151">
        <f>ROUND(I522*H522,2)</f>
        <v>0</v>
      </c>
      <c r="BL522" s="18" t="s">
        <v>211</v>
      </c>
      <c r="BM522" s="150" t="s">
        <v>528</v>
      </c>
    </row>
    <row r="523" spans="1:65" s="1" customFormat="1">
      <c r="A523" s="33"/>
      <c r="B523" s="34"/>
      <c r="C523" s="33"/>
      <c r="D523" s="152" t="s">
        <v>130</v>
      </c>
      <c r="E523" s="33"/>
      <c r="F523" s="153" t="s">
        <v>529</v>
      </c>
      <c r="G523" s="33"/>
      <c r="H523" s="33"/>
      <c r="I523" s="154"/>
      <c r="J523" s="33"/>
      <c r="K523" s="33"/>
      <c r="L523" s="34"/>
      <c r="M523" s="155"/>
      <c r="N523" s="156"/>
      <c r="O523" s="54"/>
      <c r="P523" s="54"/>
      <c r="Q523" s="54"/>
      <c r="R523" s="54"/>
      <c r="S523" s="54"/>
      <c r="T523" s="55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T523" s="18" t="s">
        <v>130</v>
      </c>
      <c r="AU523" s="18" t="s">
        <v>82</v>
      </c>
    </row>
    <row r="524" spans="1:65" s="12" customFormat="1">
      <c r="B524" s="157"/>
      <c r="D524" s="158" t="s">
        <v>132</v>
      </c>
      <c r="E524" s="159" t="s">
        <v>3</v>
      </c>
      <c r="F524" s="160" t="s">
        <v>170</v>
      </c>
      <c r="H524" s="159" t="s">
        <v>3</v>
      </c>
      <c r="I524" s="161"/>
      <c r="L524" s="157"/>
      <c r="M524" s="162"/>
      <c r="N524" s="163"/>
      <c r="O524" s="163"/>
      <c r="P524" s="163"/>
      <c r="Q524" s="163"/>
      <c r="R524" s="163"/>
      <c r="S524" s="163"/>
      <c r="T524" s="164"/>
      <c r="AT524" s="159" t="s">
        <v>132</v>
      </c>
      <c r="AU524" s="159" t="s">
        <v>82</v>
      </c>
      <c r="AV524" s="12" t="s">
        <v>80</v>
      </c>
      <c r="AW524" s="12" t="s">
        <v>33</v>
      </c>
      <c r="AX524" s="12" t="s">
        <v>72</v>
      </c>
      <c r="AY524" s="159" t="s">
        <v>121</v>
      </c>
    </row>
    <row r="525" spans="1:65" s="13" customFormat="1">
      <c r="B525" s="165"/>
      <c r="D525" s="158" t="s">
        <v>132</v>
      </c>
      <c r="E525" s="166" t="s">
        <v>3</v>
      </c>
      <c r="F525" s="167" t="s">
        <v>82</v>
      </c>
      <c r="H525" s="168">
        <v>2</v>
      </c>
      <c r="I525" s="169"/>
      <c r="L525" s="165"/>
      <c r="M525" s="170"/>
      <c r="N525" s="171"/>
      <c r="O525" s="171"/>
      <c r="P525" s="171"/>
      <c r="Q525" s="171"/>
      <c r="R525" s="171"/>
      <c r="S525" s="171"/>
      <c r="T525" s="172"/>
      <c r="AT525" s="166" t="s">
        <v>132</v>
      </c>
      <c r="AU525" s="166" t="s">
        <v>82</v>
      </c>
      <c r="AV525" s="13" t="s">
        <v>82</v>
      </c>
      <c r="AW525" s="13" t="s">
        <v>33</v>
      </c>
      <c r="AX525" s="13" t="s">
        <v>72</v>
      </c>
      <c r="AY525" s="166" t="s">
        <v>121</v>
      </c>
    </row>
    <row r="526" spans="1:65" s="12" customFormat="1">
      <c r="B526" s="157"/>
      <c r="D526" s="158" t="s">
        <v>132</v>
      </c>
      <c r="E526" s="159" t="s">
        <v>3</v>
      </c>
      <c r="F526" s="160" t="s">
        <v>172</v>
      </c>
      <c r="H526" s="159" t="s">
        <v>3</v>
      </c>
      <c r="I526" s="161"/>
      <c r="L526" s="157"/>
      <c r="M526" s="162"/>
      <c r="N526" s="163"/>
      <c r="O526" s="163"/>
      <c r="P526" s="163"/>
      <c r="Q526" s="163"/>
      <c r="R526" s="163"/>
      <c r="S526" s="163"/>
      <c r="T526" s="164"/>
      <c r="AT526" s="159" t="s">
        <v>132</v>
      </c>
      <c r="AU526" s="159" t="s">
        <v>82</v>
      </c>
      <c r="AV526" s="12" t="s">
        <v>80</v>
      </c>
      <c r="AW526" s="12" t="s">
        <v>33</v>
      </c>
      <c r="AX526" s="12" t="s">
        <v>72</v>
      </c>
      <c r="AY526" s="159" t="s">
        <v>121</v>
      </c>
    </row>
    <row r="527" spans="1:65" s="13" customFormat="1">
      <c r="B527" s="165"/>
      <c r="D527" s="158" t="s">
        <v>132</v>
      </c>
      <c r="E527" s="166" t="s">
        <v>3</v>
      </c>
      <c r="F527" s="167" t="s">
        <v>80</v>
      </c>
      <c r="H527" s="168">
        <v>1</v>
      </c>
      <c r="I527" s="169"/>
      <c r="L527" s="165"/>
      <c r="M527" s="170"/>
      <c r="N527" s="171"/>
      <c r="O527" s="171"/>
      <c r="P527" s="171"/>
      <c r="Q527" s="171"/>
      <c r="R527" s="171"/>
      <c r="S527" s="171"/>
      <c r="T527" s="172"/>
      <c r="AT527" s="166" t="s">
        <v>132</v>
      </c>
      <c r="AU527" s="166" t="s">
        <v>82</v>
      </c>
      <c r="AV527" s="13" t="s">
        <v>82</v>
      </c>
      <c r="AW527" s="13" t="s">
        <v>33</v>
      </c>
      <c r="AX527" s="13" t="s">
        <v>72</v>
      </c>
      <c r="AY527" s="166" t="s">
        <v>121</v>
      </c>
    </row>
    <row r="528" spans="1:65" s="15" customFormat="1">
      <c r="B528" s="181"/>
      <c r="D528" s="158" t="s">
        <v>132</v>
      </c>
      <c r="E528" s="182" t="s">
        <v>3</v>
      </c>
      <c r="F528" s="183" t="s">
        <v>147</v>
      </c>
      <c r="H528" s="184">
        <v>3</v>
      </c>
      <c r="I528" s="185"/>
      <c r="L528" s="181"/>
      <c r="M528" s="186"/>
      <c r="N528" s="187"/>
      <c r="O528" s="187"/>
      <c r="P528" s="187"/>
      <c r="Q528" s="187"/>
      <c r="R528" s="187"/>
      <c r="S528" s="187"/>
      <c r="T528" s="188"/>
      <c r="AT528" s="182" t="s">
        <v>132</v>
      </c>
      <c r="AU528" s="182" t="s">
        <v>82</v>
      </c>
      <c r="AV528" s="15" t="s">
        <v>129</v>
      </c>
      <c r="AW528" s="15" t="s">
        <v>33</v>
      </c>
      <c r="AX528" s="15" t="s">
        <v>80</v>
      </c>
      <c r="AY528" s="182" t="s">
        <v>121</v>
      </c>
    </row>
    <row r="529" spans="1:65" s="1" customFormat="1" ht="16.5" customHeight="1">
      <c r="A529" s="33"/>
      <c r="B529" s="138"/>
      <c r="C529" s="189" t="s">
        <v>385</v>
      </c>
      <c r="D529" s="189" t="s">
        <v>493</v>
      </c>
      <c r="E529" s="190" t="s">
        <v>530</v>
      </c>
      <c r="F529" s="191" t="s">
        <v>531</v>
      </c>
      <c r="G529" s="192" t="s">
        <v>210</v>
      </c>
      <c r="H529" s="193">
        <v>17.82</v>
      </c>
      <c r="I529" s="194"/>
      <c r="J529" s="195">
        <f>ROUND(I529*H529,2)</f>
        <v>0</v>
      </c>
      <c r="K529" s="191" t="s">
        <v>128</v>
      </c>
      <c r="L529" s="196"/>
      <c r="M529" s="197" t="s">
        <v>3</v>
      </c>
      <c r="N529" s="198" t="s">
        <v>44</v>
      </c>
      <c r="O529" s="54"/>
      <c r="P529" s="148">
        <f>O529*H529</f>
        <v>0</v>
      </c>
      <c r="Q529" s="148">
        <v>7.0000000000000001E-3</v>
      </c>
      <c r="R529" s="148">
        <f>Q529*H529</f>
        <v>0.12474</v>
      </c>
      <c r="S529" s="148">
        <v>0</v>
      </c>
      <c r="T529" s="149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0" t="s">
        <v>286</v>
      </c>
      <c r="AT529" s="150" t="s">
        <v>493</v>
      </c>
      <c r="AU529" s="150" t="s">
        <v>82</v>
      </c>
      <c r="AY529" s="18" t="s">
        <v>121</v>
      </c>
      <c r="BE529" s="151">
        <f>IF(N529="základní",J529,0)</f>
        <v>0</v>
      </c>
      <c r="BF529" s="151">
        <f>IF(N529="snížená",J529,0)</f>
        <v>0</v>
      </c>
      <c r="BG529" s="151">
        <f>IF(N529="zákl. přenesená",J529,0)</f>
        <v>0</v>
      </c>
      <c r="BH529" s="151">
        <f>IF(N529="sníž. přenesená",J529,0)</f>
        <v>0</v>
      </c>
      <c r="BI529" s="151">
        <f>IF(N529="nulová",J529,0)</f>
        <v>0</v>
      </c>
      <c r="BJ529" s="18" t="s">
        <v>82</v>
      </c>
      <c r="BK529" s="151">
        <f>ROUND(I529*H529,2)</f>
        <v>0</v>
      </c>
      <c r="BL529" s="18" t="s">
        <v>211</v>
      </c>
      <c r="BM529" s="150" t="s">
        <v>532</v>
      </c>
    </row>
    <row r="530" spans="1:65" s="13" customFormat="1">
      <c r="B530" s="165"/>
      <c r="D530" s="158" t="s">
        <v>132</v>
      </c>
      <c r="E530" s="166" t="s">
        <v>3</v>
      </c>
      <c r="F530" s="167" t="s">
        <v>533</v>
      </c>
      <c r="H530" s="168">
        <v>16.2</v>
      </c>
      <c r="I530" s="169"/>
      <c r="L530" s="165"/>
      <c r="M530" s="170"/>
      <c r="N530" s="171"/>
      <c r="O530" s="171"/>
      <c r="P530" s="171"/>
      <c r="Q530" s="171"/>
      <c r="R530" s="171"/>
      <c r="S530" s="171"/>
      <c r="T530" s="172"/>
      <c r="AT530" s="166" t="s">
        <v>132</v>
      </c>
      <c r="AU530" s="166" t="s">
        <v>82</v>
      </c>
      <c r="AV530" s="13" t="s">
        <v>82</v>
      </c>
      <c r="AW530" s="13" t="s">
        <v>33</v>
      </c>
      <c r="AX530" s="13" t="s">
        <v>72</v>
      </c>
      <c r="AY530" s="166" t="s">
        <v>121</v>
      </c>
    </row>
    <row r="531" spans="1:65" s="13" customFormat="1">
      <c r="B531" s="165"/>
      <c r="D531" s="158" t="s">
        <v>132</v>
      </c>
      <c r="E531" s="166" t="s">
        <v>3</v>
      </c>
      <c r="F531" s="167" t="s">
        <v>534</v>
      </c>
      <c r="H531" s="168">
        <v>17.82</v>
      </c>
      <c r="I531" s="169"/>
      <c r="L531" s="165"/>
      <c r="M531" s="170"/>
      <c r="N531" s="171"/>
      <c r="O531" s="171"/>
      <c r="P531" s="171"/>
      <c r="Q531" s="171"/>
      <c r="R531" s="171"/>
      <c r="S531" s="171"/>
      <c r="T531" s="172"/>
      <c r="AT531" s="166" t="s">
        <v>132</v>
      </c>
      <c r="AU531" s="166" t="s">
        <v>82</v>
      </c>
      <c r="AV531" s="13" t="s">
        <v>82</v>
      </c>
      <c r="AW531" s="13" t="s">
        <v>33</v>
      </c>
      <c r="AX531" s="13" t="s">
        <v>80</v>
      </c>
      <c r="AY531" s="166" t="s">
        <v>121</v>
      </c>
    </row>
    <row r="532" spans="1:65" s="1" customFormat="1" ht="24.2" customHeight="1">
      <c r="A532" s="33"/>
      <c r="B532" s="138"/>
      <c r="C532" s="139" t="s">
        <v>535</v>
      </c>
      <c r="D532" s="139" t="s">
        <v>124</v>
      </c>
      <c r="E532" s="140" t="s">
        <v>536</v>
      </c>
      <c r="F532" s="141" t="s">
        <v>537</v>
      </c>
      <c r="G532" s="142" t="s">
        <v>427</v>
      </c>
      <c r="H532" s="143">
        <v>1</v>
      </c>
      <c r="I532" s="144"/>
      <c r="J532" s="145">
        <f>ROUND(I532*H532,2)</f>
        <v>0</v>
      </c>
      <c r="K532" s="141" t="s">
        <v>128</v>
      </c>
      <c r="L532" s="34"/>
      <c r="M532" s="146" t="s">
        <v>3</v>
      </c>
      <c r="N532" s="147" t="s">
        <v>44</v>
      </c>
      <c r="O532" s="54"/>
      <c r="P532" s="148">
        <f>O532*H532</f>
        <v>0</v>
      </c>
      <c r="Q532" s="148">
        <v>9.2000000000000003E-4</v>
      </c>
      <c r="R532" s="148">
        <f>Q532*H532</f>
        <v>9.2000000000000003E-4</v>
      </c>
      <c r="S532" s="148">
        <v>0</v>
      </c>
      <c r="T532" s="149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0" t="s">
        <v>211</v>
      </c>
      <c r="AT532" s="150" t="s">
        <v>124</v>
      </c>
      <c r="AU532" s="150" t="s">
        <v>82</v>
      </c>
      <c r="AY532" s="18" t="s">
        <v>121</v>
      </c>
      <c r="BE532" s="151">
        <f>IF(N532="základní",J532,0)</f>
        <v>0</v>
      </c>
      <c r="BF532" s="151">
        <f>IF(N532="snížená",J532,0)</f>
        <v>0</v>
      </c>
      <c r="BG532" s="151">
        <f>IF(N532="zákl. přenesená",J532,0)</f>
        <v>0</v>
      </c>
      <c r="BH532" s="151">
        <f>IF(N532="sníž. přenesená",J532,0)</f>
        <v>0</v>
      </c>
      <c r="BI532" s="151">
        <f>IF(N532="nulová",J532,0)</f>
        <v>0</v>
      </c>
      <c r="BJ532" s="18" t="s">
        <v>82</v>
      </c>
      <c r="BK532" s="151">
        <f>ROUND(I532*H532,2)</f>
        <v>0</v>
      </c>
      <c r="BL532" s="18" t="s">
        <v>211</v>
      </c>
      <c r="BM532" s="150" t="s">
        <v>538</v>
      </c>
    </row>
    <row r="533" spans="1:65" s="1" customFormat="1">
      <c r="A533" s="33"/>
      <c r="B533" s="34"/>
      <c r="C533" s="33"/>
      <c r="D533" s="152" t="s">
        <v>130</v>
      </c>
      <c r="E533" s="33"/>
      <c r="F533" s="153" t="s">
        <v>539</v>
      </c>
      <c r="G533" s="33"/>
      <c r="H533" s="33"/>
      <c r="I533" s="154"/>
      <c r="J533" s="33"/>
      <c r="K533" s="33"/>
      <c r="L533" s="34"/>
      <c r="M533" s="155"/>
      <c r="N533" s="156"/>
      <c r="O533" s="54"/>
      <c r="P533" s="54"/>
      <c r="Q533" s="54"/>
      <c r="R533" s="54"/>
      <c r="S533" s="54"/>
      <c r="T533" s="55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T533" s="18" t="s">
        <v>130</v>
      </c>
      <c r="AU533" s="18" t="s">
        <v>82</v>
      </c>
    </row>
    <row r="534" spans="1:65" s="12" customFormat="1">
      <c r="B534" s="157"/>
      <c r="D534" s="158" t="s">
        <v>132</v>
      </c>
      <c r="E534" s="159" t="s">
        <v>3</v>
      </c>
      <c r="F534" s="160" t="s">
        <v>540</v>
      </c>
      <c r="H534" s="159" t="s">
        <v>3</v>
      </c>
      <c r="I534" s="161"/>
      <c r="L534" s="157"/>
      <c r="M534" s="162"/>
      <c r="N534" s="163"/>
      <c r="O534" s="163"/>
      <c r="P534" s="163"/>
      <c r="Q534" s="163"/>
      <c r="R534" s="163"/>
      <c r="S534" s="163"/>
      <c r="T534" s="164"/>
      <c r="AT534" s="159" t="s">
        <v>132</v>
      </c>
      <c r="AU534" s="159" t="s">
        <v>82</v>
      </c>
      <c r="AV534" s="12" t="s">
        <v>80</v>
      </c>
      <c r="AW534" s="12" t="s">
        <v>33</v>
      </c>
      <c r="AX534" s="12" t="s">
        <v>72</v>
      </c>
      <c r="AY534" s="159" t="s">
        <v>121</v>
      </c>
    </row>
    <row r="535" spans="1:65" s="12" customFormat="1">
      <c r="B535" s="157"/>
      <c r="D535" s="158" t="s">
        <v>132</v>
      </c>
      <c r="E535" s="159" t="s">
        <v>3</v>
      </c>
      <c r="F535" s="160" t="s">
        <v>541</v>
      </c>
      <c r="H535" s="159" t="s">
        <v>3</v>
      </c>
      <c r="I535" s="161"/>
      <c r="L535" s="157"/>
      <c r="M535" s="162"/>
      <c r="N535" s="163"/>
      <c r="O535" s="163"/>
      <c r="P535" s="163"/>
      <c r="Q535" s="163"/>
      <c r="R535" s="163"/>
      <c r="S535" s="163"/>
      <c r="T535" s="164"/>
      <c r="AT535" s="159" t="s">
        <v>132</v>
      </c>
      <c r="AU535" s="159" t="s">
        <v>82</v>
      </c>
      <c r="AV535" s="12" t="s">
        <v>80</v>
      </c>
      <c r="AW535" s="12" t="s">
        <v>33</v>
      </c>
      <c r="AX535" s="12" t="s">
        <v>72</v>
      </c>
      <c r="AY535" s="159" t="s">
        <v>121</v>
      </c>
    </row>
    <row r="536" spans="1:65" s="12" customFormat="1">
      <c r="B536" s="157"/>
      <c r="D536" s="158" t="s">
        <v>132</v>
      </c>
      <c r="E536" s="159" t="s">
        <v>3</v>
      </c>
      <c r="F536" s="160" t="s">
        <v>542</v>
      </c>
      <c r="H536" s="159" t="s">
        <v>3</v>
      </c>
      <c r="I536" s="161"/>
      <c r="L536" s="157"/>
      <c r="M536" s="162"/>
      <c r="N536" s="163"/>
      <c r="O536" s="163"/>
      <c r="P536" s="163"/>
      <c r="Q536" s="163"/>
      <c r="R536" s="163"/>
      <c r="S536" s="163"/>
      <c r="T536" s="164"/>
      <c r="AT536" s="159" t="s">
        <v>132</v>
      </c>
      <c r="AU536" s="159" t="s">
        <v>82</v>
      </c>
      <c r="AV536" s="12" t="s">
        <v>80</v>
      </c>
      <c r="AW536" s="12" t="s">
        <v>33</v>
      </c>
      <c r="AX536" s="12" t="s">
        <v>72</v>
      </c>
      <c r="AY536" s="159" t="s">
        <v>121</v>
      </c>
    </row>
    <row r="537" spans="1:65" s="12" customFormat="1">
      <c r="B537" s="157"/>
      <c r="D537" s="158" t="s">
        <v>132</v>
      </c>
      <c r="E537" s="159" t="s">
        <v>3</v>
      </c>
      <c r="F537" s="160" t="s">
        <v>543</v>
      </c>
      <c r="H537" s="159" t="s">
        <v>3</v>
      </c>
      <c r="I537" s="161"/>
      <c r="L537" s="157"/>
      <c r="M537" s="162"/>
      <c r="N537" s="163"/>
      <c r="O537" s="163"/>
      <c r="P537" s="163"/>
      <c r="Q537" s="163"/>
      <c r="R537" s="163"/>
      <c r="S537" s="163"/>
      <c r="T537" s="164"/>
      <c r="AT537" s="159" t="s">
        <v>132</v>
      </c>
      <c r="AU537" s="159" t="s">
        <v>82</v>
      </c>
      <c r="AV537" s="12" t="s">
        <v>80</v>
      </c>
      <c r="AW537" s="12" t="s">
        <v>33</v>
      </c>
      <c r="AX537" s="12" t="s">
        <v>72</v>
      </c>
      <c r="AY537" s="159" t="s">
        <v>121</v>
      </c>
    </row>
    <row r="538" spans="1:65" s="13" customFormat="1">
      <c r="B538" s="165"/>
      <c r="D538" s="158" t="s">
        <v>132</v>
      </c>
      <c r="E538" s="166" t="s">
        <v>3</v>
      </c>
      <c r="F538" s="167" t="s">
        <v>80</v>
      </c>
      <c r="H538" s="168">
        <v>1</v>
      </c>
      <c r="I538" s="169"/>
      <c r="L538" s="165"/>
      <c r="M538" s="170"/>
      <c r="N538" s="171"/>
      <c r="O538" s="171"/>
      <c r="P538" s="171"/>
      <c r="Q538" s="171"/>
      <c r="R538" s="171"/>
      <c r="S538" s="171"/>
      <c r="T538" s="172"/>
      <c r="AT538" s="166" t="s">
        <v>132</v>
      </c>
      <c r="AU538" s="166" t="s">
        <v>82</v>
      </c>
      <c r="AV538" s="13" t="s">
        <v>82</v>
      </c>
      <c r="AW538" s="13" t="s">
        <v>33</v>
      </c>
      <c r="AX538" s="13" t="s">
        <v>72</v>
      </c>
      <c r="AY538" s="166" t="s">
        <v>121</v>
      </c>
    </row>
    <row r="539" spans="1:65" s="15" customFormat="1">
      <c r="B539" s="181"/>
      <c r="D539" s="158" t="s">
        <v>132</v>
      </c>
      <c r="E539" s="182" t="s">
        <v>3</v>
      </c>
      <c r="F539" s="183" t="s">
        <v>147</v>
      </c>
      <c r="H539" s="184">
        <v>1</v>
      </c>
      <c r="I539" s="185"/>
      <c r="L539" s="181"/>
      <c r="M539" s="186"/>
      <c r="N539" s="187"/>
      <c r="O539" s="187"/>
      <c r="P539" s="187"/>
      <c r="Q539" s="187"/>
      <c r="R539" s="187"/>
      <c r="S539" s="187"/>
      <c r="T539" s="188"/>
      <c r="AT539" s="182" t="s">
        <v>132</v>
      </c>
      <c r="AU539" s="182" t="s">
        <v>82</v>
      </c>
      <c r="AV539" s="15" t="s">
        <v>129</v>
      </c>
      <c r="AW539" s="15" t="s">
        <v>33</v>
      </c>
      <c r="AX539" s="15" t="s">
        <v>80</v>
      </c>
      <c r="AY539" s="182" t="s">
        <v>121</v>
      </c>
    </row>
    <row r="540" spans="1:65" s="1" customFormat="1" ht="16.5" customHeight="1">
      <c r="A540" s="33"/>
      <c r="B540" s="138"/>
      <c r="C540" s="189" t="s">
        <v>393</v>
      </c>
      <c r="D540" s="189" t="s">
        <v>493</v>
      </c>
      <c r="E540" s="190" t="s">
        <v>544</v>
      </c>
      <c r="F540" s="191" t="s">
        <v>545</v>
      </c>
      <c r="G540" s="192" t="s">
        <v>427</v>
      </c>
      <c r="H540" s="193">
        <v>1</v>
      </c>
      <c r="I540" s="194"/>
      <c r="J540" s="195">
        <f>ROUND(I540*H540,2)</f>
        <v>0</v>
      </c>
      <c r="K540" s="191" t="s">
        <v>3</v>
      </c>
      <c r="L540" s="196"/>
      <c r="M540" s="197" t="s">
        <v>3</v>
      </c>
      <c r="N540" s="198" t="s">
        <v>44</v>
      </c>
      <c r="O540" s="54"/>
      <c r="P540" s="148">
        <f>O540*H540</f>
        <v>0</v>
      </c>
      <c r="Q540" s="148">
        <v>0</v>
      </c>
      <c r="R540" s="148">
        <f>Q540*H540</f>
        <v>0</v>
      </c>
      <c r="S540" s="148">
        <v>0</v>
      </c>
      <c r="T540" s="149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50" t="s">
        <v>286</v>
      </c>
      <c r="AT540" s="150" t="s">
        <v>493</v>
      </c>
      <c r="AU540" s="150" t="s">
        <v>82</v>
      </c>
      <c r="AY540" s="18" t="s">
        <v>121</v>
      </c>
      <c r="BE540" s="151">
        <f>IF(N540="základní",J540,0)</f>
        <v>0</v>
      </c>
      <c r="BF540" s="151">
        <f>IF(N540="snížená",J540,0)</f>
        <v>0</v>
      </c>
      <c r="BG540" s="151">
        <f>IF(N540="zákl. přenesená",J540,0)</f>
        <v>0</v>
      </c>
      <c r="BH540" s="151">
        <f>IF(N540="sníž. přenesená",J540,0)</f>
        <v>0</v>
      </c>
      <c r="BI540" s="151">
        <f>IF(N540="nulová",J540,0)</f>
        <v>0</v>
      </c>
      <c r="BJ540" s="18" t="s">
        <v>82</v>
      </c>
      <c r="BK540" s="151">
        <f>ROUND(I540*H540,2)</f>
        <v>0</v>
      </c>
      <c r="BL540" s="18" t="s">
        <v>211</v>
      </c>
      <c r="BM540" s="150" t="s">
        <v>546</v>
      </c>
    </row>
    <row r="541" spans="1:65" s="13" customFormat="1">
      <c r="B541" s="165"/>
      <c r="D541" s="158" t="s">
        <v>132</v>
      </c>
      <c r="E541" s="166" t="s">
        <v>3</v>
      </c>
      <c r="F541" s="167" t="s">
        <v>80</v>
      </c>
      <c r="H541" s="168">
        <v>1</v>
      </c>
      <c r="I541" s="169"/>
      <c r="L541" s="165"/>
      <c r="M541" s="170"/>
      <c r="N541" s="171"/>
      <c r="O541" s="171"/>
      <c r="P541" s="171"/>
      <c r="Q541" s="171"/>
      <c r="R541" s="171"/>
      <c r="S541" s="171"/>
      <c r="T541" s="172"/>
      <c r="AT541" s="166" t="s">
        <v>132</v>
      </c>
      <c r="AU541" s="166" t="s">
        <v>82</v>
      </c>
      <c r="AV541" s="13" t="s">
        <v>82</v>
      </c>
      <c r="AW541" s="13" t="s">
        <v>33</v>
      </c>
      <c r="AX541" s="13" t="s">
        <v>80</v>
      </c>
      <c r="AY541" s="166" t="s">
        <v>121</v>
      </c>
    </row>
    <row r="542" spans="1:65" s="1" customFormat="1" ht="24.2" customHeight="1">
      <c r="A542" s="33"/>
      <c r="B542" s="138"/>
      <c r="C542" s="139" t="s">
        <v>158</v>
      </c>
      <c r="D542" s="139" t="s">
        <v>124</v>
      </c>
      <c r="E542" s="140" t="s">
        <v>547</v>
      </c>
      <c r="F542" s="141" t="s">
        <v>548</v>
      </c>
      <c r="G542" s="142" t="s">
        <v>427</v>
      </c>
      <c r="H542" s="143">
        <v>1</v>
      </c>
      <c r="I542" s="144"/>
      <c r="J542" s="145">
        <f>ROUND(I542*H542,2)</f>
        <v>0</v>
      </c>
      <c r="K542" s="141" t="s">
        <v>128</v>
      </c>
      <c r="L542" s="34"/>
      <c r="M542" s="146" t="s">
        <v>3</v>
      </c>
      <c r="N542" s="147" t="s">
        <v>44</v>
      </c>
      <c r="O542" s="54"/>
      <c r="P542" s="148">
        <f>O542*H542</f>
        <v>0</v>
      </c>
      <c r="Q542" s="148">
        <v>8.9999999999999998E-4</v>
      </c>
      <c r="R542" s="148">
        <f>Q542*H542</f>
        <v>8.9999999999999998E-4</v>
      </c>
      <c r="S542" s="148">
        <v>0</v>
      </c>
      <c r="T542" s="149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50" t="s">
        <v>211</v>
      </c>
      <c r="AT542" s="150" t="s">
        <v>124</v>
      </c>
      <c r="AU542" s="150" t="s">
        <v>82</v>
      </c>
      <c r="AY542" s="18" t="s">
        <v>121</v>
      </c>
      <c r="BE542" s="151">
        <f>IF(N542="základní",J542,0)</f>
        <v>0</v>
      </c>
      <c r="BF542" s="151">
        <f>IF(N542="snížená",J542,0)</f>
        <v>0</v>
      </c>
      <c r="BG542" s="151">
        <f>IF(N542="zákl. přenesená",J542,0)</f>
        <v>0</v>
      </c>
      <c r="BH542" s="151">
        <f>IF(N542="sníž. přenesená",J542,0)</f>
        <v>0</v>
      </c>
      <c r="BI542" s="151">
        <f>IF(N542="nulová",J542,0)</f>
        <v>0</v>
      </c>
      <c r="BJ542" s="18" t="s">
        <v>82</v>
      </c>
      <c r="BK542" s="151">
        <f>ROUND(I542*H542,2)</f>
        <v>0</v>
      </c>
      <c r="BL542" s="18" t="s">
        <v>211</v>
      </c>
      <c r="BM542" s="150" t="s">
        <v>549</v>
      </c>
    </row>
    <row r="543" spans="1:65" s="1" customFormat="1">
      <c r="A543" s="33"/>
      <c r="B543" s="34"/>
      <c r="C543" s="33"/>
      <c r="D543" s="152" t="s">
        <v>130</v>
      </c>
      <c r="E543" s="33"/>
      <c r="F543" s="153" t="s">
        <v>550</v>
      </c>
      <c r="G543" s="33"/>
      <c r="H543" s="33"/>
      <c r="I543" s="154"/>
      <c r="J543" s="33"/>
      <c r="K543" s="33"/>
      <c r="L543" s="34"/>
      <c r="M543" s="155"/>
      <c r="N543" s="156"/>
      <c r="O543" s="54"/>
      <c r="P543" s="54"/>
      <c r="Q543" s="54"/>
      <c r="R543" s="54"/>
      <c r="S543" s="54"/>
      <c r="T543" s="55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T543" s="18" t="s">
        <v>130</v>
      </c>
      <c r="AU543" s="18" t="s">
        <v>82</v>
      </c>
    </row>
    <row r="544" spans="1:65" s="12" customFormat="1">
      <c r="B544" s="157"/>
      <c r="D544" s="158" t="s">
        <v>132</v>
      </c>
      <c r="E544" s="159" t="s">
        <v>3</v>
      </c>
      <c r="F544" s="160" t="s">
        <v>551</v>
      </c>
      <c r="H544" s="159" t="s">
        <v>3</v>
      </c>
      <c r="I544" s="161"/>
      <c r="L544" s="157"/>
      <c r="M544" s="162"/>
      <c r="N544" s="163"/>
      <c r="O544" s="163"/>
      <c r="P544" s="163"/>
      <c r="Q544" s="163"/>
      <c r="R544" s="163"/>
      <c r="S544" s="163"/>
      <c r="T544" s="164"/>
      <c r="AT544" s="159" t="s">
        <v>132</v>
      </c>
      <c r="AU544" s="159" t="s">
        <v>82</v>
      </c>
      <c r="AV544" s="12" t="s">
        <v>80</v>
      </c>
      <c r="AW544" s="12" t="s">
        <v>33</v>
      </c>
      <c r="AX544" s="12" t="s">
        <v>72</v>
      </c>
      <c r="AY544" s="159" t="s">
        <v>121</v>
      </c>
    </row>
    <row r="545" spans="1:65" s="13" customFormat="1">
      <c r="B545" s="165"/>
      <c r="D545" s="158" t="s">
        <v>132</v>
      </c>
      <c r="E545" s="166" t="s">
        <v>3</v>
      </c>
      <c r="F545" s="167" t="s">
        <v>80</v>
      </c>
      <c r="H545" s="168">
        <v>1</v>
      </c>
      <c r="I545" s="169"/>
      <c r="L545" s="165"/>
      <c r="M545" s="170"/>
      <c r="N545" s="171"/>
      <c r="O545" s="171"/>
      <c r="P545" s="171"/>
      <c r="Q545" s="171"/>
      <c r="R545" s="171"/>
      <c r="S545" s="171"/>
      <c r="T545" s="172"/>
      <c r="AT545" s="166" t="s">
        <v>132</v>
      </c>
      <c r="AU545" s="166" t="s">
        <v>82</v>
      </c>
      <c r="AV545" s="13" t="s">
        <v>82</v>
      </c>
      <c r="AW545" s="13" t="s">
        <v>33</v>
      </c>
      <c r="AX545" s="13" t="s">
        <v>72</v>
      </c>
      <c r="AY545" s="166" t="s">
        <v>121</v>
      </c>
    </row>
    <row r="546" spans="1:65" s="15" customFormat="1">
      <c r="B546" s="181"/>
      <c r="D546" s="158" t="s">
        <v>132</v>
      </c>
      <c r="E546" s="182" t="s">
        <v>3</v>
      </c>
      <c r="F546" s="183" t="s">
        <v>147</v>
      </c>
      <c r="H546" s="184">
        <v>1</v>
      </c>
      <c r="I546" s="185"/>
      <c r="L546" s="181"/>
      <c r="M546" s="186"/>
      <c r="N546" s="187"/>
      <c r="O546" s="187"/>
      <c r="P546" s="187"/>
      <c r="Q546" s="187"/>
      <c r="R546" s="187"/>
      <c r="S546" s="187"/>
      <c r="T546" s="188"/>
      <c r="AT546" s="182" t="s">
        <v>132</v>
      </c>
      <c r="AU546" s="182" t="s">
        <v>82</v>
      </c>
      <c r="AV546" s="15" t="s">
        <v>129</v>
      </c>
      <c r="AW546" s="15" t="s">
        <v>33</v>
      </c>
      <c r="AX546" s="15" t="s">
        <v>80</v>
      </c>
      <c r="AY546" s="182" t="s">
        <v>121</v>
      </c>
    </row>
    <row r="547" spans="1:65" s="1" customFormat="1" ht="33" customHeight="1">
      <c r="A547" s="33"/>
      <c r="B547" s="138"/>
      <c r="C547" s="189" t="s">
        <v>218</v>
      </c>
      <c r="D547" s="189" t="s">
        <v>493</v>
      </c>
      <c r="E547" s="190" t="s">
        <v>552</v>
      </c>
      <c r="F547" s="191" t="s">
        <v>553</v>
      </c>
      <c r="G547" s="192" t="s">
        <v>427</v>
      </c>
      <c r="H547" s="193">
        <v>1</v>
      </c>
      <c r="I547" s="194"/>
      <c r="J547" s="195">
        <f>ROUND(I547*H547,2)</f>
        <v>0</v>
      </c>
      <c r="K547" s="191" t="s">
        <v>3</v>
      </c>
      <c r="L547" s="196"/>
      <c r="M547" s="197" t="s">
        <v>3</v>
      </c>
      <c r="N547" s="198" t="s">
        <v>44</v>
      </c>
      <c r="O547" s="54"/>
      <c r="P547" s="148">
        <f>O547*H547</f>
        <v>0</v>
      </c>
      <c r="Q547" s="148">
        <v>0</v>
      </c>
      <c r="R547" s="148">
        <f>Q547*H547</f>
        <v>0</v>
      </c>
      <c r="S547" s="148">
        <v>0</v>
      </c>
      <c r="T547" s="149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0" t="s">
        <v>286</v>
      </c>
      <c r="AT547" s="150" t="s">
        <v>493</v>
      </c>
      <c r="AU547" s="150" t="s">
        <v>82</v>
      </c>
      <c r="AY547" s="18" t="s">
        <v>121</v>
      </c>
      <c r="BE547" s="151">
        <f>IF(N547="základní",J547,0)</f>
        <v>0</v>
      </c>
      <c r="BF547" s="151">
        <f>IF(N547="snížená",J547,0)</f>
        <v>0</v>
      </c>
      <c r="BG547" s="151">
        <f>IF(N547="zákl. přenesená",J547,0)</f>
        <v>0</v>
      </c>
      <c r="BH547" s="151">
        <f>IF(N547="sníž. přenesená",J547,0)</f>
        <v>0</v>
      </c>
      <c r="BI547" s="151">
        <f>IF(N547="nulová",J547,0)</f>
        <v>0</v>
      </c>
      <c r="BJ547" s="18" t="s">
        <v>82</v>
      </c>
      <c r="BK547" s="151">
        <f>ROUND(I547*H547,2)</f>
        <v>0</v>
      </c>
      <c r="BL547" s="18" t="s">
        <v>211</v>
      </c>
      <c r="BM547" s="150" t="s">
        <v>554</v>
      </c>
    </row>
    <row r="548" spans="1:65" s="1" customFormat="1" ht="24.2" customHeight="1">
      <c r="A548" s="33"/>
      <c r="B548" s="138"/>
      <c r="C548" s="139" t="s">
        <v>555</v>
      </c>
      <c r="D548" s="139" t="s">
        <v>124</v>
      </c>
      <c r="E548" s="140" t="s">
        <v>556</v>
      </c>
      <c r="F548" s="141" t="s">
        <v>557</v>
      </c>
      <c r="G548" s="142" t="s">
        <v>210</v>
      </c>
      <c r="H548" s="143">
        <v>478.24</v>
      </c>
      <c r="I548" s="144"/>
      <c r="J548" s="145">
        <f>ROUND(I548*H548,2)</f>
        <v>0</v>
      </c>
      <c r="K548" s="141" t="s">
        <v>128</v>
      </c>
      <c r="L548" s="34"/>
      <c r="M548" s="146" t="s">
        <v>3</v>
      </c>
      <c r="N548" s="147" t="s">
        <v>44</v>
      </c>
      <c r="O548" s="54"/>
      <c r="P548" s="148">
        <f>O548*H548</f>
        <v>0</v>
      </c>
      <c r="Q548" s="148">
        <v>1.9000000000000001E-4</v>
      </c>
      <c r="R548" s="148">
        <f>Q548*H548</f>
        <v>9.0865600000000005E-2</v>
      </c>
      <c r="S548" s="148">
        <v>0</v>
      </c>
      <c r="T548" s="149">
        <f>S548*H548</f>
        <v>0</v>
      </c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R548" s="150" t="s">
        <v>211</v>
      </c>
      <c r="AT548" s="150" t="s">
        <v>124</v>
      </c>
      <c r="AU548" s="150" t="s">
        <v>82</v>
      </c>
      <c r="AY548" s="18" t="s">
        <v>121</v>
      </c>
      <c r="BE548" s="151">
        <f>IF(N548="základní",J548,0)</f>
        <v>0</v>
      </c>
      <c r="BF548" s="151">
        <f>IF(N548="snížená",J548,0)</f>
        <v>0</v>
      </c>
      <c r="BG548" s="151">
        <f>IF(N548="zákl. přenesená",J548,0)</f>
        <v>0</v>
      </c>
      <c r="BH548" s="151">
        <f>IF(N548="sníž. přenesená",J548,0)</f>
        <v>0</v>
      </c>
      <c r="BI548" s="151">
        <f>IF(N548="nulová",J548,0)</f>
        <v>0</v>
      </c>
      <c r="BJ548" s="18" t="s">
        <v>82</v>
      </c>
      <c r="BK548" s="151">
        <f>ROUND(I548*H548,2)</f>
        <v>0</v>
      </c>
      <c r="BL548" s="18" t="s">
        <v>211</v>
      </c>
      <c r="BM548" s="150" t="s">
        <v>558</v>
      </c>
    </row>
    <row r="549" spans="1:65" s="1" customFormat="1">
      <c r="A549" s="33"/>
      <c r="B549" s="34"/>
      <c r="C549" s="33"/>
      <c r="D549" s="152" t="s">
        <v>130</v>
      </c>
      <c r="E549" s="33"/>
      <c r="F549" s="153" t="s">
        <v>559</v>
      </c>
      <c r="G549" s="33"/>
      <c r="H549" s="33"/>
      <c r="I549" s="154"/>
      <c r="J549" s="33"/>
      <c r="K549" s="33"/>
      <c r="L549" s="34"/>
      <c r="M549" s="155"/>
      <c r="N549" s="156"/>
      <c r="O549" s="54"/>
      <c r="P549" s="54"/>
      <c r="Q549" s="54"/>
      <c r="R549" s="54"/>
      <c r="S549" s="54"/>
      <c r="T549" s="55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T549" s="18" t="s">
        <v>130</v>
      </c>
      <c r="AU549" s="18" t="s">
        <v>82</v>
      </c>
    </row>
    <row r="550" spans="1:65" s="12" customFormat="1">
      <c r="B550" s="157"/>
      <c r="D550" s="158" t="s">
        <v>132</v>
      </c>
      <c r="E550" s="159" t="s">
        <v>3</v>
      </c>
      <c r="F550" s="160" t="s">
        <v>560</v>
      </c>
      <c r="H550" s="159" t="s">
        <v>3</v>
      </c>
      <c r="I550" s="161"/>
      <c r="L550" s="157"/>
      <c r="M550" s="162"/>
      <c r="N550" s="163"/>
      <c r="O550" s="163"/>
      <c r="P550" s="163"/>
      <c r="Q550" s="163"/>
      <c r="R550" s="163"/>
      <c r="S550" s="163"/>
      <c r="T550" s="164"/>
      <c r="AT550" s="159" t="s">
        <v>132</v>
      </c>
      <c r="AU550" s="159" t="s">
        <v>82</v>
      </c>
      <c r="AV550" s="12" t="s">
        <v>80</v>
      </c>
      <c r="AW550" s="12" t="s">
        <v>33</v>
      </c>
      <c r="AX550" s="12" t="s">
        <v>72</v>
      </c>
      <c r="AY550" s="159" t="s">
        <v>121</v>
      </c>
    </row>
    <row r="551" spans="1:65" s="12" customFormat="1">
      <c r="B551" s="157"/>
      <c r="D551" s="158" t="s">
        <v>132</v>
      </c>
      <c r="E551" s="159" t="s">
        <v>3</v>
      </c>
      <c r="F551" s="160" t="s">
        <v>561</v>
      </c>
      <c r="H551" s="159" t="s">
        <v>3</v>
      </c>
      <c r="I551" s="161"/>
      <c r="L551" s="157"/>
      <c r="M551" s="162"/>
      <c r="N551" s="163"/>
      <c r="O551" s="163"/>
      <c r="P551" s="163"/>
      <c r="Q551" s="163"/>
      <c r="R551" s="163"/>
      <c r="S551" s="163"/>
      <c r="T551" s="164"/>
      <c r="AT551" s="159" t="s">
        <v>132</v>
      </c>
      <c r="AU551" s="159" t="s">
        <v>82</v>
      </c>
      <c r="AV551" s="12" t="s">
        <v>80</v>
      </c>
      <c r="AW551" s="12" t="s">
        <v>33</v>
      </c>
      <c r="AX551" s="12" t="s">
        <v>72</v>
      </c>
      <c r="AY551" s="159" t="s">
        <v>121</v>
      </c>
    </row>
    <row r="552" spans="1:65" s="12" customFormat="1">
      <c r="B552" s="157"/>
      <c r="D552" s="158" t="s">
        <v>132</v>
      </c>
      <c r="E552" s="159" t="s">
        <v>3</v>
      </c>
      <c r="F552" s="160" t="s">
        <v>184</v>
      </c>
      <c r="H552" s="159" t="s">
        <v>3</v>
      </c>
      <c r="I552" s="161"/>
      <c r="L552" s="157"/>
      <c r="M552" s="162"/>
      <c r="N552" s="163"/>
      <c r="O552" s="163"/>
      <c r="P552" s="163"/>
      <c r="Q552" s="163"/>
      <c r="R552" s="163"/>
      <c r="S552" s="163"/>
      <c r="T552" s="164"/>
      <c r="AT552" s="159" t="s">
        <v>132</v>
      </c>
      <c r="AU552" s="159" t="s">
        <v>82</v>
      </c>
      <c r="AV552" s="12" t="s">
        <v>80</v>
      </c>
      <c r="AW552" s="12" t="s">
        <v>33</v>
      </c>
      <c r="AX552" s="12" t="s">
        <v>72</v>
      </c>
      <c r="AY552" s="159" t="s">
        <v>121</v>
      </c>
    </row>
    <row r="553" spans="1:65" s="13" customFormat="1">
      <c r="B553" s="165"/>
      <c r="D553" s="158" t="s">
        <v>132</v>
      </c>
      <c r="E553" s="166" t="s">
        <v>3</v>
      </c>
      <c r="F553" s="167" t="s">
        <v>237</v>
      </c>
      <c r="H553" s="168">
        <v>2.8</v>
      </c>
      <c r="I553" s="169"/>
      <c r="L553" s="165"/>
      <c r="M553" s="170"/>
      <c r="N553" s="171"/>
      <c r="O553" s="171"/>
      <c r="P553" s="171"/>
      <c r="Q553" s="171"/>
      <c r="R553" s="171"/>
      <c r="S553" s="171"/>
      <c r="T553" s="172"/>
      <c r="AT553" s="166" t="s">
        <v>132</v>
      </c>
      <c r="AU553" s="166" t="s">
        <v>82</v>
      </c>
      <c r="AV553" s="13" t="s">
        <v>82</v>
      </c>
      <c r="AW553" s="13" t="s">
        <v>33</v>
      </c>
      <c r="AX553" s="13" t="s">
        <v>72</v>
      </c>
      <c r="AY553" s="166" t="s">
        <v>121</v>
      </c>
    </row>
    <row r="554" spans="1:65" s="13" customFormat="1">
      <c r="B554" s="165"/>
      <c r="D554" s="158" t="s">
        <v>132</v>
      </c>
      <c r="E554" s="166" t="s">
        <v>3</v>
      </c>
      <c r="F554" s="167" t="s">
        <v>238</v>
      </c>
      <c r="H554" s="168">
        <v>33.6</v>
      </c>
      <c r="I554" s="169"/>
      <c r="L554" s="165"/>
      <c r="M554" s="170"/>
      <c r="N554" s="171"/>
      <c r="O554" s="171"/>
      <c r="P554" s="171"/>
      <c r="Q554" s="171"/>
      <c r="R554" s="171"/>
      <c r="S554" s="171"/>
      <c r="T554" s="172"/>
      <c r="AT554" s="166" t="s">
        <v>132</v>
      </c>
      <c r="AU554" s="166" t="s">
        <v>82</v>
      </c>
      <c r="AV554" s="13" t="s">
        <v>82</v>
      </c>
      <c r="AW554" s="13" t="s">
        <v>33</v>
      </c>
      <c r="AX554" s="13" t="s">
        <v>72</v>
      </c>
      <c r="AY554" s="166" t="s">
        <v>121</v>
      </c>
    </row>
    <row r="555" spans="1:65" s="13" customFormat="1">
      <c r="B555" s="165"/>
      <c r="D555" s="158" t="s">
        <v>132</v>
      </c>
      <c r="E555" s="166" t="s">
        <v>3</v>
      </c>
      <c r="F555" s="167" t="s">
        <v>239</v>
      </c>
      <c r="H555" s="168">
        <v>43.2</v>
      </c>
      <c r="I555" s="169"/>
      <c r="L555" s="165"/>
      <c r="M555" s="170"/>
      <c r="N555" s="171"/>
      <c r="O555" s="171"/>
      <c r="P555" s="171"/>
      <c r="Q555" s="171"/>
      <c r="R555" s="171"/>
      <c r="S555" s="171"/>
      <c r="T555" s="172"/>
      <c r="AT555" s="166" t="s">
        <v>132</v>
      </c>
      <c r="AU555" s="166" t="s">
        <v>82</v>
      </c>
      <c r="AV555" s="13" t="s">
        <v>82</v>
      </c>
      <c r="AW555" s="13" t="s">
        <v>33</v>
      </c>
      <c r="AX555" s="13" t="s">
        <v>72</v>
      </c>
      <c r="AY555" s="166" t="s">
        <v>121</v>
      </c>
    </row>
    <row r="556" spans="1:65" s="13" customFormat="1">
      <c r="B556" s="165"/>
      <c r="D556" s="158" t="s">
        <v>132</v>
      </c>
      <c r="E556" s="166" t="s">
        <v>3</v>
      </c>
      <c r="F556" s="167" t="s">
        <v>240</v>
      </c>
      <c r="H556" s="168">
        <v>348</v>
      </c>
      <c r="I556" s="169"/>
      <c r="L556" s="165"/>
      <c r="M556" s="170"/>
      <c r="N556" s="171"/>
      <c r="O556" s="171"/>
      <c r="P556" s="171"/>
      <c r="Q556" s="171"/>
      <c r="R556" s="171"/>
      <c r="S556" s="171"/>
      <c r="T556" s="172"/>
      <c r="AT556" s="166" t="s">
        <v>132</v>
      </c>
      <c r="AU556" s="166" t="s">
        <v>82</v>
      </c>
      <c r="AV556" s="13" t="s">
        <v>82</v>
      </c>
      <c r="AW556" s="13" t="s">
        <v>33</v>
      </c>
      <c r="AX556" s="13" t="s">
        <v>72</v>
      </c>
      <c r="AY556" s="166" t="s">
        <v>121</v>
      </c>
    </row>
    <row r="557" spans="1:65" s="13" customFormat="1">
      <c r="B557" s="165"/>
      <c r="D557" s="158" t="s">
        <v>132</v>
      </c>
      <c r="E557" s="166" t="s">
        <v>3</v>
      </c>
      <c r="F557" s="167" t="s">
        <v>241</v>
      </c>
      <c r="H557" s="168">
        <v>3.35</v>
      </c>
      <c r="I557" s="169"/>
      <c r="L557" s="165"/>
      <c r="M557" s="170"/>
      <c r="N557" s="171"/>
      <c r="O557" s="171"/>
      <c r="P557" s="171"/>
      <c r="Q557" s="171"/>
      <c r="R557" s="171"/>
      <c r="S557" s="171"/>
      <c r="T557" s="172"/>
      <c r="AT557" s="166" t="s">
        <v>132</v>
      </c>
      <c r="AU557" s="166" t="s">
        <v>82</v>
      </c>
      <c r="AV557" s="13" t="s">
        <v>82</v>
      </c>
      <c r="AW557" s="13" t="s">
        <v>33</v>
      </c>
      <c r="AX557" s="13" t="s">
        <v>72</v>
      </c>
      <c r="AY557" s="166" t="s">
        <v>121</v>
      </c>
    </row>
    <row r="558" spans="1:65" s="13" customFormat="1">
      <c r="B558" s="165"/>
      <c r="D558" s="158" t="s">
        <v>132</v>
      </c>
      <c r="E558" s="166" t="s">
        <v>3</v>
      </c>
      <c r="F558" s="167" t="s">
        <v>242</v>
      </c>
      <c r="H558" s="168">
        <v>9.6</v>
      </c>
      <c r="I558" s="169"/>
      <c r="L558" s="165"/>
      <c r="M558" s="170"/>
      <c r="N558" s="171"/>
      <c r="O558" s="171"/>
      <c r="P558" s="171"/>
      <c r="Q558" s="171"/>
      <c r="R558" s="171"/>
      <c r="S558" s="171"/>
      <c r="T558" s="172"/>
      <c r="AT558" s="166" t="s">
        <v>132</v>
      </c>
      <c r="AU558" s="166" t="s">
        <v>82</v>
      </c>
      <c r="AV558" s="13" t="s">
        <v>82</v>
      </c>
      <c r="AW558" s="13" t="s">
        <v>33</v>
      </c>
      <c r="AX558" s="13" t="s">
        <v>72</v>
      </c>
      <c r="AY558" s="166" t="s">
        <v>121</v>
      </c>
    </row>
    <row r="559" spans="1:65" s="13" customFormat="1">
      <c r="B559" s="165"/>
      <c r="D559" s="158" t="s">
        <v>132</v>
      </c>
      <c r="E559" s="166" t="s">
        <v>3</v>
      </c>
      <c r="F559" s="167" t="s">
        <v>243</v>
      </c>
      <c r="H559" s="168">
        <v>12.6</v>
      </c>
      <c r="I559" s="169"/>
      <c r="L559" s="165"/>
      <c r="M559" s="170"/>
      <c r="N559" s="171"/>
      <c r="O559" s="171"/>
      <c r="P559" s="171"/>
      <c r="Q559" s="171"/>
      <c r="R559" s="171"/>
      <c r="S559" s="171"/>
      <c r="T559" s="172"/>
      <c r="AT559" s="166" t="s">
        <v>132</v>
      </c>
      <c r="AU559" s="166" t="s">
        <v>82</v>
      </c>
      <c r="AV559" s="13" t="s">
        <v>82</v>
      </c>
      <c r="AW559" s="13" t="s">
        <v>33</v>
      </c>
      <c r="AX559" s="13" t="s">
        <v>72</v>
      </c>
      <c r="AY559" s="166" t="s">
        <v>121</v>
      </c>
    </row>
    <row r="560" spans="1:65" s="13" customFormat="1">
      <c r="B560" s="165"/>
      <c r="D560" s="158" t="s">
        <v>132</v>
      </c>
      <c r="E560" s="166" t="s">
        <v>3</v>
      </c>
      <c r="F560" s="167" t="s">
        <v>244</v>
      </c>
      <c r="H560" s="168">
        <v>5.8</v>
      </c>
      <c r="I560" s="169"/>
      <c r="L560" s="165"/>
      <c r="M560" s="170"/>
      <c r="N560" s="171"/>
      <c r="O560" s="171"/>
      <c r="P560" s="171"/>
      <c r="Q560" s="171"/>
      <c r="R560" s="171"/>
      <c r="S560" s="171"/>
      <c r="T560" s="172"/>
      <c r="AT560" s="166" t="s">
        <v>132</v>
      </c>
      <c r="AU560" s="166" t="s">
        <v>82</v>
      </c>
      <c r="AV560" s="13" t="s">
        <v>82</v>
      </c>
      <c r="AW560" s="13" t="s">
        <v>33</v>
      </c>
      <c r="AX560" s="13" t="s">
        <v>72</v>
      </c>
      <c r="AY560" s="166" t="s">
        <v>121</v>
      </c>
    </row>
    <row r="561" spans="1:65" s="13" customFormat="1">
      <c r="B561" s="165"/>
      <c r="D561" s="158" t="s">
        <v>132</v>
      </c>
      <c r="E561" s="166" t="s">
        <v>3</v>
      </c>
      <c r="F561" s="167" t="s">
        <v>245</v>
      </c>
      <c r="H561" s="168">
        <v>7.1</v>
      </c>
      <c r="I561" s="169"/>
      <c r="L561" s="165"/>
      <c r="M561" s="170"/>
      <c r="N561" s="171"/>
      <c r="O561" s="171"/>
      <c r="P561" s="171"/>
      <c r="Q561" s="171"/>
      <c r="R561" s="171"/>
      <c r="S561" s="171"/>
      <c r="T561" s="172"/>
      <c r="AT561" s="166" t="s">
        <v>132</v>
      </c>
      <c r="AU561" s="166" t="s">
        <v>82</v>
      </c>
      <c r="AV561" s="13" t="s">
        <v>82</v>
      </c>
      <c r="AW561" s="13" t="s">
        <v>33</v>
      </c>
      <c r="AX561" s="13" t="s">
        <v>72</v>
      </c>
      <c r="AY561" s="166" t="s">
        <v>121</v>
      </c>
    </row>
    <row r="562" spans="1:65" s="14" customFormat="1">
      <c r="B562" s="173"/>
      <c r="D562" s="158" t="s">
        <v>132</v>
      </c>
      <c r="E562" s="174" t="s">
        <v>3</v>
      </c>
      <c r="F562" s="175" t="s">
        <v>142</v>
      </c>
      <c r="H562" s="176">
        <v>466.05000000000013</v>
      </c>
      <c r="I562" s="177"/>
      <c r="L562" s="173"/>
      <c r="M562" s="178"/>
      <c r="N562" s="179"/>
      <c r="O562" s="179"/>
      <c r="P562" s="179"/>
      <c r="Q562" s="179"/>
      <c r="R562" s="179"/>
      <c r="S562" s="179"/>
      <c r="T562" s="180"/>
      <c r="AT562" s="174" t="s">
        <v>132</v>
      </c>
      <c r="AU562" s="174" t="s">
        <v>82</v>
      </c>
      <c r="AV562" s="14" t="s">
        <v>122</v>
      </c>
      <c r="AW562" s="14" t="s">
        <v>33</v>
      </c>
      <c r="AX562" s="14" t="s">
        <v>72</v>
      </c>
      <c r="AY562" s="174" t="s">
        <v>121</v>
      </c>
    </row>
    <row r="563" spans="1:65" s="12" customFormat="1">
      <c r="B563" s="157"/>
      <c r="D563" s="158" t="s">
        <v>132</v>
      </c>
      <c r="E563" s="159" t="s">
        <v>3</v>
      </c>
      <c r="F563" s="160" t="s">
        <v>562</v>
      </c>
      <c r="H563" s="159" t="s">
        <v>3</v>
      </c>
      <c r="I563" s="161"/>
      <c r="L563" s="157"/>
      <c r="M563" s="162"/>
      <c r="N563" s="163"/>
      <c r="O563" s="163"/>
      <c r="P563" s="163"/>
      <c r="Q563" s="163"/>
      <c r="R563" s="163"/>
      <c r="S563" s="163"/>
      <c r="T563" s="164"/>
      <c r="AT563" s="159" t="s">
        <v>132</v>
      </c>
      <c r="AU563" s="159" t="s">
        <v>82</v>
      </c>
      <c r="AV563" s="12" t="s">
        <v>80</v>
      </c>
      <c r="AW563" s="12" t="s">
        <v>33</v>
      </c>
      <c r="AX563" s="12" t="s">
        <v>72</v>
      </c>
      <c r="AY563" s="159" t="s">
        <v>121</v>
      </c>
    </row>
    <row r="564" spans="1:65" s="12" customFormat="1">
      <c r="B564" s="157"/>
      <c r="D564" s="158" t="s">
        <v>132</v>
      </c>
      <c r="E564" s="159" t="s">
        <v>3</v>
      </c>
      <c r="F564" s="160" t="s">
        <v>563</v>
      </c>
      <c r="H564" s="159" t="s">
        <v>3</v>
      </c>
      <c r="I564" s="161"/>
      <c r="L564" s="157"/>
      <c r="M564" s="162"/>
      <c r="N564" s="163"/>
      <c r="O564" s="163"/>
      <c r="P564" s="163"/>
      <c r="Q564" s="163"/>
      <c r="R564" s="163"/>
      <c r="S564" s="163"/>
      <c r="T564" s="164"/>
      <c r="AT564" s="159" t="s">
        <v>132</v>
      </c>
      <c r="AU564" s="159" t="s">
        <v>82</v>
      </c>
      <c r="AV564" s="12" t="s">
        <v>80</v>
      </c>
      <c r="AW564" s="12" t="s">
        <v>33</v>
      </c>
      <c r="AX564" s="12" t="s">
        <v>72</v>
      </c>
      <c r="AY564" s="159" t="s">
        <v>121</v>
      </c>
    </row>
    <row r="565" spans="1:65" s="13" customFormat="1">
      <c r="B565" s="165"/>
      <c r="D565" s="158" t="s">
        <v>132</v>
      </c>
      <c r="E565" s="166" t="s">
        <v>3</v>
      </c>
      <c r="F565" s="167" t="s">
        <v>248</v>
      </c>
      <c r="H565" s="168">
        <v>4.74</v>
      </c>
      <c r="I565" s="169"/>
      <c r="L565" s="165"/>
      <c r="M565" s="170"/>
      <c r="N565" s="171"/>
      <c r="O565" s="171"/>
      <c r="P565" s="171"/>
      <c r="Q565" s="171"/>
      <c r="R565" s="171"/>
      <c r="S565" s="171"/>
      <c r="T565" s="172"/>
      <c r="AT565" s="166" t="s">
        <v>132</v>
      </c>
      <c r="AU565" s="166" t="s">
        <v>82</v>
      </c>
      <c r="AV565" s="13" t="s">
        <v>82</v>
      </c>
      <c r="AW565" s="13" t="s">
        <v>33</v>
      </c>
      <c r="AX565" s="13" t="s">
        <v>72</v>
      </c>
      <c r="AY565" s="166" t="s">
        <v>121</v>
      </c>
    </row>
    <row r="566" spans="1:65" s="13" customFormat="1">
      <c r="B566" s="165"/>
      <c r="D566" s="158" t="s">
        <v>132</v>
      </c>
      <c r="E566" s="166" t="s">
        <v>3</v>
      </c>
      <c r="F566" s="167" t="s">
        <v>249</v>
      </c>
      <c r="H566" s="168">
        <v>7.45</v>
      </c>
      <c r="I566" s="169"/>
      <c r="L566" s="165"/>
      <c r="M566" s="170"/>
      <c r="N566" s="171"/>
      <c r="O566" s="171"/>
      <c r="P566" s="171"/>
      <c r="Q566" s="171"/>
      <c r="R566" s="171"/>
      <c r="S566" s="171"/>
      <c r="T566" s="172"/>
      <c r="AT566" s="166" t="s">
        <v>132</v>
      </c>
      <c r="AU566" s="166" t="s">
        <v>82</v>
      </c>
      <c r="AV566" s="13" t="s">
        <v>82</v>
      </c>
      <c r="AW566" s="13" t="s">
        <v>33</v>
      </c>
      <c r="AX566" s="13" t="s">
        <v>72</v>
      </c>
      <c r="AY566" s="166" t="s">
        <v>121</v>
      </c>
    </row>
    <row r="567" spans="1:65" s="14" customFormat="1">
      <c r="B567" s="173"/>
      <c r="D567" s="158" t="s">
        <v>132</v>
      </c>
      <c r="E567" s="174" t="s">
        <v>3</v>
      </c>
      <c r="F567" s="175" t="s">
        <v>142</v>
      </c>
      <c r="H567" s="176">
        <v>12.190000000000001</v>
      </c>
      <c r="I567" s="177"/>
      <c r="L567" s="173"/>
      <c r="M567" s="178"/>
      <c r="N567" s="179"/>
      <c r="O567" s="179"/>
      <c r="P567" s="179"/>
      <c r="Q567" s="179"/>
      <c r="R567" s="179"/>
      <c r="S567" s="179"/>
      <c r="T567" s="180"/>
      <c r="AT567" s="174" t="s">
        <v>132</v>
      </c>
      <c r="AU567" s="174" t="s">
        <v>82</v>
      </c>
      <c r="AV567" s="14" t="s">
        <v>122</v>
      </c>
      <c r="AW567" s="14" t="s">
        <v>33</v>
      </c>
      <c r="AX567" s="14" t="s">
        <v>72</v>
      </c>
      <c r="AY567" s="174" t="s">
        <v>121</v>
      </c>
    </row>
    <row r="568" spans="1:65" s="15" customFormat="1">
      <c r="B568" s="181"/>
      <c r="D568" s="158" t="s">
        <v>132</v>
      </c>
      <c r="E568" s="182" t="s">
        <v>3</v>
      </c>
      <c r="F568" s="183" t="s">
        <v>147</v>
      </c>
      <c r="H568" s="184">
        <v>478.24000000000012</v>
      </c>
      <c r="I568" s="185"/>
      <c r="L568" s="181"/>
      <c r="M568" s="186"/>
      <c r="N568" s="187"/>
      <c r="O568" s="187"/>
      <c r="P568" s="187"/>
      <c r="Q568" s="187"/>
      <c r="R568" s="187"/>
      <c r="S568" s="187"/>
      <c r="T568" s="188"/>
      <c r="AT568" s="182" t="s">
        <v>132</v>
      </c>
      <c r="AU568" s="182" t="s">
        <v>82</v>
      </c>
      <c r="AV568" s="15" t="s">
        <v>129</v>
      </c>
      <c r="AW568" s="15" t="s">
        <v>33</v>
      </c>
      <c r="AX568" s="15" t="s">
        <v>80</v>
      </c>
      <c r="AY568" s="182" t="s">
        <v>121</v>
      </c>
    </row>
    <row r="569" spans="1:65" s="1" customFormat="1" ht="24.2" customHeight="1">
      <c r="A569" s="33"/>
      <c r="B569" s="138"/>
      <c r="C569" s="139" t="s">
        <v>404</v>
      </c>
      <c r="D569" s="139" t="s">
        <v>124</v>
      </c>
      <c r="E569" s="140" t="s">
        <v>564</v>
      </c>
      <c r="F569" s="141" t="s">
        <v>565</v>
      </c>
      <c r="G569" s="142" t="s">
        <v>355</v>
      </c>
      <c r="H569" s="143">
        <v>5.5170000000000003</v>
      </c>
      <c r="I569" s="144"/>
      <c r="J569" s="145">
        <f>ROUND(I569*H569,2)</f>
        <v>0</v>
      </c>
      <c r="K569" s="141" t="s">
        <v>128</v>
      </c>
      <c r="L569" s="34"/>
      <c r="M569" s="146" t="s">
        <v>3</v>
      </c>
      <c r="N569" s="147" t="s">
        <v>44</v>
      </c>
      <c r="O569" s="54"/>
      <c r="P569" s="148">
        <f>O569*H569</f>
        <v>0</v>
      </c>
      <c r="Q569" s="148">
        <v>0</v>
      </c>
      <c r="R569" s="148">
        <f>Q569*H569</f>
        <v>0</v>
      </c>
      <c r="S569" s="148">
        <v>0</v>
      </c>
      <c r="T569" s="149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50" t="s">
        <v>211</v>
      </c>
      <c r="AT569" s="150" t="s">
        <v>124</v>
      </c>
      <c r="AU569" s="150" t="s">
        <v>82</v>
      </c>
      <c r="AY569" s="18" t="s">
        <v>121</v>
      </c>
      <c r="BE569" s="151">
        <f>IF(N569="základní",J569,0)</f>
        <v>0</v>
      </c>
      <c r="BF569" s="151">
        <f>IF(N569="snížená",J569,0)</f>
        <v>0</v>
      </c>
      <c r="BG569" s="151">
        <f>IF(N569="zákl. přenesená",J569,0)</f>
        <v>0</v>
      </c>
      <c r="BH569" s="151">
        <f>IF(N569="sníž. přenesená",J569,0)</f>
        <v>0</v>
      </c>
      <c r="BI569" s="151">
        <f>IF(N569="nulová",J569,0)</f>
        <v>0</v>
      </c>
      <c r="BJ569" s="18" t="s">
        <v>82</v>
      </c>
      <c r="BK569" s="151">
        <f>ROUND(I569*H569,2)</f>
        <v>0</v>
      </c>
      <c r="BL569" s="18" t="s">
        <v>211</v>
      </c>
      <c r="BM569" s="150" t="s">
        <v>566</v>
      </c>
    </row>
    <row r="570" spans="1:65" s="1" customFormat="1">
      <c r="A570" s="33"/>
      <c r="B570" s="34"/>
      <c r="C570" s="33"/>
      <c r="D570" s="152" t="s">
        <v>130</v>
      </c>
      <c r="E570" s="33"/>
      <c r="F570" s="153" t="s">
        <v>567</v>
      </c>
      <c r="G570" s="33"/>
      <c r="H570" s="33"/>
      <c r="I570" s="154"/>
      <c r="J570" s="33"/>
      <c r="K570" s="33"/>
      <c r="L570" s="34"/>
      <c r="M570" s="155"/>
      <c r="N570" s="156"/>
      <c r="O570" s="54"/>
      <c r="P570" s="54"/>
      <c r="Q570" s="54"/>
      <c r="R570" s="54"/>
      <c r="S570" s="54"/>
      <c r="T570" s="55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T570" s="18" t="s">
        <v>130</v>
      </c>
      <c r="AU570" s="18" t="s">
        <v>82</v>
      </c>
    </row>
    <row r="571" spans="1:65" s="1" customFormat="1" ht="24.2" customHeight="1">
      <c r="A571" s="33"/>
      <c r="B571" s="138"/>
      <c r="C571" s="139" t="s">
        <v>568</v>
      </c>
      <c r="D571" s="139" t="s">
        <v>124</v>
      </c>
      <c r="E571" s="140" t="s">
        <v>569</v>
      </c>
      <c r="F571" s="141" t="s">
        <v>570</v>
      </c>
      <c r="G571" s="142" t="s">
        <v>355</v>
      </c>
      <c r="H571" s="143">
        <v>5.5170000000000003</v>
      </c>
      <c r="I571" s="144"/>
      <c r="J571" s="145">
        <f>ROUND(I571*H571,2)</f>
        <v>0</v>
      </c>
      <c r="K571" s="141" t="s">
        <v>128</v>
      </c>
      <c r="L571" s="34"/>
      <c r="M571" s="146" t="s">
        <v>3</v>
      </c>
      <c r="N571" s="147" t="s">
        <v>44</v>
      </c>
      <c r="O571" s="54"/>
      <c r="P571" s="148">
        <f>O571*H571</f>
        <v>0</v>
      </c>
      <c r="Q571" s="148">
        <v>0</v>
      </c>
      <c r="R571" s="148">
        <f>Q571*H571</f>
        <v>0</v>
      </c>
      <c r="S571" s="148">
        <v>0</v>
      </c>
      <c r="T571" s="149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50" t="s">
        <v>211</v>
      </c>
      <c r="AT571" s="150" t="s">
        <v>124</v>
      </c>
      <c r="AU571" s="150" t="s">
        <v>82</v>
      </c>
      <c r="AY571" s="18" t="s">
        <v>121</v>
      </c>
      <c r="BE571" s="151">
        <f>IF(N571="základní",J571,0)</f>
        <v>0</v>
      </c>
      <c r="BF571" s="151">
        <f>IF(N571="snížená",J571,0)</f>
        <v>0</v>
      </c>
      <c r="BG571" s="151">
        <f>IF(N571="zákl. přenesená",J571,0)</f>
        <v>0</v>
      </c>
      <c r="BH571" s="151">
        <f>IF(N571="sníž. přenesená",J571,0)</f>
        <v>0</v>
      </c>
      <c r="BI571" s="151">
        <f>IF(N571="nulová",J571,0)</f>
        <v>0</v>
      </c>
      <c r="BJ571" s="18" t="s">
        <v>82</v>
      </c>
      <c r="BK571" s="151">
        <f>ROUND(I571*H571,2)</f>
        <v>0</v>
      </c>
      <c r="BL571" s="18" t="s">
        <v>211</v>
      </c>
      <c r="BM571" s="150" t="s">
        <v>571</v>
      </c>
    </row>
    <row r="572" spans="1:65" s="1" customFormat="1">
      <c r="A572" s="33"/>
      <c r="B572" s="34"/>
      <c r="C572" s="33"/>
      <c r="D572" s="152" t="s">
        <v>130</v>
      </c>
      <c r="E572" s="33"/>
      <c r="F572" s="153" t="s">
        <v>572</v>
      </c>
      <c r="G572" s="33"/>
      <c r="H572" s="33"/>
      <c r="I572" s="154"/>
      <c r="J572" s="33"/>
      <c r="K572" s="33"/>
      <c r="L572" s="34"/>
      <c r="M572" s="155"/>
      <c r="N572" s="156"/>
      <c r="O572" s="54"/>
      <c r="P572" s="54"/>
      <c r="Q572" s="54"/>
      <c r="R572" s="54"/>
      <c r="S572" s="54"/>
      <c r="T572" s="55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T572" s="18" t="s">
        <v>130</v>
      </c>
      <c r="AU572" s="18" t="s">
        <v>82</v>
      </c>
    </row>
    <row r="573" spans="1:65" s="11" customFormat="1" ht="22.9" customHeight="1">
      <c r="B573" s="125"/>
      <c r="D573" s="126" t="s">
        <v>71</v>
      </c>
      <c r="E573" s="136" t="s">
        <v>573</v>
      </c>
      <c r="F573" s="136" t="s">
        <v>574</v>
      </c>
      <c r="I573" s="128"/>
      <c r="J573" s="137">
        <f>BK573</f>
        <v>0</v>
      </c>
      <c r="L573" s="125"/>
      <c r="M573" s="130"/>
      <c r="N573" s="131"/>
      <c r="O573" s="131"/>
      <c r="P573" s="132">
        <f>SUM(P574:P614)</f>
        <v>0</v>
      </c>
      <c r="Q573" s="131"/>
      <c r="R573" s="132">
        <f>SUM(R574:R614)</f>
        <v>0.20105564999999997</v>
      </c>
      <c r="S573" s="131"/>
      <c r="T573" s="133">
        <f>SUM(T574:T614)</f>
        <v>0</v>
      </c>
      <c r="AR573" s="126" t="s">
        <v>82</v>
      </c>
      <c r="AT573" s="134" t="s">
        <v>71</v>
      </c>
      <c r="AU573" s="134" t="s">
        <v>80</v>
      </c>
      <c r="AY573" s="126" t="s">
        <v>121</v>
      </c>
      <c r="BK573" s="135">
        <f>SUM(BK574:BK614)</f>
        <v>0</v>
      </c>
    </row>
    <row r="574" spans="1:65" s="1" customFormat="1" ht="24.2" customHeight="1">
      <c r="A574" s="33"/>
      <c r="B574" s="138"/>
      <c r="C574" s="139" t="s">
        <v>407</v>
      </c>
      <c r="D574" s="139" t="s">
        <v>124</v>
      </c>
      <c r="E574" s="140" t="s">
        <v>575</v>
      </c>
      <c r="F574" s="141" t="s">
        <v>576</v>
      </c>
      <c r="G574" s="142" t="s">
        <v>127</v>
      </c>
      <c r="H574" s="143">
        <v>291.38499999999999</v>
      </c>
      <c r="I574" s="144"/>
      <c r="J574" s="145">
        <f>ROUND(I574*H574,2)</f>
        <v>0</v>
      </c>
      <c r="K574" s="141" t="s">
        <v>128</v>
      </c>
      <c r="L574" s="34"/>
      <c r="M574" s="146" t="s">
        <v>3</v>
      </c>
      <c r="N574" s="147" t="s">
        <v>44</v>
      </c>
      <c r="O574" s="54"/>
      <c r="P574" s="148">
        <f>O574*H574</f>
        <v>0</v>
      </c>
      <c r="Q574" s="148">
        <v>2.7999999999999998E-4</v>
      </c>
      <c r="R574" s="148">
        <f>Q574*H574</f>
        <v>8.1587799999999988E-2</v>
      </c>
      <c r="S574" s="148">
        <v>0</v>
      </c>
      <c r="T574" s="149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0" t="s">
        <v>211</v>
      </c>
      <c r="AT574" s="150" t="s">
        <v>124</v>
      </c>
      <c r="AU574" s="150" t="s">
        <v>82</v>
      </c>
      <c r="AY574" s="18" t="s">
        <v>121</v>
      </c>
      <c r="BE574" s="151">
        <f>IF(N574="základní",J574,0)</f>
        <v>0</v>
      </c>
      <c r="BF574" s="151">
        <f>IF(N574="snížená",J574,0)</f>
        <v>0</v>
      </c>
      <c r="BG574" s="151">
        <f>IF(N574="zákl. přenesená",J574,0)</f>
        <v>0</v>
      </c>
      <c r="BH574" s="151">
        <f>IF(N574="sníž. přenesená",J574,0)</f>
        <v>0</v>
      </c>
      <c r="BI574" s="151">
        <f>IF(N574="nulová",J574,0)</f>
        <v>0</v>
      </c>
      <c r="BJ574" s="18" t="s">
        <v>82</v>
      </c>
      <c r="BK574" s="151">
        <f>ROUND(I574*H574,2)</f>
        <v>0</v>
      </c>
      <c r="BL574" s="18" t="s">
        <v>211</v>
      </c>
      <c r="BM574" s="150" t="s">
        <v>577</v>
      </c>
    </row>
    <row r="575" spans="1:65" s="1" customFormat="1">
      <c r="A575" s="33"/>
      <c r="B575" s="34"/>
      <c r="C575" s="33"/>
      <c r="D575" s="152" t="s">
        <v>130</v>
      </c>
      <c r="E575" s="33"/>
      <c r="F575" s="153" t="s">
        <v>578</v>
      </c>
      <c r="G575" s="33"/>
      <c r="H575" s="33"/>
      <c r="I575" s="154"/>
      <c r="J575" s="33"/>
      <c r="K575" s="33"/>
      <c r="L575" s="34"/>
      <c r="M575" s="155"/>
      <c r="N575" s="156"/>
      <c r="O575" s="54"/>
      <c r="P575" s="54"/>
      <c r="Q575" s="54"/>
      <c r="R575" s="54"/>
      <c r="S575" s="54"/>
      <c r="T575" s="55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T575" s="18" t="s">
        <v>130</v>
      </c>
      <c r="AU575" s="18" t="s">
        <v>82</v>
      </c>
    </row>
    <row r="576" spans="1:65" s="12" customFormat="1">
      <c r="B576" s="157"/>
      <c r="D576" s="158" t="s">
        <v>132</v>
      </c>
      <c r="E576" s="159" t="s">
        <v>3</v>
      </c>
      <c r="F576" s="160" t="s">
        <v>579</v>
      </c>
      <c r="H576" s="159" t="s">
        <v>3</v>
      </c>
      <c r="I576" s="161"/>
      <c r="L576" s="157"/>
      <c r="M576" s="162"/>
      <c r="N576" s="163"/>
      <c r="O576" s="163"/>
      <c r="P576" s="163"/>
      <c r="Q576" s="163"/>
      <c r="R576" s="163"/>
      <c r="S576" s="163"/>
      <c r="T576" s="164"/>
      <c r="AT576" s="159" t="s">
        <v>132</v>
      </c>
      <c r="AU576" s="159" t="s">
        <v>82</v>
      </c>
      <c r="AV576" s="12" t="s">
        <v>80</v>
      </c>
      <c r="AW576" s="12" t="s">
        <v>33</v>
      </c>
      <c r="AX576" s="12" t="s">
        <v>72</v>
      </c>
      <c r="AY576" s="159" t="s">
        <v>121</v>
      </c>
    </row>
    <row r="577" spans="2:51" s="12" customFormat="1">
      <c r="B577" s="157"/>
      <c r="D577" s="158" t="s">
        <v>132</v>
      </c>
      <c r="E577" s="159" t="s">
        <v>3</v>
      </c>
      <c r="F577" s="160" t="s">
        <v>561</v>
      </c>
      <c r="H577" s="159" t="s">
        <v>3</v>
      </c>
      <c r="I577" s="161"/>
      <c r="L577" s="157"/>
      <c r="M577" s="162"/>
      <c r="N577" s="163"/>
      <c r="O577" s="163"/>
      <c r="P577" s="163"/>
      <c r="Q577" s="163"/>
      <c r="R577" s="163"/>
      <c r="S577" s="163"/>
      <c r="T577" s="164"/>
      <c r="AT577" s="159" t="s">
        <v>132</v>
      </c>
      <c r="AU577" s="159" t="s">
        <v>82</v>
      </c>
      <c r="AV577" s="12" t="s">
        <v>80</v>
      </c>
      <c r="AW577" s="12" t="s">
        <v>33</v>
      </c>
      <c r="AX577" s="12" t="s">
        <v>72</v>
      </c>
      <c r="AY577" s="159" t="s">
        <v>121</v>
      </c>
    </row>
    <row r="578" spans="2:51" s="12" customFormat="1">
      <c r="B578" s="157"/>
      <c r="D578" s="158" t="s">
        <v>132</v>
      </c>
      <c r="E578" s="159" t="s">
        <v>3</v>
      </c>
      <c r="F578" s="160" t="s">
        <v>165</v>
      </c>
      <c r="H578" s="159" t="s">
        <v>3</v>
      </c>
      <c r="I578" s="161"/>
      <c r="L578" s="157"/>
      <c r="M578" s="162"/>
      <c r="N578" s="163"/>
      <c r="O578" s="163"/>
      <c r="P578" s="163"/>
      <c r="Q578" s="163"/>
      <c r="R578" s="163"/>
      <c r="S578" s="163"/>
      <c r="T578" s="164"/>
      <c r="AT578" s="159" t="s">
        <v>132</v>
      </c>
      <c r="AU578" s="159" t="s">
        <v>82</v>
      </c>
      <c r="AV578" s="12" t="s">
        <v>80</v>
      </c>
      <c r="AW578" s="12" t="s">
        <v>33</v>
      </c>
      <c r="AX578" s="12" t="s">
        <v>72</v>
      </c>
      <c r="AY578" s="159" t="s">
        <v>121</v>
      </c>
    </row>
    <row r="579" spans="2:51" s="12" customFormat="1">
      <c r="B579" s="157"/>
      <c r="D579" s="158" t="s">
        <v>132</v>
      </c>
      <c r="E579" s="159" t="s">
        <v>3</v>
      </c>
      <c r="F579" s="160" t="s">
        <v>184</v>
      </c>
      <c r="H579" s="159" t="s">
        <v>3</v>
      </c>
      <c r="I579" s="161"/>
      <c r="L579" s="157"/>
      <c r="M579" s="162"/>
      <c r="N579" s="163"/>
      <c r="O579" s="163"/>
      <c r="P579" s="163"/>
      <c r="Q579" s="163"/>
      <c r="R579" s="163"/>
      <c r="S579" s="163"/>
      <c r="T579" s="164"/>
      <c r="AT579" s="159" t="s">
        <v>132</v>
      </c>
      <c r="AU579" s="159" t="s">
        <v>82</v>
      </c>
      <c r="AV579" s="12" t="s">
        <v>80</v>
      </c>
      <c r="AW579" s="12" t="s">
        <v>33</v>
      </c>
      <c r="AX579" s="12" t="s">
        <v>72</v>
      </c>
      <c r="AY579" s="159" t="s">
        <v>121</v>
      </c>
    </row>
    <row r="580" spans="2:51" s="13" customFormat="1">
      <c r="B580" s="165"/>
      <c r="D580" s="158" t="s">
        <v>132</v>
      </c>
      <c r="E580" s="166" t="s">
        <v>3</v>
      </c>
      <c r="F580" s="167" t="s">
        <v>580</v>
      </c>
      <c r="H580" s="168">
        <v>1.4</v>
      </c>
      <c r="I580" s="169"/>
      <c r="L580" s="165"/>
      <c r="M580" s="170"/>
      <c r="N580" s="171"/>
      <c r="O580" s="171"/>
      <c r="P580" s="171"/>
      <c r="Q580" s="171"/>
      <c r="R580" s="171"/>
      <c r="S580" s="171"/>
      <c r="T580" s="172"/>
      <c r="AT580" s="166" t="s">
        <v>132</v>
      </c>
      <c r="AU580" s="166" t="s">
        <v>82</v>
      </c>
      <c r="AV580" s="13" t="s">
        <v>82</v>
      </c>
      <c r="AW580" s="13" t="s">
        <v>33</v>
      </c>
      <c r="AX580" s="13" t="s">
        <v>72</v>
      </c>
      <c r="AY580" s="166" t="s">
        <v>121</v>
      </c>
    </row>
    <row r="581" spans="2:51" s="13" customFormat="1">
      <c r="B581" s="165"/>
      <c r="D581" s="158" t="s">
        <v>132</v>
      </c>
      <c r="E581" s="166" t="s">
        <v>3</v>
      </c>
      <c r="F581" s="167" t="s">
        <v>581</v>
      </c>
      <c r="H581" s="168">
        <v>16.8</v>
      </c>
      <c r="I581" s="169"/>
      <c r="L581" s="165"/>
      <c r="M581" s="170"/>
      <c r="N581" s="171"/>
      <c r="O581" s="171"/>
      <c r="P581" s="171"/>
      <c r="Q581" s="171"/>
      <c r="R581" s="171"/>
      <c r="S581" s="171"/>
      <c r="T581" s="172"/>
      <c r="AT581" s="166" t="s">
        <v>132</v>
      </c>
      <c r="AU581" s="166" t="s">
        <v>82</v>
      </c>
      <c r="AV581" s="13" t="s">
        <v>82</v>
      </c>
      <c r="AW581" s="13" t="s">
        <v>33</v>
      </c>
      <c r="AX581" s="13" t="s">
        <v>72</v>
      </c>
      <c r="AY581" s="166" t="s">
        <v>121</v>
      </c>
    </row>
    <row r="582" spans="2:51" s="13" customFormat="1">
      <c r="B582" s="165"/>
      <c r="D582" s="158" t="s">
        <v>132</v>
      </c>
      <c r="E582" s="166" t="s">
        <v>3</v>
      </c>
      <c r="F582" s="167" t="s">
        <v>582</v>
      </c>
      <c r="H582" s="168">
        <v>21.6</v>
      </c>
      <c r="I582" s="169"/>
      <c r="L582" s="165"/>
      <c r="M582" s="170"/>
      <c r="N582" s="171"/>
      <c r="O582" s="171"/>
      <c r="P582" s="171"/>
      <c r="Q582" s="171"/>
      <c r="R582" s="171"/>
      <c r="S582" s="171"/>
      <c r="T582" s="172"/>
      <c r="AT582" s="166" t="s">
        <v>132</v>
      </c>
      <c r="AU582" s="166" t="s">
        <v>82</v>
      </c>
      <c r="AV582" s="13" t="s">
        <v>82</v>
      </c>
      <c r="AW582" s="13" t="s">
        <v>33</v>
      </c>
      <c r="AX582" s="13" t="s">
        <v>72</v>
      </c>
      <c r="AY582" s="166" t="s">
        <v>121</v>
      </c>
    </row>
    <row r="583" spans="2:51" s="13" customFormat="1">
      <c r="B583" s="165"/>
      <c r="D583" s="158" t="s">
        <v>132</v>
      </c>
      <c r="E583" s="166" t="s">
        <v>3</v>
      </c>
      <c r="F583" s="167" t="s">
        <v>583</v>
      </c>
      <c r="H583" s="168">
        <v>174</v>
      </c>
      <c r="I583" s="169"/>
      <c r="L583" s="165"/>
      <c r="M583" s="170"/>
      <c r="N583" s="171"/>
      <c r="O583" s="171"/>
      <c r="P583" s="171"/>
      <c r="Q583" s="171"/>
      <c r="R583" s="171"/>
      <c r="S583" s="171"/>
      <c r="T583" s="172"/>
      <c r="AT583" s="166" t="s">
        <v>132</v>
      </c>
      <c r="AU583" s="166" t="s">
        <v>82</v>
      </c>
      <c r="AV583" s="13" t="s">
        <v>82</v>
      </c>
      <c r="AW583" s="13" t="s">
        <v>33</v>
      </c>
      <c r="AX583" s="13" t="s">
        <v>72</v>
      </c>
      <c r="AY583" s="166" t="s">
        <v>121</v>
      </c>
    </row>
    <row r="584" spans="2:51" s="13" customFormat="1">
      <c r="B584" s="165"/>
      <c r="D584" s="158" t="s">
        <v>132</v>
      </c>
      <c r="E584" s="166" t="s">
        <v>3</v>
      </c>
      <c r="F584" s="167" t="s">
        <v>584</v>
      </c>
      <c r="H584" s="168">
        <v>1.675</v>
      </c>
      <c r="I584" s="169"/>
      <c r="L584" s="165"/>
      <c r="M584" s="170"/>
      <c r="N584" s="171"/>
      <c r="O584" s="171"/>
      <c r="P584" s="171"/>
      <c r="Q584" s="171"/>
      <c r="R584" s="171"/>
      <c r="S584" s="171"/>
      <c r="T584" s="172"/>
      <c r="AT584" s="166" t="s">
        <v>132</v>
      </c>
      <c r="AU584" s="166" t="s">
        <v>82</v>
      </c>
      <c r="AV584" s="13" t="s">
        <v>82</v>
      </c>
      <c r="AW584" s="13" t="s">
        <v>33</v>
      </c>
      <c r="AX584" s="13" t="s">
        <v>72</v>
      </c>
      <c r="AY584" s="166" t="s">
        <v>121</v>
      </c>
    </row>
    <row r="585" spans="2:51" s="13" customFormat="1">
      <c r="B585" s="165"/>
      <c r="D585" s="158" t="s">
        <v>132</v>
      </c>
      <c r="E585" s="166" t="s">
        <v>3</v>
      </c>
      <c r="F585" s="167" t="s">
        <v>585</v>
      </c>
      <c r="H585" s="168">
        <v>4.8</v>
      </c>
      <c r="I585" s="169"/>
      <c r="L585" s="165"/>
      <c r="M585" s="170"/>
      <c r="N585" s="171"/>
      <c r="O585" s="171"/>
      <c r="P585" s="171"/>
      <c r="Q585" s="171"/>
      <c r="R585" s="171"/>
      <c r="S585" s="171"/>
      <c r="T585" s="172"/>
      <c r="AT585" s="166" t="s">
        <v>132</v>
      </c>
      <c r="AU585" s="166" t="s">
        <v>82</v>
      </c>
      <c r="AV585" s="13" t="s">
        <v>82</v>
      </c>
      <c r="AW585" s="13" t="s">
        <v>33</v>
      </c>
      <c r="AX585" s="13" t="s">
        <v>72</v>
      </c>
      <c r="AY585" s="166" t="s">
        <v>121</v>
      </c>
    </row>
    <row r="586" spans="2:51" s="13" customFormat="1">
      <c r="B586" s="165"/>
      <c r="D586" s="158" t="s">
        <v>132</v>
      </c>
      <c r="E586" s="166" t="s">
        <v>3</v>
      </c>
      <c r="F586" s="167" t="s">
        <v>586</v>
      </c>
      <c r="H586" s="168">
        <v>6.3</v>
      </c>
      <c r="I586" s="169"/>
      <c r="L586" s="165"/>
      <c r="M586" s="170"/>
      <c r="N586" s="171"/>
      <c r="O586" s="171"/>
      <c r="P586" s="171"/>
      <c r="Q586" s="171"/>
      <c r="R586" s="171"/>
      <c r="S586" s="171"/>
      <c r="T586" s="172"/>
      <c r="AT586" s="166" t="s">
        <v>132</v>
      </c>
      <c r="AU586" s="166" t="s">
        <v>82</v>
      </c>
      <c r="AV586" s="13" t="s">
        <v>82</v>
      </c>
      <c r="AW586" s="13" t="s">
        <v>33</v>
      </c>
      <c r="AX586" s="13" t="s">
        <v>72</v>
      </c>
      <c r="AY586" s="166" t="s">
        <v>121</v>
      </c>
    </row>
    <row r="587" spans="2:51" s="13" customFormat="1">
      <c r="B587" s="165"/>
      <c r="D587" s="158" t="s">
        <v>132</v>
      </c>
      <c r="E587" s="166" t="s">
        <v>3</v>
      </c>
      <c r="F587" s="167" t="s">
        <v>587</v>
      </c>
      <c r="H587" s="168">
        <v>2.9</v>
      </c>
      <c r="I587" s="169"/>
      <c r="L587" s="165"/>
      <c r="M587" s="170"/>
      <c r="N587" s="171"/>
      <c r="O587" s="171"/>
      <c r="P587" s="171"/>
      <c r="Q587" s="171"/>
      <c r="R587" s="171"/>
      <c r="S587" s="171"/>
      <c r="T587" s="172"/>
      <c r="AT587" s="166" t="s">
        <v>132</v>
      </c>
      <c r="AU587" s="166" t="s">
        <v>82</v>
      </c>
      <c r="AV587" s="13" t="s">
        <v>82</v>
      </c>
      <c r="AW587" s="13" t="s">
        <v>33</v>
      </c>
      <c r="AX587" s="13" t="s">
        <v>72</v>
      </c>
      <c r="AY587" s="166" t="s">
        <v>121</v>
      </c>
    </row>
    <row r="588" spans="2:51" s="13" customFormat="1">
      <c r="B588" s="165"/>
      <c r="D588" s="158" t="s">
        <v>132</v>
      </c>
      <c r="E588" s="166" t="s">
        <v>3</v>
      </c>
      <c r="F588" s="167" t="s">
        <v>588</v>
      </c>
      <c r="H588" s="168">
        <v>3.55</v>
      </c>
      <c r="I588" s="169"/>
      <c r="L588" s="165"/>
      <c r="M588" s="170"/>
      <c r="N588" s="171"/>
      <c r="O588" s="171"/>
      <c r="P588" s="171"/>
      <c r="Q588" s="171"/>
      <c r="R588" s="171"/>
      <c r="S588" s="171"/>
      <c r="T588" s="172"/>
      <c r="AT588" s="166" t="s">
        <v>132</v>
      </c>
      <c r="AU588" s="166" t="s">
        <v>82</v>
      </c>
      <c r="AV588" s="13" t="s">
        <v>82</v>
      </c>
      <c r="AW588" s="13" t="s">
        <v>33</v>
      </c>
      <c r="AX588" s="13" t="s">
        <v>72</v>
      </c>
      <c r="AY588" s="166" t="s">
        <v>121</v>
      </c>
    </row>
    <row r="589" spans="2:51" s="14" customFormat="1">
      <c r="B589" s="173"/>
      <c r="D589" s="158" t="s">
        <v>132</v>
      </c>
      <c r="E589" s="174" t="s">
        <v>3</v>
      </c>
      <c r="F589" s="175" t="s">
        <v>142</v>
      </c>
      <c r="H589" s="176">
        <v>233.02500000000001</v>
      </c>
      <c r="I589" s="177"/>
      <c r="L589" s="173"/>
      <c r="M589" s="178"/>
      <c r="N589" s="179"/>
      <c r="O589" s="179"/>
      <c r="P589" s="179"/>
      <c r="Q589" s="179"/>
      <c r="R589" s="179"/>
      <c r="S589" s="179"/>
      <c r="T589" s="180"/>
      <c r="AT589" s="174" t="s">
        <v>132</v>
      </c>
      <c r="AU589" s="174" t="s">
        <v>82</v>
      </c>
      <c r="AV589" s="14" t="s">
        <v>122</v>
      </c>
      <c r="AW589" s="14" t="s">
        <v>33</v>
      </c>
      <c r="AX589" s="14" t="s">
        <v>72</v>
      </c>
      <c r="AY589" s="174" t="s">
        <v>121</v>
      </c>
    </row>
    <row r="590" spans="2:51" s="12" customFormat="1">
      <c r="B590" s="157"/>
      <c r="D590" s="158" t="s">
        <v>132</v>
      </c>
      <c r="E590" s="159" t="s">
        <v>3</v>
      </c>
      <c r="F590" s="160" t="s">
        <v>562</v>
      </c>
      <c r="H590" s="159" t="s">
        <v>3</v>
      </c>
      <c r="I590" s="161"/>
      <c r="L590" s="157"/>
      <c r="M590" s="162"/>
      <c r="N590" s="163"/>
      <c r="O590" s="163"/>
      <c r="P590" s="163"/>
      <c r="Q590" s="163"/>
      <c r="R590" s="163"/>
      <c r="S590" s="163"/>
      <c r="T590" s="164"/>
      <c r="AT590" s="159" t="s">
        <v>132</v>
      </c>
      <c r="AU590" s="159" t="s">
        <v>82</v>
      </c>
      <c r="AV590" s="12" t="s">
        <v>80</v>
      </c>
      <c r="AW590" s="12" t="s">
        <v>33</v>
      </c>
      <c r="AX590" s="12" t="s">
        <v>72</v>
      </c>
      <c r="AY590" s="159" t="s">
        <v>121</v>
      </c>
    </row>
    <row r="591" spans="2:51" s="12" customFormat="1">
      <c r="B591" s="157"/>
      <c r="D591" s="158" t="s">
        <v>132</v>
      </c>
      <c r="E591" s="159" t="s">
        <v>3</v>
      </c>
      <c r="F591" s="160" t="s">
        <v>195</v>
      </c>
      <c r="H591" s="159" t="s">
        <v>3</v>
      </c>
      <c r="I591" s="161"/>
      <c r="L591" s="157"/>
      <c r="M591" s="162"/>
      <c r="N591" s="163"/>
      <c r="O591" s="163"/>
      <c r="P591" s="163"/>
      <c r="Q591" s="163"/>
      <c r="R591" s="163"/>
      <c r="S591" s="163"/>
      <c r="T591" s="164"/>
      <c r="AT591" s="159" t="s">
        <v>132</v>
      </c>
      <c r="AU591" s="159" t="s">
        <v>82</v>
      </c>
      <c r="AV591" s="12" t="s">
        <v>80</v>
      </c>
      <c r="AW591" s="12" t="s">
        <v>33</v>
      </c>
      <c r="AX591" s="12" t="s">
        <v>72</v>
      </c>
      <c r="AY591" s="159" t="s">
        <v>121</v>
      </c>
    </row>
    <row r="592" spans="2:51" s="13" customFormat="1">
      <c r="B592" s="165"/>
      <c r="D592" s="158" t="s">
        <v>132</v>
      </c>
      <c r="E592" s="166" t="s">
        <v>3</v>
      </c>
      <c r="F592" s="167" t="s">
        <v>589</v>
      </c>
      <c r="H592" s="168">
        <v>2.4</v>
      </c>
      <c r="I592" s="169"/>
      <c r="L592" s="165"/>
      <c r="M592" s="170"/>
      <c r="N592" s="171"/>
      <c r="O592" s="171"/>
      <c r="P592" s="171"/>
      <c r="Q592" s="171"/>
      <c r="R592" s="171"/>
      <c r="S592" s="171"/>
      <c r="T592" s="172"/>
      <c r="AT592" s="166" t="s">
        <v>132</v>
      </c>
      <c r="AU592" s="166" t="s">
        <v>82</v>
      </c>
      <c r="AV592" s="13" t="s">
        <v>82</v>
      </c>
      <c r="AW592" s="13" t="s">
        <v>33</v>
      </c>
      <c r="AX592" s="13" t="s">
        <v>72</v>
      </c>
      <c r="AY592" s="166" t="s">
        <v>121</v>
      </c>
    </row>
    <row r="593" spans="1:65" s="13" customFormat="1">
      <c r="B593" s="165"/>
      <c r="D593" s="158" t="s">
        <v>132</v>
      </c>
      <c r="E593" s="166" t="s">
        <v>3</v>
      </c>
      <c r="F593" s="167" t="s">
        <v>590</v>
      </c>
      <c r="H593" s="168">
        <v>5.96</v>
      </c>
      <c r="I593" s="169"/>
      <c r="L593" s="165"/>
      <c r="M593" s="170"/>
      <c r="N593" s="171"/>
      <c r="O593" s="171"/>
      <c r="P593" s="171"/>
      <c r="Q593" s="171"/>
      <c r="R593" s="171"/>
      <c r="S593" s="171"/>
      <c r="T593" s="172"/>
      <c r="AT593" s="166" t="s">
        <v>132</v>
      </c>
      <c r="AU593" s="166" t="s">
        <v>82</v>
      </c>
      <c r="AV593" s="13" t="s">
        <v>82</v>
      </c>
      <c r="AW593" s="13" t="s">
        <v>33</v>
      </c>
      <c r="AX593" s="13" t="s">
        <v>72</v>
      </c>
      <c r="AY593" s="166" t="s">
        <v>121</v>
      </c>
    </row>
    <row r="594" spans="1:65" s="14" customFormat="1">
      <c r="B594" s="173"/>
      <c r="D594" s="158" t="s">
        <v>132</v>
      </c>
      <c r="E594" s="174" t="s">
        <v>3</v>
      </c>
      <c r="F594" s="175" t="s">
        <v>142</v>
      </c>
      <c r="H594" s="176">
        <v>8.36</v>
      </c>
      <c r="I594" s="177"/>
      <c r="L594" s="173"/>
      <c r="M594" s="178"/>
      <c r="N594" s="179"/>
      <c r="O594" s="179"/>
      <c r="P594" s="179"/>
      <c r="Q594" s="179"/>
      <c r="R594" s="179"/>
      <c r="S594" s="179"/>
      <c r="T594" s="180"/>
      <c r="AT594" s="174" t="s">
        <v>132</v>
      </c>
      <c r="AU594" s="174" t="s">
        <v>82</v>
      </c>
      <c r="AV594" s="14" t="s">
        <v>122</v>
      </c>
      <c r="AW594" s="14" t="s">
        <v>33</v>
      </c>
      <c r="AX594" s="14" t="s">
        <v>72</v>
      </c>
      <c r="AY594" s="174" t="s">
        <v>121</v>
      </c>
    </row>
    <row r="595" spans="1:65" s="12" customFormat="1">
      <c r="B595" s="157"/>
      <c r="D595" s="158" t="s">
        <v>132</v>
      </c>
      <c r="E595" s="159" t="s">
        <v>3</v>
      </c>
      <c r="F595" s="160" t="s">
        <v>591</v>
      </c>
      <c r="H595" s="159" t="s">
        <v>3</v>
      </c>
      <c r="I595" s="161"/>
      <c r="L595" s="157"/>
      <c r="M595" s="162"/>
      <c r="N595" s="163"/>
      <c r="O595" s="163"/>
      <c r="P595" s="163"/>
      <c r="Q595" s="163"/>
      <c r="R595" s="163"/>
      <c r="S595" s="163"/>
      <c r="T595" s="164"/>
      <c r="AT595" s="159" t="s">
        <v>132</v>
      </c>
      <c r="AU595" s="159" t="s">
        <v>82</v>
      </c>
      <c r="AV595" s="12" t="s">
        <v>80</v>
      </c>
      <c r="AW595" s="12" t="s">
        <v>33</v>
      </c>
      <c r="AX595" s="12" t="s">
        <v>72</v>
      </c>
      <c r="AY595" s="159" t="s">
        <v>121</v>
      </c>
    </row>
    <row r="596" spans="1:65" s="12" customFormat="1">
      <c r="B596" s="157"/>
      <c r="D596" s="158" t="s">
        <v>132</v>
      </c>
      <c r="E596" s="159" t="s">
        <v>3</v>
      </c>
      <c r="F596" s="160" t="s">
        <v>592</v>
      </c>
      <c r="H596" s="159" t="s">
        <v>3</v>
      </c>
      <c r="I596" s="161"/>
      <c r="L596" s="157"/>
      <c r="M596" s="162"/>
      <c r="N596" s="163"/>
      <c r="O596" s="163"/>
      <c r="P596" s="163"/>
      <c r="Q596" s="163"/>
      <c r="R596" s="163"/>
      <c r="S596" s="163"/>
      <c r="T596" s="164"/>
      <c r="AT596" s="159" t="s">
        <v>132</v>
      </c>
      <c r="AU596" s="159" t="s">
        <v>82</v>
      </c>
      <c r="AV596" s="12" t="s">
        <v>80</v>
      </c>
      <c r="AW596" s="12" t="s">
        <v>33</v>
      </c>
      <c r="AX596" s="12" t="s">
        <v>72</v>
      </c>
      <c r="AY596" s="159" t="s">
        <v>121</v>
      </c>
    </row>
    <row r="597" spans="1:65" s="13" customFormat="1">
      <c r="B597" s="165"/>
      <c r="D597" s="158" t="s">
        <v>132</v>
      </c>
      <c r="E597" s="166" t="s">
        <v>3</v>
      </c>
      <c r="F597" s="167" t="s">
        <v>593</v>
      </c>
      <c r="H597" s="168">
        <v>50</v>
      </c>
      <c r="I597" s="169"/>
      <c r="L597" s="165"/>
      <c r="M597" s="170"/>
      <c r="N597" s="171"/>
      <c r="O597" s="171"/>
      <c r="P597" s="171"/>
      <c r="Q597" s="171"/>
      <c r="R597" s="171"/>
      <c r="S597" s="171"/>
      <c r="T597" s="172"/>
      <c r="AT597" s="166" t="s">
        <v>132</v>
      </c>
      <c r="AU597" s="166" t="s">
        <v>82</v>
      </c>
      <c r="AV597" s="13" t="s">
        <v>82</v>
      </c>
      <c r="AW597" s="13" t="s">
        <v>33</v>
      </c>
      <c r="AX597" s="13" t="s">
        <v>72</v>
      </c>
      <c r="AY597" s="166" t="s">
        <v>121</v>
      </c>
    </row>
    <row r="598" spans="1:65" s="14" customFormat="1">
      <c r="B598" s="173"/>
      <c r="D598" s="158" t="s">
        <v>132</v>
      </c>
      <c r="E598" s="174" t="s">
        <v>3</v>
      </c>
      <c r="F598" s="175" t="s">
        <v>142</v>
      </c>
      <c r="H598" s="176">
        <v>50</v>
      </c>
      <c r="I598" s="177"/>
      <c r="L598" s="173"/>
      <c r="M598" s="178"/>
      <c r="N598" s="179"/>
      <c r="O598" s="179"/>
      <c r="P598" s="179"/>
      <c r="Q598" s="179"/>
      <c r="R598" s="179"/>
      <c r="S598" s="179"/>
      <c r="T598" s="180"/>
      <c r="AT598" s="174" t="s">
        <v>132</v>
      </c>
      <c r="AU598" s="174" t="s">
        <v>82</v>
      </c>
      <c r="AV598" s="14" t="s">
        <v>122</v>
      </c>
      <c r="AW598" s="14" t="s">
        <v>33</v>
      </c>
      <c r="AX598" s="14" t="s">
        <v>72</v>
      </c>
      <c r="AY598" s="174" t="s">
        <v>121</v>
      </c>
    </row>
    <row r="599" spans="1:65" s="15" customFormat="1">
      <c r="B599" s="181"/>
      <c r="D599" s="158" t="s">
        <v>132</v>
      </c>
      <c r="E599" s="182" t="s">
        <v>3</v>
      </c>
      <c r="F599" s="183" t="s">
        <v>147</v>
      </c>
      <c r="H599" s="184">
        <v>291.38499999999999</v>
      </c>
      <c r="I599" s="185"/>
      <c r="L599" s="181"/>
      <c r="M599" s="186"/>
      <c r="N599" s="187"/>
      <c r="O599" s="187"/>
      <c r="P599" s="187"/>
      <c r="Q599" s="187"/>
      <c r="R599" s="187"/>
      <c r="S599" s="187"/>
      <c r="T599" s="188"/>
      <c r="AT599" s="182" t="s">
        <v>132</v>
      </c>
      <c r="AU599" s="182" t="s">
        <v>82</v>
      </c>
      <c r="AV599" s="15" t="s">
        <v>129</v>
      </c>
      <c r="AW599" s="15" t="s">
        <v>33</v>
      </c>
      <c r="AX599" s="15" t="s">
        <v>80</v>
      </c>
      <c r="AY599" s="182" t="s">
        <v>121</v>
      </c>
    </row>
    <row r="600" spans="1:65" s="1" customFormat="1" ht="16.5" customHeight="1">
      <c r="A600" s="33"/>
      <c r="B600" s="138"/>
      <c r="C600" s="139" t="s">
        <v>594</v>
      </c>
      <c r="D600" s="139" t="s">
        <v>124</v>
      </c>
      <c r="E600" s="140" t="s">
        <v>595</v>
      </c>
      <c r="F600" s="141" t="s">
        <v>596</v>
      </c>
      <c r="G600" s="142" t="s">
        <v>127</v>
      </c>
      <c r="H600" s="143">
        <v>291.38499999999999</v>
      </c>
      <c r="I600" s="144"/>
      <c r="J600" s="145">
        <f>ROUND(I600*H600,2)</f>
        <v>0</v>
      </c>
      <c r="K600" s="141" t="s">
        <v>128</v>
      </c>
      <c r="L600" s="34"/>
      <c r="M600" s="146" t="s">
        <v>3</v>
      </c>
      <c r="N600" s="147" t="s">
        <v>44</v>
      </c>
      <c r="O600" s="54"/>
      <c r="P600" s="148">
        <f>O600*H600</f>
        <v>0</v>
      </c>
      <c r="Q600" s="148">
        <v>2.1000000000000001E-4</v>
      </c>
      <c r="R600" s="148">
        <f>Q600*H600</f>
        <v>6.1190849999999998E-2</v>
      </c>
      <c r="S600" s="148">
        <v>0</v>
      </c>
      <c r="T600" s="149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50" t="s">
        <v>211</v>
      </c>
      <c r="AT600" s="150" t="s">
        <v>124</v>
      </c>
      <c r="AU600" s="150" t="s">
        <v>82</v>
      </c>
      <c r="AY600" s="18" t="s">
        <v>121</v>
      </c>
      <c r="BE600" s="151">
        <f>IF(N600="základní",J600,0)</f>
        <v>0</v>
      </c>
      <c r="BF600" s="151">
        <f>IF(N600="snížená",J600,0)</f>
        <v>0</v>
      </c>
      <c r="BG600" s="151">
        <f>IF(N600="zákl. přenesená",J600,0)</f>
        <v>0</v>
      </c>
      <c r="BH600" s="151">
        <f>IF(N600="sníž. přenesená",J600,0)</f>
        <v>0</v>
      </c>
      <c r="BI600" s="151">
        <f>IF(N600="nulová",J600,0)</f>
        <v>0</v>
      </c>
      <c r="BJ600" s="18" t="s">
        <v>82</v>
      </c>
      <c r="BK600" s="151">
        <f>ROUND(I600*H600,2)</f>
        <v>0</v>
      </c>
      <c r="BL600" s="18" t="s">
        <v>211</v>
      </c>
      <c r="BM600" s="150" t="s">
        <v>597</v>
      </c>
    </row>
    <row r="601" spans="1:65" s="1" customFormat="1">
      <c r="A601" s="33"/>
      <c r="B601" s="34"/>
      <c r="C601" s="33"/>
      <c r="D601" s="152" t="s">
        <v>130</v>
      </c>
      <c r="E601" s="33"/>
      <c r="F601" s="153" t="s">
        <v>598</v>
      </c>
      <c r="G601" s="33"/>
      <c r="H601" s="33"/>
      <c r="I601" s="154"/>
      <c r="J601" s="33"/>
      <c r="K601" s="33"/>
      <c r="L601" s="34"/>
      <c r="M601" s="155"/>
      <c r="N601" s="156"/>
      <c r="O601" s="54"/>
      <c r="P601" s="54"/>
      <c r="Q601" s="54"/>
      <c r="R601" s="54"/>
      <c r="S601" s="54"/>
      <c r="T601" s="55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T601" s="18" t="s">
        <v>130</v>
      </c>
      <c r="AU601" s="18" t="s">
        <v>82</v>
      </c>
    </row>
    <row r="602" spans="1:65" s="1" customFormat="1" ht="16.5" customHeight="1">
      <c r="A602" s="33"/>
      <c r="B602" s="138"/>
      <c r="C602" s="139" t="s">
        <v>411</v>
      </c>
      <c r="D602" s="139" t="s">
        <v>124</v>
      </c>
      <c r="E602" s="140" t="s">
        <v>599</v>
      </c>
      <c r="F602" s="141" t="s">
        <v>600</v>
      </c>
      <c r="G602" s="142" t="s">
        <v>127</v>
      </c>
      <c r="H602" s="143">
        <v>291.38499999999999</v>
      </c>
      <c r="I602" s="144"/>
      <c r="J602" s="145">
        <f>ROUND(I602*H602,2)</f>
        <v>0</v>
      </c>
      <c r="K602" s="141" t="s">
        <v>128</v>
      </c>
      <c r="L602" s="34"/>
      <c r="M602" s="146" t="s">
        <v>3</v>
      </c>
      <c r="N602" s="147" t="s">
        <v>44</v>
      </c>
      <c r="O602" s="54"/>
      <c r="P602" s="148">
        <f>O602*H602</f>
        <v>0</v>
      </c>
      <c r="Q602" s="148">
        <v>2.0000000000000001E-4</v>
      </c>
      <c r="R602" s="148">
        <f>Q602*H602</f>
        <v>5.8277000000000002E-2</v>
      </c>
      <c r="S602" s="148">
        <v>0</v>
      </c>
      <c r="T602" s="149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50" t="s">
        <v>211</v>
      </c>
      <c r="AT602" s="150" t="s">
        <v>124</v>
      </c>
      <c r="AU602" s="150" t="s">
        <v>82</v>
      </c>
      <c r="AY602" s="18" t="s">
        <v>121</v>
      </c>
      <c r="BE602" s="151">
        <f>IF(N602="základní",J602,0)</f>
        <v>0</v>
      </c>
      <c r="BF602" s="151">
        <f>IF(N602="snížená",J602,0)</f>
        <v>0</v>
      </c>
      <c r="BG602" s="151">
        <f>IF(N602="zákl. přenesená",J602,0)</f>
        <v>0</v>
      </c>
      <c r="BH602" s="151">
        <f>IF(N602="sníž. přenesená",J602,0)</f>
        <v>0</v>
      </c>
      <c r="BI602" s="151">
        <f>IF(N602="nulová",J602,0)</f>
        <v>0</v>
      </c>
      <c r="BJ602" s="18" t="s">
        <v>82</v>
      </c>
      <c r="BK602" s="151">
        <f>ROUND(I602*H602,2)</f>
        <v>0</v>
      </c>
      <c r="BL602" s="18" t="s">
        <v>211</v>
      </c>
      <c r="BM602" s="150" t="s">
        <v>601</v>
      </c>
    </row>
    <row r="603" spans="1:65" s="1" customFormat="1">
      <c r="A603" s="33"/>
      <c r="B603" s="34"/>
      <c r="C603" s="33"/>
      <c r="D603" s="152" t="s">
        <v>130</v>
      </c>
      <c r="E603" s="33"/>
      <c r="F603" s="153" t="s">
        <v>602</v>
      </c>
      <c r="G603" s="33"/>
      <c r="H603" s="33"/>
      <c r="I603" s="154"/>
      <c r="J603" s="33"/>
      <c r="K603" s="33"/>
      <c r="L603" s="34"/>
      <c r="M603" s="155"/>
      <c r="N603" s="156"/>
      <c r="O603" s="54"/>
      <c r="P603" s="54"/>
      <c r="Q603" s="54"/>
      <c r="R603" s="54"/>
      <c r="S603" s="54"/>
      <c r="T603" s="55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T603" s="18" t="s">
        <v>130</v>
      </c>
      <c r="AU603" s="18" t="s">
        <v>82</v>
      </c>
    </row>
    <row r="604" spans="1:65" s="1" customFormat="1" ht="16.5" customHeight="1">
      <c r="A604" s="33"/>
      <c r="B604" s="138"/>
      <c r="C604" s="139" t="s">
        <v>603</v>
      </c>
      <c r="D604" s="139" t="s">
        <v>124</v>
      </c>
      <c r="E604" s="140" t="s">
        <v>604</v>
      </c>
      <c r="F604" s="141" t="s">
        <v>605</v>
      </c>
      <c r="G604" s="142" t="s">
        <v>127</v>
      </c>
      <c r="H604" s="143">
        <v>171</v>
      </c>
      <c r="I604" s="144"/>
      <c r="J604" s="145">
        <f>ROUND(I604*H604,2)</f>
        <v>0</v>
      </c>
      <c r="K604" s="141" t="s">
        <v>128</v>
      </c>
      <c r="L604" s="34"/>
      <c r="M604" s="146" t="s">
        <v>3</v>
      </c>
      <c r="N604" s="147" t="s">
        <v>44</v>
      </c>
      <c r="O604" s="54"/>
      <c r="P604" s="148">
        <f>O604*H604</f>
        <v>0</v>
      </c>
      <c r="Q604" s="148">
        <v>0</v>
      </c>
      <c r="R604" s="148">
        <f>Q604*H604</f>
        <v>0</v>
      </c>
      <c r="S604" s="148">
        <v>0</v>
      </c>
      <c r="T604" s="149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50" t="s">
        <v>211</v>
      </c>
      <c r="AT604" s="150" t="s">
        <v>124</v>
      </c>
      <c r="AU604" s="150" t="s">
        <v>82</v>
      </c>
      <c r="AY604" s="18" t="s">
        <v>121</v>
      </c>
      <c r="BE604" s="151">
        <f>IF(N604="základní",J604,0)</f>
        <v>0</v>
      </c>
      <c r="BF604" s="151">
        <f>IF(N604="snížená",J604,0)</f>
        <v>0</v>
      </c>
      <c r="BG604" s="151">
        <f>IF(N604="zákl. přenesená",J604,0)</f>
        <v>0</v>
      </c>
      <c r="BH604" s="151">
        <f>IF(N604="sníž. přenesená",J604,0)</f>
        <v>0</v>
      </c>
      <c r="BI604" s="151">
        <f>IF(N604="nulová",J604,0)</f>
        <v>0</v>
      </c>
      <c r="BJ604" s="18" t="s">
        <v>82</v>
      </c>
      <c r="BK604" s="151">
        <f>ROUND(I604*H604,2)</f>
        <v>0</v>
      </c>
      <c r="BL604" s="18" t="s">
        <v>211</v>
      </c>
      <c r="BM604" s="150" t="s">
        <v>606</v>
      </c>
    </row>
    <row r="605" spans="1:65" s="1" customFormat="1">
      <c r="A605" s="33"/>
      <c r="B605" s="34"/>
      <c r="C605" s="33"/>
      <c r="D605" s="152" t="s">
        <v>130</v>
      </c>
      <c r="E605" s="33"/>
      <c r="F605" s="153" t="s">
        <v>607</v>
      </c>
      <c r="G605" s="33"/>
      <c r="H605" s="33"/>
      <c r="I605" s="154"/>
      <c r="J605" s="33"/>
      <c r="K605" s="33"/>
      <c r="L605" s="34"/>
      <c r="M605" s="155"/>
      <c r="N605" s="156"/>
      <c r="O605" s="54"/>
      <c r="P605" s="54"/>
      <c r="Q605" s="54"/>
      <c r="R605" s="54"/>
      <c r="S605" s="54"/>
      <c r="T605" s="55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T605" s="18" t="s">
        <v>130</v>
      </c>
      <c r="AU605" s="18" t="s">
        <v>82</v>
      </c>
    </row>
    <row r="606" spans="1:65" s="12" customFormat="1">
      <c r="B606" s="157"/>
      <c r="D606" s="158" t="s">
        <v>132</v>
      </c>
      <c r="E606" s="159" t="s">
        <v>3</v>
      </c>
      <c r="F606" s="160" t="s">
        <v>608</v>
      </c>
      <c r="H606" s="159" t="s">
        <v>3</v>
      </c>
      <c r="I606" s="161"/>
      <c r="L606" s="157"/>
      <c r="M606" s="162"/>
      <c r="N606" s="163"/>
      <c r="O606" s="163"/>
      <c r="P606" s="163"/>
      <c r="Q606" s="163"/>
      <c r="R606" s="163"/>
      <c r="S606" s="163"/>
      <c r="T606" s="164"/>
      <c r="AT606" s="159" t="s">
        <v>132</v>
      </c>
      <c r="AU606" s="159" t="s">
        <v>82</v>
      </c>
      <c r="AV606" s="12" t="s">
        <v>80</v>
      </c>
      <c r="AW606" s="12" t="s">
        <v>33</v>
      </c>
      <c r="AX606" s="12" t="s">
        <v>72</v>
      </c>
      <c r="AY606" s="159" t="s">
        <v>121</v>
      </c>
    </row>
    <row r="607" spans="1:65" s="13" customFormat="1">
      <c r="B607" s="165"/>
      <c r="D607" s="158" t="s">
        <v>132</v>
      </c>
      <c r="E607" s="166" t="s">
        <v>3</v>
      </c>
      <c r="F607" s="167" t="s">
        <v>609</v>
      </c>
      <c r="H607" s="168">
        <v>166</v>
      </c>
      <c r="I607" s="169"/>
      <c r="L607" s="165"/>
      <c r="M607" s="170"/>
      <c r="N607" s="171"/>
      <c r="O607" s="171"/>
      <c r="P607" s="171"/>
      <c r="Q607" s="171"/>
      <c r="R607" s="171"/>
      <c r="S607" s="171"/>
      <c r="T607" s="172"/>
      <c r="AT607" s="166" t="s">
        <v>132</v>
      </c>
      <c r="AU607" s="166" t="s">
        <v>82</v>
      </c>
      <c r="AV607" s="13" t="s">
        <v>82</v>
      </c>
      <c r="AW607" s="13" t="s">
        <v>33</v>
      </c>
      <c r="AX607" s="13" t="s">
        <v>72</v>
      </c>
      <c r="AY607" s="166" t="s">
        <v>121</v>
      </c>
    </row>
    <row r="608" spans="1:65" s="13" customFormat="1">
      <c r="B608" s="165"/>
      <c r="D608" s="158" t="s">
        <v>132</v>
      </c>
      <c r="E608" s="166" t="s">
        <v>3</v>
      </c>
      <c r="F608" s="167" t="s">
        <v>610</v>
      </c>
      <c r="H608" s="168">
        <v>2</v>
      </c>
      <c r="I608" s="169"/>
      <c r="L608" s="165"/>
      <c r="M608" s="170"/>
      <c r="N608" s="171"/>
      <c r="O608" s="171"/>
      <c r="P608" s="171"/>
      <c r="Q608" s="171"/>
      <c r="R608" s="171"/>
      <c r="S608" s="171"/>
      <c r="T608" s="172"/>
      <c r="AT608" s="166" t="s">
        <v>132</v>
      </c>
      <c r="AU608" s="166" t="s">
        <v>82</v>
      </c>
      <c r="AV608" s="13" t="s">
        <v>82</v>
      </c>
      <c r="AW608" s="13" t="s">
        <v>33</v>
      </c>
      <c r="AX608" s="13" t="s">
        <v>72</v>
      </c>
      <c r="AY608" s="166" t="s">
        <v>121</v>
      </c>
    </row>
    <row r="609" spans="1:65" s="12" customFormat="1">
      <c r="B609" s="157"/>
      <c r="D609" s="158" t="s">
        <v>132</v>
      </c>
      <c r="E609" s="159" t="s">
        <v>3</v>
      </c>
      <c r="F609" s="160" t="s">
        <v>611</v>
      </c>
      <c r="H609" s="159" t="s">
        <v>3</v>
      </c>
      <c r="I609" s="161"/>
      <c r="L609" s="157"/>
      <c r="M609" s="162"/>
      <c r="N609" s="163"/>
      <c r="O609" s="163"/>
      <c r="P609" s="163"/>
      <c r="Q609" s="163"/>
      <c r="R609" s="163"/>
      <c r="S609" s="163"/>
      <c r="T609" s="164"/>
      <c r="AT609" s="159" t="s">
        <v>132</v>
      </c>
      <c r="AU609" s="159" t="s">
        <v>82</v>
      </c>
      <c r="AV609" s="12" t="s">
        <v>80</v>
      </c>
      <c r="AW609" s="12" t="s">
        <v>33</v>
      </c>
      <c r="AX609" s="12" t="s">
        <v>72</v>
      </c>
      <c r="AY609" s="159" t="s">
        <v>121</v>
      </c>
    </row>
    <row r="610" spans="1:65" s="13" customFormat="1">
      <c r="B610" s="165"/>
      <c r="D610" s="158" t="s">
        <v>132</v>
      </c>
      <c r="E610" s="166" t="s">
        <v>3</v>
      </c>
      <c r="F610" s="167" t="s">
        <v>257</v>
      </c>
      <c r="H610" s="168">
        <v>3</v>
      </c>
      <c r="I610" s="169"/>
      <c r="L610" s="165"/>
      <c r="M610" s="170"/>
      <c r="N610" s="171"/>
      <c r="O610" s="171"/>
      <c r="P610" s="171"/>
      <c r="Q610" s="171"/>
      <c r="R610" s="171"/>
      <c r="S610" s="171"/>
      <c r="T610" s="172"/>
      <c r="AT610" s="166" t="s">
        <v>132</v>
      </c>
      <c r="AU610" s="166" t="s">
        <v>82</v>
      </c>
      <c r="AV610" s="13" t="s">
        <v>82</v>
      </c>
      <c r="AW610" s="13" t="s">
        <v>33</v>
      </c>
      <c r="AX610" s="13" t="s">
        <v>72</v>
      </c>
      <c r="AY610" s="166" t="s">
        <v>121</v>
      </c>
    </row>
    <row r="611" spans="1:65" s="15" customFormat="1">
      <c r="B611" s="181"/>
      <c r="D611" s="158" t="s">
        <v>132</v>
      </c>
      <c r="E611" s="182" t="s">
        <v>3</v>
      </c>
      <c r="F611" s="183" t="s">
        <v>147</v>
      </c>
      <c r="H611" s="184">
        <v>171</v>
      </c>
      <c r="I611" s="185"/>
      <c r="L611" s="181"/>
      <c r="M611" s="186"/>
      <c r="N611" s="187"/>
      <c r="O611" s="187"/>
      <c r="P611" s="187"/>
      <c r="Q611" s="187"/>
      <c r="R611" s="187"/>
      <c r="S611" s="187"/>
      <c r="T611" s="188"/>
      <c r="AT611" s="182" t="s">
        <v>132</v>
      </c>
      <c r="AU611" s="182" t="s">
        <v>82</v>
      </c>
      <c r="AV611" s="15" t="s">
        <v>129</v>
      </c>
      <c r="AW611" s="15" t="s">
        <v>33</v>
      </c>
      <c r="AX611" s="15" t="s">
        <v>80</v>
      </c>
      <c r="AY611" s="182" t="s">
        <v>121</v>
      </c>
    </row>
    <row r="612" spans="1:65" s="1" customFormat="1" ht="16.5" customHeight="1">
      <c r="A612" s="33"/>
      <c r="B612" s="138"/>
      <c r="C612" s="189" t="s">
        <v>417</v>
      </c>
      <c r="D612" s="189" t="s">
        <v>493</v>
      </c>
      <c r="E612" s="190" t="s">
        <v>612</v>
      </c>
      <c r="F612" s="191" t="s">
        <v>613</v>
      </c>
      <c r="G612" s="192" t="s">
        <v>127</v>
      </c>
      <c r="H612" s="193">
        <v>179.55</v>
      </c>
      <c r="I612" s="194"/>
      <c r="J612" s="195">
        <f>ROUND(I612*H612,2)</f>
        <v>0</v>
      </c>
      <c r="K612" s="191" t="s">
        <v>128</v>
      </c>
      <c r="L612" s="196"/>
      <c r="M612" s="197" t="s">
        <v>3</v>
      </c>
      <c r="N612" s="198" t="s">
        <v>44</v>
      </c>
      <c r="O612" s="54"/>
      <c r="P612" s="148">
        <f>O612*H612</f>
        <v>0</v>
      </c>
      <c r="Q612" s="148">
        <v>0</v>
      </c>
      <c r="R612" s="148">
        <f>Q612*H612</f>
        <v>0</v>
      </c>
      <c r="S612" s="148">
        <v>0</v>
      </c>
      <c r="T612" s="149">
        <f>S612*H612</f>
        <v>0</v>
      </c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R612" s="150" t="s">
        <v>286</v>
      </c>
      <c r="AT612" s="150" t="s">
        <v>493</v>
      </c>
      <c r="AU612" s="150" t="s">
        <v>82</v>
      </c>
      <c r="AY612" s="18" t="s">
        <v>121</v>
      </c>
      <c r="BE612" s="151">
        <f>IF(N612="základní",J612,0)</f>
        <v>0</v>
      </c>
      <c r="BF612" s="151">
        <f>IF(N612="snížená",J612,0)</f>
        <v>0</v>
      </c>
      <c r="BG612" s="151">
        <f>IF(N612="zákl. přenesená",J612,0)</f>
        <v>0</v>
      </c>
      <c r="BH612" s="151">
        <f>IF(N612="sníž. přenesená",J612,0)</f>
        <v>0</v>
      </c>
      <c r="BI612" s="151">
        <f>IF(N612="nulová",J612,0)</f>
        <v>0</v>
      </c>
      <c r="BJ612" s="18" t="s">
        <v>82</v>
      </c>
      <c r="BK612" s="151">
        <f>ROUND(I612*H612,2)</f>
        <v>0</v>
      </c>
      <c r="BL612" s="18" t="s">
        <v>211</v>
      </c>
      <c r="BM612" s="150" t="s">
        <v>614</v>
      </c>
    </row>
    <row r="613" spans="1:65" s="13" customFormat="1">
      <c r="B613" s="165"/>
      <c r="D613" s="158" t="s">
        <v>132</v>
      </c>
      <c r="E613" s="166" t="s">
        <v>3</v>
      </c>
      <c r="F613" s="167" t="s">
        <v>615</v>
      </c>
      <c r="H613" s="168">
        <v>171</v>
      </c>
      <c r="I613" s="169"/>
      <c r="L613" s="165"/>
      <c r="M613" s="170"/>
      <c r="N613" s="171"/>
      <c r="O613" s="171"/>
      <c r="P613" s="171"/>
      <c r="Q613" s="171"/>
      <c r="R613" s="171"/>
      <c r="S613" s="171"/>
      <c r="T613" s="172"/>
      <c r="AT613" s="166" t="s">
        <v>132</v>
      </c>
      <c r="AU613" s="166" t="s">
        <v>82</v>
      </c>
      <c r="AV613" s="13" t="s">
        <v>82</v>
      </c>
      <c r="AW613" s="13" t="s">
        <v>33</v>
      </c>
      <c r="AX613" s="13" t="s">
        <v>72</v>
      </c>
      <c r="AY613" s="166" t="s">
        <v>121</v>
      </c>
    </row>
    <row r="614" spans="1:65" s="13" customFormat="1">
      <c r="B614" s="165"/>
      <c r="D614" s="158" t="s">
        <v>132</v>
      </c>
      <c r="E614" s="166" t="s">
        <v>3</v>
      </c>
      <c r="F614" s="167" t="s">
        <v>616</v>
      </c>
      <c r="H614" s="168">
        <v>179.55</v>
      </c>
      <c r="I614" s="169"/>
      <c r="L614" s="165"/>
      <c r="M614" s="199"/>
      <c r="N614" s="200"/>
      <c r="O614" s="200"/>
      <c r="P614" s="200"/>
      <c r="Q614" s="200"/>
      <c r="R614" s="200"/>
      <c r="S614" s="200"/>
      <c r="T614" s="201"/>
      <c r="AT614" s="166" t="s">
        <v>132</v>
      </c>
      <c r="AU614" s="166" t="s">
        <v>82</v>
      </c>
      <c r="AV614" s="13" t="s">
        <v>82</v>
      </c>
      <c r="AW614" s="13" t="s">
        <v>33</v>
      </c>
      <c r="AX614" s="13" t="s">
        <v>80</v>
      </c>
      <c r="AY614" s="166" t="s">
        <v>121</v>
      </c>
    </row>
    <row r="615" spans="1:65" s="1" customFormat="1" ht="6.95" customHeight="1">
      <c r="A615" s="33"/>
      <c r="B615" s="43"/>
      <c r="C615" s="44"/>
      <c r="D615" s="44"/>
      <c r="E615" s="44"/>
      <c r="F615" s="44"/>
      <c r="G615" s="44"/>
      <c r="H615" s="44"/>
      <c r="I615" s="44"/>
      <c r="J615" s="44"/>
      <c r="K615" s="44"/>
      <c r="L615" s="34"/>
      <c r="M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</row>
  </sheetData>
  <autoFilter ref="C90:K614" xr:uid="{00000000-0009-0000-0000-000001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100-000000000000}"/>
    <hyperlink ref="F114" r:id="rId2" xr:uid="{00000000-0004-0000-0100-000001000000}"/>
    <hyperlink ref="F132" r:id="rId3" xr:uid="{00000000-0004-0000-0100-000002000000}"/>
    <hyperlink ref="F145" r:id="rId4" xr:uid="{00000000-0004-0000-0100-000003000000}"/>
    <hyperlink ref="F147" r:id="rId5" xr:uid="{00000000-0004-0000-0100-000004000000}"/>
    <hyperlink ref="F168" r:id="rId6" xr:uid="{00000000-0004-0000-0100-000005000000}"/>
    <hyperlink ref="F172" r:id="rId7" xr:uid="{00000000-0004-0000-0100-000006000000}"/>
    <hyperlink ref="F174" r:id="rId8" xr:uid="{00000000-0004-0000-0100-000007000000}"/>
    <hyperlink ref="F184" r:id="rId9" xr:uid="{00000000-0004-0000-0100-000008000000}"/>
    <hyperlink ref="F201" r:id="rId10" xr:uid="{00000000-0004-0000-0100-000009000000}"/>
    <hyperlink ref="F205" r:id="rId11" xr:uid="{00000000-0004-0000-0100-00000A000000}"/>
    <hyperlink ref="F227" r:id="rId12" xr:uid="{00000000-0004-0000-0100-00000B000000}"/>
    <hyperlink ref="F235" r:id="rId13" xr:uid="{00000000-0004-0000-0100-00000C000000}"/>
    <hyperlink ref="F240" r:id="rId14" xr:uid="{00000000-0004-0000-0100-00000D000000}"/>
    <hyperlink ref="F246" r:id="rId15" xr:uid="{00000000-0004-0000-0100-00000E000000}"/>
    <hyperlink ref="F253" r:id="rId16" xr:uid="{00000000-0004-0000-0100-00000F000000}"/>
    <hyperlink ref="F267" r:id="rId17" xr:uid="{00000000-0004-0000-0100-000010000000}"/>
    <hyperlink ref="F272" r:id="rId18" xr:uid="{00000000-0004-0000-0100-000011000000}"/>
    <hyperlink ref="F277" r:id="rId19" xr:uid="{00000000-0004-0000-0100-000012000000}"/>
    <hyperlink ref="F287" r:id="rId20" xr:uid="{00000000-0004-0000-0100-000013000000}"/>
    <hyperlink ref="F294" r:id="rId21" xr:uid="{00000000-0004-0000-0100-000014000000}"/>
    <hyperlink ref="F306" r:id="rId22" xr:uid="{00000000-0004-0000-0100-000015000000}"/>
    <hyperlink ref="F314" r:id="rId23" xr:uid="{00000000-0004-0000-0100-000016000000}"/>
    <hyperlink ref="F322" r:id="rId24" xr:uid="{00000000-0004-0000-0100-000017000000}"/>
    <hyperlink ref="F327" r:id="rId25" xr:uid="{00000000-0004-0000-0100-000018000000}"/>
    <hyperlink ref="F329" r:id="rId26" xr:uid="{00000000-0004-0000-0100-000019000000}"/>
    <hyperlink ref="F333" r:id="rId27" xr:uid="{00000000-0004-0000-0100-00001A000000}"/>
    <hyperlink ref="F337" r:id="rId28" xr:uid="{00000000-0004-0000-0100-00001B000000}"/>
    <hyperlink ref="F342" r:id="rId29" xr:uid="{00000000-0004-0000-0100-00001C000000}"/>
    <hyperlink ref="F346" r:id="rId30" xr:uid="{00000000-0004-0000-0100-00001D000000}"/>
    <hyperlink ref="F364" r:id="rId31" xr:uid="{00000000-0004-0000-0100-00001E000000}"/>
    <hyperlink ref="F369" r:id="rId32" xr:uid="{00000000-0004-0000-0100-00001F000000}"/>
    <hyperlink ref="F374" r:id="rId33" xr:uid="{00000000-0004-0000-0100-000020000000}"/>
    <hyperlink ref="F378" r:id="rId34" xr:uid="{00000000-0004-0000-0100-000021000000}"/>
    <hyperlink ref="F396" r:id="rId35" xr:uid="{00000000-0004-0000-0100-000022000000}"/>
    <hyperlink ref="F407" r:id="rId36" xr:uid="{00000000-0004-0000-0100-000023000000}"/>
    <hyperlink ref="F411" r:id="rId37" xr:uid="{00000000-0004-0000-0100-000024000000}"/>
    <hyperlink ref="F413" r:id="rId38" xr:uid="{00000000-0004-0000-0100-000025000000}"/>
    <hyperlink ref="F416" r:id="rId39" xr:uid="{00000000-0004-0000-0100-000026000000}"/>
    <hyperlink ref="F425" r:id="rId40" xr:uid="{00000000-0004-0000-0100-000027000000}"/>
    <hyperlink ref="F431" r:id="rId41" xr:uid="{00000000-0004-0000-0100-000028000000}"/>
    <hyperlink ref="F436" r:id="rId42" xr:uid="{00000000-0004-0000-0100-000029000000}"/>
    <hyperlink ref="F444" r:id="rId43" xr:uid="{00000000-0004-0000-0100-00002A000000}"/>
    <hyperlink ref="F449" r:id="rId44" xr:uid="{00000000-0004-0000-0100-00002B000000}"/>
    <hyperlink ref="F454" r:id="rId45" xr:uid="{00000000-0004-0000-0100-00002C000000}"/>
    <hyperlink ref="F458" r:id="rId46" xr:uid="{00000000-0004-0000-0100-00002D000000}"/>
    <hyperlink ref="F462" r:id="rId47" xr:uid="{00000000-0004-0000-0100-00002E000000}"/>
    <hyperlink ref="F466" r:id="rId48" xr:uid="{00000000-0004-0000-0100-00002F000000}"/>
    <hyperlink ref="F468" r:id="rId49" xr:uid="{00000000-0004-0000-0100-000030000000}"/>
    <hyperlink ref="F492" r:id="rId50" xr:uid="{00000000-0004-0000-0100-000031000000}"/>
    <hyperlink ref="F504" r:id="rId51" xr:uid="{00000000-0004-0000-0100-000032000000}"/>
    <hyperlink ref="F510" r:id="rId52" xr:uid="{00000000-0004-0000-0100-000033000000}"/>
    <hyperlink ref="F518" r:id="rId53" xr:uid="{00000000-0004-0000-0100-000034000000}"/>
    <hyperlink ref="F523" r:id="rId54" xr:uid="{00000000-0004-0000-0100-000035000000}"/>
    <hyperlink ref="F533" r:id="rId55" xr:uid="{00000000-0004-0000-0100-000036000000}"/>
    <hyperlink ref="F543" r:id="rId56" xr:uid="{00000000-0004-0000-0100-000037000000}"/>
    <hyperlink ref="F549" r:id="rId57" xr:uid="{00000000-0004-0000-0100-000038000000}"/>
    <hyperlink ref="F570" r:id="rId58" xr:uid="{00000000-0004-0000-0100-000039000000}"/>
    <hyperlink ref="F572" r:id="rId59" xr:uid="{00000000-0004-0000-0100-00003A000000}"/>
    <hyperlink ref="F575" r:id="rId60" xr:uid="{00000000-0004-0000-0100-00003B000000}"/>
    <hyperlink ref="F601" r:id="rId61" xr:uid="{00000000-0004-0000-0100-00003C000000}"/>
    <hyperlink ref="F603" r:id="rId62" xr:uid="{00000000-0004-0000-0100-00003D000000}"/>
    <hyperlink ref="F605" r:id="rId63" xr:uid="{00000000-0004-0000-0100-00003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1:46" ht="36.950000000000003" customHeight="1">
      <c r="L2" s="320" t="s">
        <v>6</v>
      </c>
      <c r="M2" s="297"/>
      <c r="N2" s="297"/>
      <c r="O2" s="297"/>
      <c r="P2" s="297"/>
      <c r="Q2" s="297"/>
      <c r="R2" s="297"/>
      <c r="S2" s="297"/>
      <c r="T2" s="297"/>
      <c r="U2" s="297"/>
      <c r="V2" s="297"/>
      <c r="AT2" s="18" t="s">
        <v>84</v>
      </c>
    </row>
    <row r="3" spans="1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ht="24.95" customHeight="1">
      <c r="B4" s="21"/>
      <c r="D4" s="22" t="s">
        <v>85</v>
      </c>
      <c r="L4" s="21"/>
      <c r="M4" s="89" t="s">
        <v>11</v>
      </c>
      <c r="AT4" s="18" t="s">
        <v>4</v>
      </c>
    </row>
    <row r="5" spans="1:46" ht="6.95" customHeight="1">
      <c r="B5" s="21"/>
      <c r="L5" s="21"/>
    </row>
    <row r="6" spans="1:46" ht="12" customHeight="1">
      <c r="B6" s="21"/>
      <c r="D6" s="28" t="s">
        <v>17</v>
      </c>
      <c r="L6" s="21"/>
    </row>
    <row r="7" spans="1:46" ht="16.5" customHeight="1">
      <c r="B7" s="21"/>
      <c r="E7" s="326" t="str">
        <f>'Rekapitulace stavby'!K6</f>
        <v>ČESKÁ LÍPA, ŽIŽKOVA 231/1 - VÝMĚNA VÝPLNÍ OTVORŮ</v>
      </c>
      <c r="F7" s="327"/>
      <c r="G7" s="327"/>
      <c r="H7" s="327"/>
      <c r="L7" s="21"/>
    </row>
    <row r="8" spans="1:46" s="1" customFormat="1" ht="12" customHeight="1">
      <c r="A8" s="33"/>
      <c r="B8" s="34"/>
      <c r="C8" s="33"/>
      <c r="D8" s="28" t="s">
        <v>86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1" customFormat="1" ht="16.5" customHeight="1">
      <c r="A9" s="33"/>
      <c r="B9" s="34"/>
      <c r="C9" s="33"/>
      <c r="D9" s="33"/>
      <c r="E9" s="317" t="s">
        <v>617</v>
      </c>
      <c r="F9" s="325"/>
      <c r="G9" s="325"/>
      <c r="H9" s="325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1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1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1" customFormat="1" ht="12" customHeight="1">
      <c r="A12" s="33"/>
      <c r="B12" s="34"/>
      <c r="C12" s="33"/>
      <c r="D12" s="28" t="s">
        <v>21</v>
      </c>
      <c r="E12" s="33"/>
      <c r="F12" s="26" t="s">
        <v>88</v>
      </c>
      <c r="G12" s="33"/>
      <c r="H12" s="33"/>
      <c r="I12" s="28" t="s">
        <v>23</v>
      </c>
      <c r="J12" s="51" t="str">
        <f>'Rekapitulace stavby'!AN8</f>
        <v>14. 3. 2022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1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1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1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1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1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1" customFormat="1" ht="18" customHeight="1">
      <c r="A18" s="33"/>
      <c r="B18" s="34"/>
      <c r="C18" s="33"/>
      <c r="D18" s="33"/>
      <c r="E18" s="328" t="str">
        <f>'Rekapitulace stavby'!E14</f>
        <v>Vyplň údaj</v>
      </c>
      <c r="F18" s="296"/>
      <c r="G18" s="296"/>
      <c r="H18" s="296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1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1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1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1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1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1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1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1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7" customFormat="1" ht="16.5" customHeight="1">
      <c r="A27" s="91"/>
      <c r="B27" s="92"/>
      <c r="C27" s="91"/>
      <c r="D27" s="91"/>
      <c r="E27" s="301" t="s">
        <v>3</v>
      </c>
      <c r="F27" s="301"/>
      <c r="G27" s="301"/>
      <c r="H27" s="301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1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1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1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ROUND(J82,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1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1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1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ROUND((SUM(BE82:BE91)),  2)</f>
        <v>0</v>
      </c>
      <c r="G33" s="33"/>
      <c r="H33" s="33"/>
      <c r="I33" s="97">
        <v>0.21</v>
      </c>
      <c r="J33" s="96">
        <f>ROUND(((SUM(BE82:BE91))*I33),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1" customFormat="1" ht="14.45" customHeight="1">
      <c r="A34" s="33"/>
      <c r="B34" s="34"/>
      <c r="C34" s="33"/>
      <c r="D34" s="33"/>
      <c r="E34" s="28" t="s">
        <v>44</v>
      </c>
      <c r="F34" s="96">
        <f>ROUND((SUM(BF82:BF91)),  2)</f>
        <v>0</v>
      </c>
      <c r="G34" s="33"/>
      <c r="H34" s="33"/>
      <c r="I34" s="97">
        <v>0.15</v>
      </c>
      <c r="J34" s="96">
        <f>ROUND(((SUM(BF82:BF91))*I34),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1" customFormat="1" ht="14.45" hidden="1" customHeight="1">
      <c r="A35" s="33"/>
      <c r="B35" s="34"/>
      <c r="C35" s="33"/>
      <c r="D35" s="33"/>
      <c r="E35" s="28" t="s">
        <v>45</v>
      </c>
      <c r="F35" s="96">
        <f>ROUND((SUM(BG82:BG91)),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1" customFormat="1" ht="14.45" hidden="1" customHeight="1">
      <c r="A36" s="33"/>
      <c r="B36" s="34"/>
      <c r="C36" s="33"/>
      <c r="D36" s="33"/>
      <c r="E36" s="28" t="s">
        <v>46</v>
      </c>
      <c r="F36" s="96">
        <f>ROUND((SUM(BH82:BH91)),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1" customFormat="1" ht="14.45" hidden="1" customHeight="1">
      <c r="A37" s="33"/>
      <c r="B37" s="34"/>
      <c r="C37" s="33"/>
      <c r="D37" s="33"/>
      <c r="E37" s="28" t="s">
        <v>47</v>
      </c>
      <c r="F37" s="96">
        <f>ROUND((SUM(BI82:BI91)),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1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1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1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1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24.95" customHeight="1">
      <c r="A45" s="33"/>
      <c r="B45" s="34"/>
      <c r="C45" s="22" t="s">
        <v>90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1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1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1" customFormat="1" ht="16.5" customHeight="1">
      <c r="A48" s="33"/>
      <c r="B48" s="34"/>
      <c r="C48" s="33"/>
      <c r="D48" s="33"/>
      <c r="E48" s="326" t="str">
        <f>E7</f>
        <v>ČESKÁ LÍPA, ŽIŽKOVA 231/1 - VÝMĚNA VÝPLNÍ OTVORŮ</v>
      </c>
      <c r="F48" s="327"/>
      <c r="G48" s="327"/>
      <c r="H48" s="327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1" customFormat="1" ht="12" customHeight="1">
      <c r="A49" s="33"/>
      <c r="B49" s="34"/>
      <c r="C49" s="28" t="s">
        <v>86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1" customFormat="1" ht="16.5" customHeight="1">
      <c r="A50" s="33"/>
      <c r="B50" s="34"/>
      <c r="C50" s="33"/>
      <c r="D50" s="33"/>
      <c r="E50" s="317" t="str">
        <f>E9</f>
        <v>2 - VEDLEJŠÍ NÁKLADY</v>
      </c>
      <c r="F50" s="325"/>
      <c r="G50" s="325"/>
      <c r="H50" s="325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1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1" customFormat="1" ht="12" customHeight="1">
      <c r="A52" s="33"/>
      <c r="B52" s="34"/>
      <c r="C52" s="28" t="s">
        <v>21</v>
      </c>
      <c r="D52" s="33"/>
      <c r="E52" s="33"/>
      <c r="F52" s="26" t="str">
        <f>F12</f>
        <v xml:space="preserve"> ČESKÁ LÍPA</v>
      </c>
      <c r="G52" s="33"/>
      <c r="H52" s="33"/>
      <c r="I52" s="28" t="s">
        <v>23</v>
      </c>
      <c r="J52" s="51" t="str">
        <f>IF(J12="","",J12)</f>
        <v>14. 3. 2022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1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1" customFormat="1" ht="15.2" customHeight="1">
      <c r="A54" s="33"/>
      <c r="B54" s="34"/>
      <c r="C54" s="28" t="s">
        <v>25</v>
      </c>
      <c r="D54" s="33"/>
      <c r="E54" s="33"/>
      <c r="F54" s="26" t="str">
        <f>E15</f>
        <v>MĚSTO ČESKÁ LÍPA</v>
      </c>
      <c r="G54" s="33"/>
      <c r="H54" s="33"/>
      <c r="I54" s="28" t="s">
        <v>31</v>
      </c>
      <c r="J54" s="31" t="str">
        <f>E21</f>
        <v>M.PLESCHINGER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1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V.RENČOVÁ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1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1" customFormat="1" ht="29.25" customHeight="1">
      <c r="A57" s="33"/>
      <c r="B57" s="34"/>
      <c r="C57" s="104" t="s">
        <v>91</v>
      </c>
      <c r="D57" s="98"/>
      <c r="E57" s="98"/>
      <c r="F57" s="98"/>
      <c r="G57" s="98"/>
      <c r="H57" s="98"/>
      <c r="I57" s="98"/>
      <c r="J57" s="105" t="s">
        <v>92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1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1" customFormat="1" ht="22.9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J82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93</v>
      </c>
    </row>
    <row r="60" spans="1:47" s="8" customFormat="1" ht="24.95" customHeight="1">
      <c r="B60" s="107"/>
      <c r="D60" s="108" t="s">
        <v>618</v>
      </c>
      <c r="E60" s="109"/>
      <c r="F60" s="109"/>
      <c r="G60" s="109"/>
      <c r="H60" s="109"/>
      <c r="I60" s="109"/>
      <c r="J60" s="110">
        <f>J83</f>
        <v>0</v>
      </c>
      <c r="L60" s="107"/>
    </row>
    <row r="61" spans="1:47" s="9" customFormat="1" ht="19.899999999999999" customHeight="1">
      <c r="B61" s="111"/>
      <c r="D61" s="112" t="s">
        <v>619</v>
      </c>
      <c r="E61" s="113"/>
      <c r="F61" s="113"/>
      <c r="G61" s="113"/>
      <c r="H61" s="113"/>
      <c r="I61" s="113"/>
      <c r="J61" s="114">
        <f>J84</f>
        <v>0</v>
      </c>
      <c r="L61" s="111"/>
    </row>
    <row r="62" spans="1:47" s="9" customFormat="1" ht="19.899999999999999" customHeight="1">
      <c r="B62" s="111"/>
      <c r="D62" s="112" t="s">
        <v>620</v>
      </c>
      <c r="E62" s="113"/>
      <c r="F62" s="113"/>
      <c r="G62" s="113"/>
      <c r="H62" s="113"/>
      <c r="I62" s="113"/>
      <c r="J62" s="114">
        <f>J89</f>
        <v>0</v>
      </c>
      <c r="L62" s="111"/>
    </row>
    <row r="63" spans="1:47" s="1" customFormat="1" ht="21.75" customHeight="1">
      <c r="A63" s="33"/>
      <c r="B63" s="34"/>
      <c r="C63" s="33"/>
      <c r="D63" s="33"/>
      <c r="E63" s="33"/>
      <c r="F63" s="33"/>
      <c r="G63" s="33"/>
      <c r="H63" s="33"/>
      <c r="I63" s="33"/>
      <c r="J63" s="33"/>
      <c r="K63" s="33"/>
      <c r="L63" s="90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1" customFormat="1" ht="6.95" customHeight="1">
      <c r="A64" s="33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90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1" customFormat="1" ht="6.95" customHeight="1">
      <c r="A68" s="33"/>
      <c r="B68" s="45"/>
      <c r="C68" s="46"/>
      <c r="D68" s="46"/>
      <c r="E68" s="46"/>
      <c r="F68" s="46"/>
      <c r="G68" s="46"/>
      <c r="H68" s="46"/>
      <c r="I68" s="46"/>
      <c r="J68" s="46"/>
      <c r="K68" s="46"/>
      <c r="L68" s="90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1" customFormat="1" ht="24.95" customHeight="1">
      <c r="A69" s="33"/>
      <c r="B69" s="34"/>
      <c r="C69" s="22" t="s">
        <v>106</v>
      </c>
      <c r="D69" s="33"/>
      <c r="E69" s="33"/>
      <c r="F69" s="33"/>
      <c r="G69" s="33"/>
      <c r="H69" s="33"/>
      <c r="I69" s="33"/>
      <c r="J69" s="33"/>
      <c r="K69" s="33"/>
      <c r="L69" s="90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1" customFormat="1" ht="6.95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1" customFormat="1" ht="12" customHeight="1">
      <c r="A71" s="33"/>
      <c r="B71" s="34"/>
      <c r="C71" s="28" t="s">
        <v>17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1" customFormat="1" ht="16.5" customHeight="1">
      <c r="A72" s="33"/>
      <c r="B72" s="34"/>
      <c r="C72" s="33"/>
      <c r="D72" s="33"/>
      <c r="E72" s="326" t="str">
        <f>E7</f>
        <v>ČESKÁ LÍPA, ŽIŽKOVA 231/1 - VÝMĚNA VÝPLNÍ OTVORŮ</v>
      </c>
      <c r="F72" s="327"/>
      <c r="G72" s="327"/>
      <c r="H72" s="327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1" customFormat="1" ht="12" customHeight="1">
      <c r="A73" s="33"/>
      <c r="B73" s="34"/>
      <c r="C73" s="28" t="s">
        <v>86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1" customFormat="1" ht="16.5" customHeight="1">
      <c r="A74" s="33"/>
      <c r="B74" s="34"/>
      <c r="C74" s="33"/>
      <c r="D74" s="33"/>
      <c r="E74" s="317" t="str">
        <f>E9</f>
        <v>2 - VEDLEJŠÍ NÁKLADY</v>
      </c>
      <c r="F74" s="325"/>
      <c r="G74" s="325"/>
      <c r="H74" s="325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1" customFormat="1" ht="6.95" customHeight="1">
      <c r="A75" s="33"/>
      <c r="B75" s="34"/>
      <c r="C75" s="33"/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1" customFormat="1" ht="12" customHeight="1">
      <c r="A76" s="33"/>
      <c r="B76" s="34"/>
      <c r="C76" s="28" t="s">
        <v>21</v>
      </c>
      <c r="D76" s="33"/>
      <c r="E76" s="33"/>
      <c r="F76" s="26" t="str">
        <f>F12</f>
        <v xml:space="preserve"> ČESKÁ LÍPA</v>
      </c>
      <c r="G76" s="33"/>
      <c r="H76" s="33"/>
      <c r="I76" s="28" t="s">
        <v>23</v>
      </c>
      <c r="J76" s="51" t="str">
        <f>IF(J12="","",J12)</f>
        <v>14. 3. 2022</v>
      </c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1" customFormat="1" ht="6.9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1" customFormat="1" ht="15.2" customHeight="1">
      <c r="A78" s="33"/>
      <c r="B78" s="34"/>
      <c r="C78" s="28" t="s">
        <v>25</v>
      </c>
      <c r="D78" s="33"/>
      <c r="E78" s="33"/>
      <c r="F78" s="26" t="str">
        <f>E15</f>
        <v>MĚSTO ČESKÁ LÍPA</v>
      </c>
      <c r="G78" s="33"/>
      <c r="H78" s="33"/>
      <c r="I78" s="28" t="s">
        <v>31</v>
      </c>
      <c r="J78" s="31" t="str">
        <f>E21</f>
        <v>M.PLESCHINGER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1" customFormat="1" ht="15.2" customHeight="1">
      <c r="A79" s="33"/>
      <c r="B79" s="34"/>
      <c r="C79" s="28" t="s">
        <v>29</v>
      </c>
      <c r="D79" s="33"/>
      <c r="E79" s="33"/>
      <c r="F79" s="26" t="str">
        <f>IF(E18="","",E18)</f>
        <v>Vyplň údaj</v>
      </c>
      <c r="G79" s="33"/>
      <c r="H79" s="33"/>
      <c r="I79" s="28" t="s">
        <v>34</v>
      </c>
      <c r="J79" s="31" t="str">
        <f>E24</f>
        <v>V.RENČOVÁ</v>
      </c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" customFormat="1" ht="10.3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0" customFormat="1" ht="29.25" customHeight="1">
      <c r="A81" s="115"/>
      <c r="B81" s="116"/>
      <c r="C81" s="117" t="s">
        <v>107</v>
      </c>
      <c r="D81" s="118" t="s">
        <v>57</v>
      </c>
      <c r="E81" s="118" t="s">
        <v>53</v>
      </c>
      <c r="F81" s="118" t="s">
        <v>54</v>
      </c>
      <c r="G81" s="118" t="s">
        <v>108</v>
      </c>
      <c r="H81" s="118" t="s">
        <v>109</v>
      </c>
      <c r="I81" s="118" t="s">
        <v>110</v>
      </c>
      <c r="J81" s="118" t="s">
        <v>92</v>
      </c>
      <c r="K81" s="119" t="s">
        <v>111</v>
      </c>
      <c r="L81" s="120"/>
      <c r="M81" s="58" t="s">
        <v>3</v>
      </c>
      <c r="N81" s="59" t="s">
        <v>42</v>
      </c>
      <c r="O81" s="59" t="s">
        <v>112</v>
      </c>
      <c r="P81" s="59" t="s">
        <v>113</v>
      </c>
      <c r="Q81" s="59" t="s">
        <v>114</v>
      </c>
      <c r="R81" s="59" t="s">
        <v>115</v>
      </c>
      <c r="S81" s="59" t="s">
        <v>116</v>
      </c>
      <c r="T81" s="60" t="s">
        <v>117</v>
      </c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</row>
    <row r="82" spans="1:65" s="1" customFormat="1" ht="22.9" customHeight="1">
      <c r="A82" s="33"/>
      <c r="B82" s="34"/>
      <c r="C82" s="65" t="s">
        <v>118</v>
      </c>
      <c r="D82" s="33"/>
      <c r="E82" s="33"/>
      <c r="F82" s="33"/>
      <c r="G82" s="33"/>
      <c r="H82" s="33"/>
      <c r="I82" s="33"/>
      <c r="J82" s="121">
        <f>BK82</f>
        <v>0</v>
      </c>
      <c r="K82" s="33"/>
      <c r="L82" s="34"/>
      <c r="M82" s="61"/>
      <c r="N82" s="52"/>
      <c r="O82" s="62"/>
      <c r="P82" s="122">
        <f>P83</f>
        <v>0</v>
      </c>
      <c r="Q82" s="62"/>
      <c r="R82" s="122">
        <f>R83</f>
        <v>0</v>
      </c>
      <c r="S82" s="62"/>
      <c r="T82" s="123">
        <f>T83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8" t="s">
        <v>71</v>
      </c>
      <c r="AU82" s="18" t="s">
        <v>93</v>
      </c>
      <c r="BK82" s="124">
        <f>BK83</f>
        <v>0</v>
      </c>
    </row>
    <row r="83" spans="1:65" s="11" customFormat="1" ht="25.9" customHeight="1">
      <c r="B83" s="125"/>
      <c r="D83" s="126" t="s">
        <v>71</v>
      </c>
      <c r="E83" s="127" t="s">
        <v>621</v>
      </c>
      <c r="F83" s="127" t="s">
        <v>622</v>
      </c>
      <c r="I83" s="128"/>
      <c r="J83" s="129">
        <f>BK83</f>
        <v>0</v>
      </c>
      <c r="L83" s="125"/>
      <c r="M83" s="130"/>
      <c r="N83" s="131"/>
      <c r="O83" s="131"/>
      <c r="P83" s="132">
        <f>P84+P89</f>
        <v>0</v>
      </c>
      <c r="Q83" s="131"/>
      <c r="R83" s="132">
        <f>R84+R89</f>
        <v>0</v>
      </c>
      <c r="S83" s="131"/>
      <c r="T83" s="133">
        <f>T84+T89</f>
        <v>0</v>
      </c>
      <c r="AR83" s="126" t="s">
        <v>178</v>
      </c>
      <c r="AT83" s="134" t="s">
        <v>71</v>
      </c>
      <c r="AU83" s="134" t="s">
        <v>72</v>
      </c>
      <c r="AY83" s="126" t="s">
        <v>121</v>
      </c>
      <c r="BK83" s="135">
        <f>BK84+BK89</f>
        <v>0</v>
      </c>
    </row>
    <row r="84" spans="1:65" s="11" customFormat="1" ht="22.9" customHeight="1">
      <c r="B84" s="125"/>
      <c r="D84" s="126" t="s">
        <v>71</v>
      </c>
      <c r="E84" s="136" t="s">
        <v>623</v>
      </c>
      <c r="F84" s="136" t="s">
        <v>624</v>
      </c>
      <c r="I84" s="128"/>
      <c r="J84" s="137">
        <f>BK84</f>
        <v>0</v>
      </c>
      <c r="L84" s="125"/>
      <c r="M84" s="130"/>
      <c r="N84" s="131"/>
      <c r="O84" s="131"/>
      <c r="P84" s="132">
        <f>SUM(P85:P88)</f>
        <v>0</v>
      </c>
      <c r="Q84" s="131"/>
      <c r="R84" s="132">
        <f>SUM(R85:R88)</f>
        <v>0</v>
      </c>
      <c r="S84" s="131"/>
      <c r="T84" s="133">
        <f>SUM(T85:T88)</f>
        <v>0</v>
      </c>
      <c r="AR84" s="126" t="s">
        <v>178</v>
      </c>
      <c r="AT84" s="134" t="s">
        <v>71</v>
      </c>
      <c r="AU84" s="134" t="s">
        <v>80</v>
      </c>
      <c r="AY84" s="126" t="s">
        <v>121</v>
      </c>
      <c r="BK84" s="135">
        <f>SUM(BK85:BK88)</f>
        <v>0</v>
      </c>
    </row>
    <row r="85" spans="1:65" s="1" customFormat="1" ht="16.5" customHeight="1">
      <c r="A85" s="33"/>
      <c r="B85" s="138"/>
      <c r="C85" s="139" t="s">
        <v>80</v>
      </c>
      <c r="D85" s="139" t="s">
        <v>124</v>
      </c>
      <c r="E85" s="140" t="s">
        <v>625</v>
      </c>
      <c r="F85" s="141" t="s">
        <v>626</v>
      </c>
      <c r="G85" s="142" t="s">
        <v>627</v>
      </c>
      <c r="H85" s="143">
        <v>1</v>
      </c>
      <c r="I85" s="144"/>
      <c r="J85" s="145">
        <f>ROUND(I85*H85,2)</f>
        <v>0</v>
      </c>
      <c r="K85" s="141" t="s">
        <v>128</v>
      </c>
      <c r="L85" s="34"/>
      <c r="M85" s="146" t="s">
        <v>3</v>
      </c>
      <c r="N85" s="147" t="s">
        <v>44</v>
      </c>
      <c r="O85" s="54"/>
      <c r="P85" s="148">
        <f>O85*H85</f>
        <v>0</v>
      </c>
      <c r="Q85" s="148">
        <v>0</v>
      </c>
      <c r="R85" s="148">
        <f>Q85*H85</f>
        <v>0</v>
      </c>
      <c r="S85" s="148">
        <v>0</v>
      </c>
      <c r="T85" s="149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50" t="s">
        <v>129</v>
      </c>
      <c r="AT85" s="150" t="s">
        <v>124</v>
      </c>
      <c r="AU85" s="150" t="s">
        <v>82</v>
      </c>
      <c r="AY85" s="18" t="s">
        <v>121</v>
      </c>
      <c r="BE85" s="151">
        <f>IF(N85="základní",J85,0)</f>
        <v>0</v>
      </c>
      <c r="BF85" s="151">
        <f>IF(N85="snížená",J85,0)</f>
        <v>0</v>
      </c>
      <c r="BG85" s="151">
        <f>IF(N85="zákl. přenesená",J85,0)</f>
        <v>0</v>
      </c>
      <c r="BH85" s="151">
        <f>IF(N85="sníž. přenesená",J85,0)</f>
        <v>0</v>
      </c>
      <c r="BI85" s="151">
        <f>IF(N85="nulová",J85,0)</f>
        <v>0</v>
      </c>
      <c r="BJ85" s="18" t="s">
        <v>82</v>
      </c>
      <c r="BK85" s="151">
        <f>ROUND(I85*H85,2)</f>
        <v>0</v>
      </c>
      <c r="BL85" s="18" t="s">
        <v>129</v>
      </c>
      <c r="BM85" s="150" t="s">
        <v>82</v>
      </c>
    </row>
    <row r="86" spans="1:65" s="1" customFormat="1">
      <c r="A86" s="33"/>
      <c r="B86" s="34"/>
      <c r="C86" s="33"/>
      <c r="D86" s="152" t="s">
        <v>130</v>
      </c>
      <c r="E86" s="33"/>
      <c r="F86" s="153" t="s">
        <v>628</v>
      </c>
      <c r="G86" s="33"/>
      <c r="H86" s="33"/>
      <c r="I86" s="154"/>
      <c r="J86" s="33"/>
      <c r="K86" s="33"/>
      <c r="L86" s="34"/>
      <c r="M86" s="155"/>
      <c r="N86" s="156"/>
      <c r="O86" s="54"/>
      <c r="P86" s="54"/>
      <c r="Q86" s="54"/>
      <c r="R86" s="54"/>
      <c r="S86" s="54"/>
      <c r="T86" s="55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8" t="s">
        <v>130</v>
      </c>
      <c r="AU86" s="18" t="s">
        <v>82</v>
      </c>
    </row>
    <row r="87" spans="1:65" s="1" customFormat="1" ht="16.5" customHeight="1">
      <c r="A87" s="33"/>
      <c r="B87" s="138"/>
      <c r="C87" s="139" t="s">
        <v>82</v>
      </c>
      <c r="D87" s="139" t="s">
        <v>124</v>
      </c>
      <c r="E87" s="140" t="s">
        <v>629</v>
      </c>
      <c r="F87" s="141" t="s">
        <v>630</v>
      </c>
      <c r="G87" s="142" t="s">
        <v>627</v>
      </c>
      <c r="H87" s="143">
        <v>1</v>
      </c>
      <c r="I87" s="144"/>
      <c r="J87" s="145">
        <f>ROUND(I87*H87,2)</f>
        <v>0</v>
      </c>
      <c r="K87" s="141" t="s">
        <v>128</v>
      </c>
      <c r="L87" s="34"/>
      <c r="M87" s="146" t="s">
        <v>3</v>
      </c>
      <c r="N87" s="147" t="s">
        <v>44</v>
      </c>
      <c r="O87" s="54"/>
      <c r="P87" s="148">
        <f>O87*H87</f>
        <v>0</v>
      </c>
      <c r="Q87" s="148">
        <v>0</v>
      </c>
      <c r="R87" s="148">
        <f>Q87*H87</f>
        <v>0</v>
      </c>
      <c r="S87" s="148">
        <v>0</v>
      </c>
      <c r="T87" s="149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50" t="s">
        <v>129</v>
      </c>
      <c r="AT87" s="150" t="s">
        <v>124</v>
      </c>
      <c r="AU87" s="150" t="s">
        <v>82</v>
      </c>
      <c r="AY87" s="18" t="s">
        <v>121</v>
      </c>
      <c r="BE87" s="151">
        <f>IF(N87="základní",J87,0)</f>
        <v>0</v>
      </c>
      <c r="BF87" s="151">
        <f>IF(N87="snížená",J87,0)</f>
        <v>0</v>
      </c>
      <c r="BG87" s="151">
        <f>IF(N87="zákl. přenesená",J87,0)</f>
        <v>0</v>
      </c>
      <c r="BH87" s="151">
        <f>IF(N87="sníž. přenesená",J87,0)</f>
        <v>0</v>
      </c>
      <c r="BI87" s="151">
        <f>IF(N87="nulová",J87,0)</f>
        <v>0</v>
      </c>
      <c r="BJ87" s="18" t="s">
        <v>82</v>
      </c>
      <c r="BK87" s="151">
        <f>ROUND(I87*H87,2)</f>
        <v>0</v>
      </c>
      <c r="BL87" s="18" t="s">
        <v>129</v>
      </c>
      <c r="BM87" s="150" t="s">
        <v>129</v>
      </c>
    </row>
    <row r="88" spans="1:65" s="1" customFormat="1">
      <c r="A88" s="33"/>
      <c r="B88" s="34"/>
      <c r="C88" s="33"/>
      <c r="D88" s="152" t="s">
        <v>130</v>
      </c>
      <c r="E88" s="33"/>
      <c r="F88" s="153" t="s">
        <v>631</v>
      </c>
      <c r="G88" s="33"/>
      <c r="H88" s="33"/>
      <c r="I88" s="154"/>
      <c r="J88" s="33"/>
      <c r="K88" s="33"/>
      <c r="L88" s="34"/>
      <c r="M88" s="155"/>
      <c r="N88" s="156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130</v>
      </c>
      <c r="AU88" s="18" t="s">
        <v>82</v>
      </c>
    </row>
    <row r="89" spans="1:65" s="11" customFormat="1" ht="22.9" customHeight="1">
      <c r="B89" s="125"/>
      <c r="D89" s="126" t="s">
        <v>71</v>
      </c>
      <c r="E89" s="136" t="s">
        <v>632</v>
      </c>
      <c r="F89" s="136" t="s">
        <v>633</v>
      </c>
      <c r="I89" s="128"/>
      <c r="J89" s="137">
        <f>BK89</f>
        <v>0</v>
      </c>
      <c r="L89" s="125"/>
      <c r="M89" s="130"/>
      <c r="N89" s="131"/>
      <c r="O89" s="131"/>
      <c r="P89" s="132">
        <f>SUM(P90:P91)</f>
        <v>0</v>
      </c>
      <c r="Q89" s="131"/>
      <c r="R89" s="132">
        <f>SUM(R90:R91)</f>
        <v>0</v>
      </c>
      <c r="S89" s="131"/>
      <c r="T89" s="133">
        <f>SUM(T90:T91)</f>
        <v>0</v>
      </c>
      <c r="AR89" s="126" t="s">
        <v>178</v>
      </c>
      <c r="AT89" s="134" t="s">
        <v>71</v>
      </c>
      <c r="AU89" s="134" t="s">
        <v>80</v>
      </c>
      <c r="AY89" s="126" t="s">
        <v>121</v>
      </c>
      <c r="BK89" s="135">
        <f>SUM(BK90:BK91)</f>
        <v>0</v>
      </c>
    </row>
    <row r="90" spans="1:65" s="1" customFormat="1" ht="16.5" customHeight="1">
      <c r="A90" s="33"/>
      <c r="B90" s="138"/>
      <c r="C90" s="139" t="s">
        <v>122</v>
      </c>
      <c r="D90" s="139" t="s">
        <v>124</v>
      </c>
      <c r="E90" s="140" t="s">
        <v>634</v>
      </c>
      <c r="F90" s="141" t="s">
        <v>635</v>
      </c>
      <c r="G90" s="142" t="s">
        <v>627</v>
      </c>
      <c r="H90" s="143">
        <v>1</v>
      </c>
      <c r="I90" s="144"/>
      <c r="J90" s="145">
        <f>ROUND(I90*H90,2)</f>
        <v>0</v>
      </c>
      <c r="K90" s="141" t="s">
        <v>128</v>
      </c>
      <c r="L90" s="34"/>
      <c r="M90" s="146" t="s">
        <v>3</v>
      </c>
      <c r="N90" s="147" t="s">
        <v>44</v>
      </c>
      <c r="O90" s="54"/>
      <c r="P90" s="148">
        <f>O90*H90</f>
        <v>0</v>
      </c>
      <c r="Q90" s="148">
        <v>0</v>
      </c>
      <c r="R90" s="148">
        <f>Q90*H90</f>
        <v>0</v>
      </c>
      <c r="S90" s="148">
        <v>0</v>
      </c>
      <c r="T90" s="149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50" t="s">
        <v>129</v>
      </c>
      <c r="AT90" s="150" t="s">
        <v>124</v>
      </c>
      <c r="AU90" s="150" t="s">
        <v>82</v>
      </c>
      <c r="AY90" s="18" t="s">
        <v>121</v>
      </c>
      <c r="BE90" s="151">
        <f>IF(N90="základní",J90,0)</f>
        <v>0</v>
      </c>
      <c r="BF90" s="151">
        <f>IF(N90="snížená",J90,0)</f>
        <v>0</v>
      </c>
      <c r="BG90" s="151">
        <f>IF(N90="zákl. přenesená",J90,0)</f>
        <v>0</v>
      </c>
      <c r="BH90" s="151">
        <f>IF(N90="sníž. přenesená",J90,0)</f>
        <v>0</v>
      </c>
      <c r="BI90" s="151">
        <f>IF(N90="nulová",J90,0)</f>
        <v>0</v>
      </c>
      <c r="BJ90" s="18" t="s">
        <v>82</v>
      </c>
      <c r="BK90" s="151">
        <f>ROUND(I90*H90,2)</f>
        <v>0</v>
      </c>
      <c r="BL90" s="18" t="s">
        <v>129</v>
      </c>
      <c r="BM90" s="150" t="s">
        <v>162</v>
      </c>
    </row>
    <row r="91" spans="1:65" s="1" customFormat="1">
      <c r="A91" s="33"/>
      <c r="B91" s="34"/>
      <c r="C91" s="33"/>
      <c r="D91" s="152" t="s">
        <v>130</v>
      </c>
      <c r="E91" s="33"/>
      <c r="F91" s="153" t="s">
        <v>636</v>
      </c>
      <c r="G91" s="33"/>
      <c r="H91" s="33"/>
      <c r="I91" s="154"/>
      <c r="J91" s="33"/>
      <c r="K91" s="33"/>
      <c r="L91" s="34"/>
      <c r="M91" s="202"/>
      <c r="N91" s="203"/>
      <c r="O91" s="204"/>
      <c r="P91" s="204"/>
      <c r="Q91" s="204"/>
      <c r="R91" s="204"/>
      <c r="S91" s="204"/>
      <c r="T91" s="20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8" t="s">
        <v>130</v>
      </c>
      <c r="AU91" s="18" t="s">
        <v>82</v>
      </c>
    </row>
    <row r="92" spans="1:65" s="1" customFormat="1" ht="6.95" customHeight="1">
      <c r="A92" s="33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34"/>
      <c r="M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</sheetData>
  <autoFilter ref="C81:K91" xr:uid="{00000000-0009-0000-0000-000002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88" r:id="rId2" xr:uid="{00000000-0004-0000-0200-000001000000}"/>
    <hyperlink ref="F91" r:id="rId3" xr:uid="{00000000-0004-0000-02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6" customWidth="1"/>
    <col min="2" max="2" width="1.6640625" style="206" customWidth="1"/>
    <col min="3" max="4" width="5" style="206" customWidth="1"/>
    <col min="5" max="5" width="11.6640625" style="206" customWidth="1"/>
    <col min="6" max="6" width="9.1640625" style="206" customWidth="1"/>
    <col min="7" max="7" width="5" style="206" customWidth="1"/>
    <col min="8" max="8" width="77.83203125" style="206" customWidth="1"/>
    <col min="9" max="10" width="20" style="206" customWidth="1"/>
    <col min="11" max="11" width="1.6640625" style="206" customWidth="1"/>
  </cols>
  <sheetData>
    <row r="1" spans="2:11" customFormat="1" ht="37.5" customHeight="1"/>
    <row r="2" spans="2:11" customFormat="1" ht="7.5" customHeight="1">
      <c r="B2" s="207"/>
      <c r="C2" s="208"/>
      <c r="D2" s="208"/>
      <c r="E2" s="208"/>
      <c r="F2" s="208"/>
      <c r="G2" s="208"/>
      <c r="H2" s="208"/>
      <c r="I2" s="208"/>
      <c r="J2" s="208"/>
      <c r="K2" s="209"/>
    </row>
    <row r="3" spans="2:11" s="16" customFormat="1" ht="45" customHeight="1">
      <c r="B3" s="210"/>
      <c r="C3" s="331" t="s">
        <v>637</v>
      </c>
      <c r="D3" s="331"/>
      <c r="E3" s="331"/>
      <c r="F3" s="331"/>
      <c r="G3" s="331"/>
      <c r="H3" s="331"/>
      <c r="I3" s="331"/>
      <c r="J3" s="331"/>
      <c r="K3" s="211"/>
    </row>
    <row r="4" spans="2:11" customFormat="1" ht="25.5" customHeight="1">
      <c r="B4" s="212"/>
      <c r="C4" s="335" t="s">
        <v>638</v>
      </c>
      <c r="D4" s="335"/>
      <c r="E4" s="335"/>
      <c r="F4" s="335"/>
      <c r="G4" s="335"/>
      <c r="H4" s="335"/>
      <c r="I4" s="335"/>
      <c r="J4" s="335"/>
      <c r="K4" s="213"/>
    </row>
    <row r="5" spans="2:11" customFormat="1" ht="5.25" customHeight="1">
      <c r="B5" s="212"/>
      <c r="C5" s="214"/>
      <c r="D5" s="214"/>
      <c r="E5" s="214"/>
      <c r="F5" s="214"/>
      <c r="G5" s="214"/>
      <c r="H5" s="214"/>
      <c r="I5" s="214"/>
      <c r="J5" s="214"/>
      <c r="K5" s="213"/>
    </row>
    <row r="6" spans="2:11" customFormat="1" ht="15" customHeight="1">
      <c r="B6" s="212"/>
      <c r="C6" s="333" t="s">
        <v>639</v>
      </c>
      <c r="D6" s="333"/>
      <c r="E6" s="333"/>
      <c r="F6" s="333"/>
      <c r="G6" s="333"/>
      <c r="H6" s="333"/>
      <c r="I6" s="333"/>
      <c r="J6" s="333"/>
      <c r="K6" s="213"/>
    </row>
    <row r="7" spans="2:11" customFormat="1" ht="15" customHeight="1">
      <c r="B7" s="216"/>
      <c r="C7" s="333" t="s">
        <v>640</v>
      </c>
      <c r="D7" s="333"/>
      <c r="E7" s="333"/>
      <c r="F7" s="333"/>
      <c r="G7" s="333"/>
      <c r="H7" s="333"/>
      <c r="I7" s="333"/>
      <c r="J7" s="333"/>
      <c r="K7" s="213"/>
    </row>
    <row r="8" spans="2:11" customFormat="1" ht="12.75" customHeight="1">
      <c r="B8" s="216"/>
      <c r="C8" s="215"/>
      <c r="D8" s="215"/>
      <c r="E8" s="215"/>
      <c r="F8" s="215"/>
      <c r="G8" s="215"/>
      <c r="H8" s="215"/>
      <c r="I8" s="215"/>
      <c r="J8" s="215"/>
      <c r="K8" s="213"/>
    </row>
    <row r="9" spans="2:11" customFormat="1" ht="15" customHeight="1">
      <c r="B9" s="216"/>
      <c r="C9" s="333" t="s">
        <v>641</v>
      </c>
      <c r="D9" s="333"/>
      <c r="E9" s="333"/>
      <c r="F9" s="333"/>
      <c r="G9" s="333"/>
      <c r="H9" s="333"/>
      <c r="I9" s="333"/>
      <c r="J9" s="333"/>
      <c r="K9" s="213"/>
    </row>
    <row r="10" spans="2:11" customFormat="1" ht="15" customHeight="1">
      <c r="B10" s="216"/>
      <c r="C10" s="215"/>
      <c r="D10" s="333" t="s">
        <v>642</v>
      </c>
      <c r="E10" s="333"/>
      <c r="F10" s="333"/>
      <c r="G10" s="333"/>
      <c r="H10" s="333"/>
      <c r="I10" s="333"/>
      <c r="J10" s="333"/>
      <c r="K10" s="213"/>
    </row>
    <row r="11" spans="2:11" customFormat="1" ht="15" customHeight="1">
      <c r="B11" s="216"/>
      <c r="C11" s="217"/>
      <c r="D11" s="333" t="s">
        <v>643</v>
      </c>
      <c r="E11" s="333"/>
      <c r="F11" s="333"/>
      <c r="G11" s="333"/>
      <c r="H11" s="333"/>
      <c r="I11" s="333"/>
      <c r="J11" s="333"/>
      <c r="K11" s="213"/>
    </row>
    <row r="12" spans="2:11" customFormat="1" ht="15" customHeight="1">
      <c r="B12" s="216"/>
      <c r="C12" s="217"/>
      <c r="D12" s="215"/>
      <c r="E12" s="215"/>
      <c r="F12" s="215"/>
      <c r="G12" s="215"/>
      <c r="H12" s="215"/>
      <c r="I12" s="215"/>
      <c r="J12" s="215"/>
      <c r="K12" s="213"/>
    </row>
    <row r="13" spans="2:11" customFormat="1" ht="15" customHeight="1">
      <c r="B13" s="216"/>
      <c r="C13" s="217"/>
      <c r="D13" s="218" t="s">
        <v>644</v>
      </c>
      <c r="E13" s="215"/>
      <c r="F13" s="215"/>
      <c r="G13" s="215"/>
      <c r="H13" s="215"/>
      <c r="I13" s="215"/>
      <c r="J13" s="215"/>
      <c r="K13" s="213"/>
    </row>
    <row r="14" spans="2:11" customFormat="1" ht="12.75" customHeight="1">
      <c r="B14" s="216"/>
      <c r="C14" s="217"/>
      <c r="D14" s="217"/>
      <c r="E14" s="217"/>
      <c r="F14" s="217"/>
      <c r="G14" s="217"/>
      <c r="H14" s="217"/>
      <c r="I14" s="217"/>
      <c r="J14" s="217"/>
      <c r="K14" s="213"/>
    </row>
    <row r="15" spans="2:11" customFormat="1" ht="15" customHeight="1">
      <c r="B15" s="216"/>
      <c r="C15" s="217"/>
      <c r="D15" s="333" t="s">
        <v>645</v>
      </c>
      <c r="E15" s="333"/>
      <c r="F15" s="333"/>
      <c r="G15" s="333"/>
      <c r="H15" s="333"/>
      <c r="I15" s="333"/>
      <c r="J15" s="333"/>
      <c r="K15" s="213"/>
    </row>
    <row r="16" spans="2:11" customFormat="1" ht="15" customHeight="1">
      <c r="B16" s="216"/>
      <c r="C16" s="217"/>
      <c r="D16" s="333" t="s">
        <v>646</v>
      </c>
      <c r="E16" s="333"/>
      <c r="F16" s="333"/>
      <c r="G16" s="333"/>
      <c r="H16" s="333"/>
      <c r="I16" s="333"/>
      <c r="J16" s="333"/>
      <c r="K16" s="213"/>
    </row>
    <row r="17" spans="2:11" customFormat="1" ht="15" customHeight="1">
      <c r="B17" s="216"/>
      <c r="C17" s="217"/>
      <c r="D17" s="333" t="s">
        <v>647</v>
      </c>
      <c r="E17" s="333"/>
      <c r="F17" s="333"/>
      <c r="G17" s="333"/>
      <c r="H17" s="333"/>
      <c r="I17" s="333"/>
      <c r="J17" s="333"/>
      <c r="K17" s="213"/>
    </row>
    <row r="18" spans="2:11" customFormat="1" ht="15" customHeight="1">
      <c r="B18" s="216"/>
      <c r="C18" s="217"/>
      <c r="D18" s="217"/>
      <c r="E18" s="219" t="s">
        <v>79</v>
      </c>
      <c r="F18" s="333" t="s">
        <v>648</v>
      </c>
      <c r="G18" s="333"/>
      <c r="H18" s="333"/>
      <c r="I18" s="333"/>
      <c r="J18" s="333"/>
      <c r="K18" s="213"/>
    </row>
    <row r="19" spans="2:11" customFormat="1" ht="15" customHeight="1">
      <c r="B19" s="216"/>
      <c r="C19" s="217"/>
      <c r="D19" s="217"/>
      <c r="E19" s="219" t="s">
        <v>649</v>
      </c>
      <c r="F19" s="333" t="s">
        <v>650</v>
      </c>
      <c r="G19" s="333"/>
      <c r="H19" s="333"/>
      <c r="I19" s="333"/>
      <c r="J19" s="333"/>
      <c r="K19" s="213"/>
    </row>
    <row r="20" spans="2:11" customFormat="1" ht="15" customHeight="1">
      <c r="B20" s="216"/>
      <c r="C20" s="217"/>
      <c r="D20" s="217"/>
      <c r="E20" s="219" t="s">
        <v>651</v>
      </c>
      <c r="F20" s="333" t="s">
        <v>652</v>
      </c>
      <c r="G20" s="333"/>
      <c r="H20" s="333"/>
      <c r="I20" s="333"/>
      <c r="J20" s="333"/>
      <c r="K20" s="213"/>
    </row>
    <row r="21" spans="2:11" customFormat="1" ht="15" customHeight="1">
      <c r="B21" s="216"/>
      <c r="C21" s="217"/>
      <c r="D21" s="217"/>
      <c r="E21" s="219" t="s">
        <v>653</v>
      </c>
      <c r="F21" s="333" t="s">
        <v>654</v>
      </c>
      <c r="G21" s="333"/>
      <c r="H21" s="333"/>
      <c r="I21" s="333"/>
      <c r="J21" s="333"/>
      <c r="K21" s="213"/>
    </row>
    <row r="22" spans="2:11" customFormat="1" ht="15" customHeight="1">
      <c r="B22" s="216"/>
      <c r="C22" s="217"/>
      <c r="D22" s="217"/>
      <c r="E22" s="219" t="s">
        <v>655</v>
      </c>
      <c r="F22" s="333" t="s">
        <v>656</v>
      </c>
      <c r="G22" s="333"/>
      <c r="H22" s="333"/>
      <c r="I22" s="333"/>
      <c r="J22" s="333"/>
      <c r="K22" s="213"/>
    </row>
    <row r="23" spans="2:11" customFormat="1" ht="15" customHeight="1">
      <c r="B23" s="216"/>
      <c r="C23" s="217"/>
      <c r="D23" s="217"/>
      <c r="E23" s="219" t="s">
        <v>657</v>
      </c>
      <c r="F23" s="333" t="s">
        <v>658</v>
      </c>
      <c r="G23" s="333"/>
      <c r="H23" s="333"/>
      <c r="I23" s="333"/>
      <c r="J23" s="333"/>
      <c r="K23" s="213"/>
    </row>
    <row r="24" spans="2:11" customFormat="1" ht="12.75" customHeight="1">
      <c r="B24" s="216"/>
      <c r="C24" s="217"/>
      <c r="D24" s="217"/>
      <c r="E24" s="217"/>
      <c r="F24" s="217"/>
      <c r="G24" s="217"/>
      <c r="H24" s="217"/>
      <c r="I24" s="217"/>
      <c r="J24" s="217"/>
      <c r="K24" s="213"/>
    </row>
    <row r="25" spans="2:11" customFormat="1" ht="15" customHeight="1">
      <c r="B25" s="216"/>
      <c r="C25" s="333" t="s">
        <v>659</v>
      </c>
      <c r="D25" s="333"/>
      <c r="E25" s="333"/>
      <c r="F25" s="333"/>
      <c r="G25" s="333"/>
      <c r="H25" s="333"/>
      <c r="I25" s="333"/>
      <c r="J25" s="333"/>
      <c r="K25" s="213"/>
    </row>
    <row r="26" spans="2:11" customFormat="1" ht="15" customHeight="1">
      <c r="B26" s="216"/>
      <c r="C26" s="333" t="s">
        <v>660</v>
      </c>
      <c r="D26" s="333"/>
      <c r="E26" s="333"/>
      <c r="F26" s="333"/>
      <c r="G26" s="333"/>
      <c r="H26" s="333"/>
      <c r="I26" s="333"/>
      <c r="J26" s="333"/>
      <c r="K26" s="213"/>
    </row>
    <row r="27" spans="2:11" customFormat="1" ht="15" customHeight="1">
      <c r="B27" s="216"/>
      <c r="C27" s="215"/>
      <c r="D27" s="333" t="s">
        <v>661</v>
      </c>
      <c r="E27" s="333"/>
      <c r="F27" s="333"/>
      <c r="G27" s="333"/>
      <c r="H27" s="333"/>
      <c r="I27" s="333"/>
      <c r="J27" s="333"/>
      <c r="K27" s="213"/>
    </row>
    <row r="28" spans="2:11" customFormat="1" ht="15" customHeight="1">
      <c r="B28" s="216"/>
      <c r="C28" s="217"/>
      <c r="D28" s="333" t="s">
        <v>662</v>
      </c>
      <c r="E28" s="333"/>
      <c r="F28" s="333"/>
      <c r="G28" s="333"/>
      <c r="H28" s="333"/>
      <c r="I28" s="333"/>
      <c r="J28" s="333"/>
      <c r="K28" s="213"/>
    </row>
    <row r="29" spans="2:11" customFormat="1" ht="12.75" customHeight="1">
      <c r="B29" s="216"/>
      <c r="C29" s="217"/>
      <c r="D29" s="217"/>
      <c r="E29" s="217"/>
      <c r="F29" s="217"/>
      <c r="G29" s="217"/>
      <c r="H29" s="217"/>
      <c r="I29" s="217"/>
      <c r="J29" s="217"/>
      <c r="K29" s="213"/>
    </row>
    <row r="30" spans="2:11" customFormat="1" ht="15" customHeight="1">
      <c r="B30" s="216"/>
      <c r="C30" s="217"/>
      <c r="D30" s="333" t="s">
        <v>663</v>
      </c>
      <c r="E30" s="333"/>
      <c r="F30" s="333"/>
      <c r="G30" s="333"/>
      <c r="H30" s="333"/>
      <c r="I30" s="333"/>
      <c r="J30" s="333"/>
      <c r="K30" s="213"/>
    </row>
    <row r="31" spans="2:11" customFormat="1" ht="15" customHeight="1">
      <c r="B31" s="216"/>
      <c r="C31" s="217"/>
      <c r="D31" s="333" t="s">
        <v>664</v>
      </c>
      <c r="E31" s="333"/>
      <c r="F31" s="333"/>
      <c r="G31" s="333"/>
      <c r="H31" s="333"/>
      <c r="I31" s="333"/>
      <c r="J31" s="333"/>
      <c r="K31" s="213"/>
    </row>
    <row r="32" spans="2:11" customFormat="1" ht="12.75" customHeight="1">
      <c r="B32" s="216"/>
      <c r="C32" s="217"/>
      <c r="D32" s="217"/>
      <c r="E32" s="217"/>
      <c r="F32" s="217"/>
      <c r="G32" s="217"/>
      <c r="H32" s="217"/>
      <c r="I32" s="217"/>
      <c r="J32" s="217"/>
      <c r="K32" s="213"/>
    </row>
    <row r="33" spans="2:11" customFormat="1" ht="15" customHeight="1">
      <c r="B33" s="216"/>
      <c r="C33" s="217"/>
      <c r="D33" s="333" t="s">
        <v>665</v>
      </c>
      <c r="E33" s="333"/>
      <c r="F33" s="333"/>
      <c r="G33" s="333"/>
      <c r="H33" s="333"/>
      <c r="I33" s="333"/>
      <c r="J33" s="333"/>
      <c r="K33" s="213"/>
    </row>
    <row r="34" spans="2:11" customFormat="1" ht="15" customHeight="1">
      <c r="B34" s="216"/>
      <c r="C34" s="217"/>
      <c r="D34" s="333" t="s">
        <v>666</v>
      </c>
      <c r="E34" s="333"/>
      <c r="F34" s="333"/>
      <c r="G34" s="333"/>
      <c r="H34" s="333"/>
      <c r="I34" s="333"/>
      <c r="J34" s="333"/>
      <c r="K34" s="213"/>
    </row>
    <row r="35" spans="2:11" customFormat="1" ht="15" customHeight="1">
      <c r="B35" s="216"/>
      <c r="C35" s="217"/>
      <c r="D35" s="333" t="s">
        <v>667</v>
      </c>
      <c r="E35" s="333"/>
      <c r="F35" s="333"/>
      <c r="G35" s="333"/>
      <c r="H35" s="333"/>
      <c r="I35" s="333"/>
      <c r="J35" s="333"/>
      <c r="K35" s="213"/>
    </row>
    <row r="36" spans="2:11" customFormat="1" ht="15" customHeight="1">
      <c r="B36" s="216"/>
      <c r="C36" s="217"/>
      <c r="D36" s="215"/>
      <c r="E36" s="218" t="s">
        <v>107</v>
      </c>
      <c r="F36" s="215"/>
      <c r="G36" s="333" t="s">
        <v>668</v>
      </c>
      <c r="H36" s="333"/>
      <c r="I36" s="333"/>
      <c r="J36" s="333"/>
      <c r="K36" s="213"/>
    </row>
    <row r="37" spans="2:11" customFormat="1" ht="30.75" customHeight="1">
      <c r="B37" s="216"/>
      <c r="C37" s="217"/>
      <c r="D37" s="215"/>
      <c r="E37" s="218" t="s">
        <v>669</v>
      </c>
      <c r="F37" s="215"/>
      <c r="G37" s="333" t="s">
        <v>670</v>
      </c>
      <c r="H37" s="333"/>
      <c r="I37" s="333"/>
      <c r="J37" s="333"/>
      <c r="K37" s="213"/>
    </row>
    <row r="38" spans="2:11" customFormat="1" ht="15" customHeight="1">
      <c r="B38" s="216"/>
      <c r="C38" s="217"/>
      <c r="D38" s="215"/>
      <c r="E38" s="218" t="s">
        <v>53</v>
      </c>
      <c r="F38" s="215"/>
      <c r="G38" s="333" t="s">
        <v>671</v>
      </c>
      <c r="H38" s="333"/>
      <c r="I38" s="333"/>
      <c r="J38" s="333"/>
      <c r="K38" s="213"/>
    </row>
    <row r="39" spans="2:11" customFormat="1" ht="15" customHeight="1">
      <c r="B39" s="216"/>
      <c r="C39" s="217"/>
      <c r="D39" s="215"/>
      <c r="E39" s="218" t="s">
        <v>54</v>
      </c>
      <c r="F39" s="215"/>
      <c r="G39" s="333" t="s">
        <v>672</v>
      </c>
      <c r="H39" s="333"/>
      <c r="I39" s="333"/>
      <c r="J39" s="333"/>
      <c r="K39" s="213"/>
    </row>
    <row r="40" spans="2:11" customFormat="1" ht="15" customHeight="1">
      <c r="B40" s="216"/>
      <c r="C40" s="217"/>
      <c r="D40" s="215"/>
      <c r="E40" s="218" t="s">
        <v>108</v>
      </c>
      <c r="F40" s="215"/>
      <c r="G40" s="333" t="s">
        <v>673</v>
      </c>
      <c r="H40" s="333"/>
      <c r="I40" s="333"/>
      <c r="J40" s="333"/>
      <c r="K40" s="213"/>
    </row>
    <row r="41" spans="2:11" customFormat="1" ht="15" customHeight="1">
      <c r="B41" s="216"/>
      <c r="C41" s="217"/>
      <c r="D41" s="215"/>
      <c r="E41" s="218" t="s">
        <v>109</v>
      </c>
      <c r="F41" s="215"/>
      <c r="G41" s="333" t="s">
        <v>674</v>
      </c>
      <c r="H41" s="333"/>
      <c r="I41" s="333"/>
      <c r="J41" s="333"/>
      <c r="K41" s="213"/>
    </row>
    <row r="42" spans="2:11" customFormat="1" ht="15" customHeight="1">
      <c r="B42" s="216"/>
      <c r="C42" s="217"/>
      <c r="D42" s="215"/>
      <c r="E42" s="218" t="s">
        <v>675</v>
      </c>
      <c r="F42" s="215"/>
      <c r="G42" s="333" t="s">
        <v>676</v>
      </c>
      <c r="H42" s="333"/>
      <c r="I42" s="333"/>
      <c r="J42" s="333"/>
      <c r="K42" s="213"/>
    </row>
    <row r="43" spans="2:11" customFormat="1" ht="15" customHeight="1">
      <c r="B43" s="216"/>
      <c r="C43" s="217"/>
      <c r="D43" s="215"/>
      <c r="E43" s="218"/>
      <c r="F43" s="215"/>
      <c r="G43" s="333" t="s">
        <v>677</v>
      </c>
      <c r="H43" s="333"/>
      <c r="I43" s="333"/>
      <c r="J43" s="333"/>
      <c r="K43" s="213"/>
    </row>
    <row r="44" spans="2:11" customFormat="1" ht="15" customHeight="1">
      <c r="B44" s="216"/>
      <c r="C44" s="217"/>
      <c r="D44" s="215"/>
      <c r="E44" s="218" t="s">
        <v>678</v>
      </c>
      <c r="F44" s="215"/>
      <c r="G44" s="333" t="s">
        <v>679</v>
      </c>
      <c r="H44" s="333"/>
      <c r="I44" s="333"/>
      <c r="J44" s="333"/>
      <c r="K44" s="213"/>
    </row>
    <row r="45" spans="2:11" customFormat="1" ht="15" customHeight="1">
      <c r="B45" s="216"/>
      <c r="C45" s="217"/>
      <c r="D45" s="215"/>
      <c r="E45" s="218" t="s">
        <v>111</v>
      </c>
      <c r="F45" s="215"/>
      <c r="G45" s="333" t="s">
        <v>680</v>
      </c>
      <c r="H45" s="333"/>
      <c r="I45" s="333"/>
      <c r="J45" s="333"/>
      <c r="K45" s="213"/>
    </row>
    <row r="46" spans="2:11" customFormat="1" ht="12.75" customHeight="1">
      <c r="B46" s="216"/>
      <c r="C46" s="217"/>
      <c r="D46" s="215"/>
      <c r="E46" s="215"/>
      <c r="F46" s="215"/>
      <c r="G46" s="215"/>
      <c r="H46" s="215"/>
      <c r="I46" s="215"/>
      <c r="J46" s="215"/>
      <c r="K46" s="213"/>
    </row>
    <row r="47" spans="2:11" customFormat="1" ht="15" customHeight="1">
      <c r="B47" s="216"/>
      <c r="C47" s="217"/>
      <c r="D47" s="333" t="s">
        <v>681</v>
      </c>
      <c r="E47" s="333"/>
      <c r="F47" s="333"/>
      <c r="G47" s="333"/>
      <c r="H47" s="333"/>
      <c r="I47" s="333"/>
      <c r="J47" s="333"/>
      <c r="K47" s="213"/>
    </row>
    <row r="48" spans="2:11" customFormat="1" ht="15" customHeight="1">
      <c r="B48" s="216"/>
      <c r="C48" s="217"/>
      <c r="D48" s="217"/>
      <c r="E48" s="333" t="s">
        <v>682</v>
      </c>
      <c r="F48" s="333"/>
      <c r="G48" s="333"/>
      <c r="H48" s="333"/>
      <c r="I48" s="333"/>
      <c r="J48" s="333"/>
      <c r="K48" s="213"/>
    </row>
    <row r="49" spans="2:11" customFormat="1" ht="15" customHeight="1">
      <c r="B49" s="216"/>
      <c r="C49" s="217"/>
      <c r="D49" s="217"/>
      <c r="E49" s="333" t="s">
        <v>683</v>
      </c>
      <c r="F49" s="333"/>
      <c r="G49" s="333"/>
      <c r="H49" s="333"/>
      <c r="I49" s="333"/>
      <c r="J49" s="333"/>
      <c r="K49" s="213"/>
    </row>
    <row r="50" spans="2:11" customFormat="1" ht="15" customHeight="1">
      <c r="B50" s="216"/>
      <c r="C50" s="217"/>
      <c r="D50" s="217"/>
      <c r="E50" s="333" t="s">
        <v>684</v>
      </c>
      <c r="F50" s="333"/>
      <c r="G50" s="333"/>
      <c r="H50" s="333"/>
      <c r="I50" s="333"/>
      <c r="J50" s="333"/>
      <c r="K50" s="213"/>
    </row>
    <row r="51" spans="2:11" customFormat="1" ht="15" customHeight="1">
      <c r="B51" s="216"/>
      <c r="C51" s="217"/>
      <c r="D51" s="333" t="s">
        <v>685</v>
      </c>
      <c r="E51" s="333"/>
      <c r="F51" s="333"/>
      <c r="G51" s="333"/>
      <c r="H51" s="333"/>
      <c r="I51" s="333"/>
      <c r="J51" s="333"/>
      <c r="K51" s="213"/>
    </row>
    <row r="52" spans="2:11" customFormat="1" ht="25.5" customHeight="1">
      <c r="B52" s="212"/>
      <c r="C52" s="335" t="s">
        <v>686</v>
      </c>
      <c r="D52" s="335"/>
      <c r="E52" s="335"/>
      <c r="F52" s="335"/>
      <c r="G52" s="335"/>
      <c r="H52" s="335"/>
      <c r="I52" s="335"/>
      <c r="J52" s="335"/>
      <c r="K52" s="213"/>
    </row>
    <row r="53" spans="2:11" customFormat="1" ht="5.25" customHeight="1">
      <c r="B53" s="212"/>
      <c r="C53" s="214"/>
      <c r="D53" s="214"/>
      <c r="E53" s="214"/>
      <c r="F53" s="214"/>
      <c r="G53" s="214"/>
      <c r="H53" s="214"/>
      <c r="I53" s="214"/>
      <c r="J53" s="214"/>
      <c r="K53" s="213"/>
    </row>
    <row r="54" spans="2:11" customFormat="1" ht="15" customHeight="1">
      <c r="B54" s="212"/>
      <c r="C54" s="333" t="s">
        <v>687</v>
      </c>
      <c r="D54" s="333"/>
      <c r="E54" s="333"/>
      <c r="F54" s="333"/>
      <c r="G54" s="333"/>
      <c r="H54" s="333"/>
      <c r="I54" s="333"/>
      <c r="J54" s="333"/>
      <c r="K54" s="213"/>
    </row>
    <row r="55" spans="2:11" customFormat="1" ht="15" customHeight="1">
      <c r="B55" s="212"/>
      <c r="C55" s="333" t="s">
        <v>688</v>
      </c>
      <c r="D55" s="333"/>
      <c r="E55" s="333"/>
      <c r="F55" s="333"/>
      <c r="G55" s="333"/>
      <c r="H55" s="333"/>
      <c r="I55" s="333"/>
      <c r="J55" s="333"/>
      <c r="K55" s="213"/>
    </row>
    <row r="56" spans="2:11" customFormat="1" ht="12.75" customHeight="1">
      <c r="B56" s="212"/>
      <c r="C56" s="215"/>
      <c r="D56" s="215"/>
      <c r="E56" s="215"/>
      <c r="F56" s="215"/>
      <c r="G56" s="215"/>
      <c r="H56" s="215"/>
      <c r="I56" s="215"/>
      <c r="J56" s="215"/>
      <c r="K56" s="213"/>
    </row>
    <row r="57" spans="2:11" customFormat="1" ht="15" customHeight="1">
      <c r="B57" s="212"/>
      <c r="C57" s="333" t="s">
        <v>689</v>
      </c>
      <c r="D57" s="333"/>
      <c r="E57" s="333"/>
      <c r="F57" s="333"/>
      <c r="G57" s="333"/>
      <c r="H57" s="333"/>
      <c r="I57" s="333"/>
      <c r="J57" s="333"/>
      <c r="K57" s="213"/>
    </row>
    <row r="58" spans="2:11" customFormat="1" ht="15" customHeight="1">
      <c r="B58" s="212"/>
      <c r="C58" s="217"/>
      <c r="D58" s="333" t="s">
        <v>690</v>
      </c>
      <c r="E58" s="333"/>
      <c r="F58" s="333"/>
      <c r="G58" s="333"/>
      <c r="H58" s="333"/>
      <c r="I58" s="333"/>
      <c r="J58" s="333"/>
      <c r="K58" s="213"/>
    </row>
    <row r="59" spans="2:11" customFormat="1" ht="15" customHeight="1">
      <c r="B59" s="212"/>
      <c r="C59" s="217"/>
      <c r="D59" s="333" t="s">
        <v>691</v>
      </c>
      <c r="E59" s="333"/>
      <c r="F59" s="333"/>
      <c r="G59" s="333"/>
      <c r="H59" s="333"/>
      <c r="I59" s="333"/>
      <c r="J59" s="333"/>
      <c r="K59" s="213"/>
    </row>
    <row r="60" spans="2:11" customFormat="1" ht="15" customHeight="1">
      <c r="B60" s="212"/>
      <c r="C60" s="217"/>
      <c r="D60" s="333" t="s">
        <v>692</v>
      </c>
      <c r="E60" s="333"/>
      <c r="F60" s="333"/>
      <c r="G60" s="333"/>
      <c r="H60" s="333"/>
      <c r="I60" s="333"/>
      <c r="J60" s="333"/>
      <c r="K60" s="213"/>
    </row>
    <row r="61" spans="2:11" customFormat="1" ht="15" customHeight="1">
      <c r="B61" s="212"/>
      <c r="C61" s="217"/>
      <c r="D61" s="333" t="s">
        <v>693</v>
      </c>
      <c r="E61" s="333"/>
      <c r="F61" s="333"/>
      <c r="G61" s="333"/>
      <c r="H61" s="333"/>
      <c r="I61" s="333"/>
      <c r="J61" s="333"/>
      <c r="K61" s="213"/>
    </row>
    <row r="62" spans="2:11" customFormat="1" ht="15" customHeight="1">
      <c r="B62" s="212"/>
      <c r="C62" s="217"/>
      <c r="D62" s="336" t="s">
        <v>694</v>
      </c>
      <c r="E62" s="336"/>
      <c r="F62" s="336"/>
      <c r="G62" s="336"/>
      <c r="H62" s="336"/>
      <c r="I62" s="336"/>
      <c r="J62" s="336"/>
      <c r="K62" s="213"/>
    </row>
    <row r="63" spans="2:11" customFormat="1" ht="15" customHeight="1">
      <c r="B63" s="212"/>
      <c r="C63" s="217"/>
      <c r="D63" s="333" t="s">
        <v>695</v>
      </c>
      <c r="E63" s="333"/>
      <c r="F63" s="333"/>
      <c r="G63" s="333"/>
      <c r="H63" s="333"/>
      <c r="I63" s="333"/>
      <c r="J63" s="333"/>
      <c r="K63" s="213"/>
    </row>
    <row r="64" spans="2:11" customFormat="1" ht="12.75" customHeight="1">
      <c r="B64" s="212"/>
      <c r="C64" s="217"/>
      <c r="D64" s="217"/>
      <c r="E64" s="220"/>
      <c r="F64" s="217"/>
      <c r="G64" s="217"/>
      <c r="H64" s="217"/>
      <c r="I64" s="217"/>
      <c r="J64" s="217"/>
      <c r="K64" s="213"/>
    </row>
    <row r="65" spans="2:11" customFormat="1" ht="15" customHeight="1">
      <c r="B65" s="212"/>
      <c r="C65" s="217"/>
      <c r="D65" s="333" t="s">
        <v>696</v>
      </c>
      <c r="E65" s="333"/>
      <c r="F65" s="333"/>
      <c r="G65" s="333"/>
      <c r="H65" s="333"/>
      <c r="I65" s="333"/>
      <c r="J65" s="333"/>
      <c r="K65" s="213"/>
    </row>
    <row r="66" spans="2:11" customFormat="1" ht="15" customHeight="1">
      <c r="B66" s="212"/>
      <c r="C66" s="217"/>
      <c r="D66" s="336" t="s">
        <v>697</v>
      </c>
      <c r="E66" s="336"/>
      <c r="F66" s="336"/>
      <c r="G66" s="336"/>
      <c r="H66" s="336"/>
      <c r="I66" s="336"/>
      <c r="J66" s="336"/>
      <c r="K66" s="213"/>
    </row>
    <row r="67" spans="2:11" customFormat="1" ht="15" customHeight="1">
      <c r="B67" s="212"/>
      <c r="C67" s="217"/>
      <c r="D67" s="333" t="s">
        <v>698</v>
      </c>
      <c r="E67" s="333"/>
      <c r="F67" s="333"/>
      <c r="G67" s="333"/>
      <c r="H67" s="333"/>
      <c r="I67" s="333"/>
      <c r="J67" s="333"/>
      <c r="K67" s="213"/>
    </row>
    <row r="68" spans="2:11" customFormat="1" ht="15" customHeight="1">
      <c r="B68" s="212"/>
      <c r="C68" s="217"/>
      <c r="D68" s="333" t="s">
        <v>699</v>
      </c>
      <c r="E68" s="333"/>
      <c r="F68" s="333"/>
      <c r="G68" s="333"/>
      <c r="H68" s="333"/>
      <c r="I68" s="333"/>
      <c r="J68" s="333"/>
      <c r="K68" s="213"/>
    </row>
    <row r="69" spans="2:11" customFormat="1" ht="15" customHeight="1">
      <c r="B69" s="212"/>
      <c r="C69" s="217"/>
      <c r="D69" s="333" t="s">
        <v>700</v>
      </c>
      <c r="E69" s="333"/>
      <c r="F69" s="333"/>
      <c r="G69" s="333"/>
      <c r="H69" s="333"/>
      <c r="I69" s="333"/>
      <c r="J69" s="333"/>
      <c r="K69" s="213"/>
    </row>
    <row r="70" spans="2:11" customFormat="1" ht="15" customHeight="1">
      <c r="B70" s="212"/>
      <c r="C70" s="217"/>
      <c r="D70" s="333" t="s">
        <v>701</v>
      </c>
      <c r="E70" s="333"/>
      <c r="F70" s="333"/>
      <c r="G70" s="333"/>
      <c r="H70" s="333"/>
      <c r="I70" s="333"/>
      <c r="J70" s="333"/>
      <c r="K70" s="213"/>
    </row>
    <row r="71" spans="2:1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pans="2:1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pans="2:1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pans="2:1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pans="2:11" customFormat="1" ht="45" customHeight="1">
      <c r="B75" s="229"/>
      <c r="C75" s="330" t="s">
        <v>702</v>
      </c>
      <c r="D75" s="330"/>
      <c r="E75" s="330"/>
      <c r="F75" s="330"/>
      <c r="G75" s="330"/>
      <c r="H75" s="330"/>
      <c r="I75" s="330"/>
      <c r="J75" s="330"/>
      <c r="K75" s="230"/>
    </row>
    <row r="76" spans="2:11" customFormat="1" ht="17.25" customHeight="1">
      <c r="B76" s="229"/>
      <c r="C76" s="231" t="s">
        <v>703</v>
      </c>
      <c r="D76" s="231"/>
      <c r="E76" s="231"/>
      <c r="F76" s="231" t="s">
        <v>704</v>
      </c>
      <c r="G76" s="232"/>
      <c r="H76" s="231" t="s">
        <v>54</v>
      </c>
      <c r="I76" s="231" t="s">
        <v>57</v>
      </c>
      <c r="J76" s="231" t="s">
        <v>705</v>
      </c>
      <c r="K76" s="230"/>
    </row>
    <row r="77" spans="2:11" customFormat="1" ht="17.25" customHeight="1">
      <c r="B77" s="229"/>
      <c r="C77" s="233" t="s">
        <v>706</v>
      </c>
      <c r="D77" s="233"/>
      <c r="E77" s="233"/>
      <c r="F77" s="234" t="s">
        <v>707</v>
      </c>
      <c r="G77" s="235"/>
      <c r="H77" s="233"/>
      <c r="I77" s="233"/>
      <c r="J77" s="233" t="s">
        <v>708</v>
      </c>
      <c r="K77" s="230"/>
    </row>
    <row r="78" spans="2:11" customFormat="1" ht="5.25" customHeight="1">
      <c r="B78" s="229"/>
      <c r="C78" s="236"/>
      <c r="D78" s="236"/>
      <c r="E78" s="236"/>
      <c r="F78" s="236"/>
      <c r="G78" s="237"/>
      <c r="H78" s="236"/>
      <c r="I78" s="236"/>
      <c r="J78" s="236"/>
      <c r="K78" s="230"/>
    </row>
    <row r="79" spans="2:11" customFormat="1" ht="15" customHeight="1">
      <c r="B79" s="229"/>
      <c r="C79" s="218" t="s">
        <v>53</v>
      </c>
      <c r="D79" s="238"/>
      <c r="E79" s="238"/>
      <c r="F79" s="239" t="s">
        <v>709</v>
      </c>
      <c r="G79" s="240"/>
      <c r="H79" s="218" t="s">
        <v>710</v>
      </c>
      <c r="I79" s="218" t="s">
        <v>711</v>
      </c>
      <c r="J79" s="218">
        <v>20</v>
      </c>
      <c r="K79" s="230"/>
    </row>
    <row r="80" spans="2:11" customFormat="1" ht="15" customHeight="1">
      <c r="B80" s="229"/>
      <c r="C80" s="218" t="s">
        <v>712</v>
      </c>
      <c r="D80" s="218"/>
      <c r="E80" s="218"/>
      <c r="F80" s="239" t="s">
        <v>709</v>
      </c>
      <c r="G80" s="240"/>
      <c r="H80" s="218" t="s">
        <v>713</v>
      </c>
      <c r="I80" s="218" t="s">
        <v>711</v>
      </c>
      <c r="J80" s="218">
        <v>120</v>
      </c>
      <c r="K80" s="230"/>
    </row>
    <row r="81" spans="2:11" customFormat="1" ht="15" customHeight="1">
      <c r="B81" s="241"/>
      <c r="C81" s="218" t="s">
        <v>714</v>
      </c>
      <c r="D81" s="218"/>
      <c r="E81" s="218"/>
      <c r="F81" s="239" t="s">
        <v>715</v>
      </c>
      <c r="G81" s="240"/>
      <c r="H81" s="218" t="s">
        <v>716</v>
      </c>
      <c r="I81" s="218" t="s">
        <v>711</v>
      </c>
      <c r="J81" s="218">
        <v>50</v>
      </c>
      <c r="K81" s="230"/>
    </row>
    <row r="82" spans="2:11" customFormat="1" ht="15" customHeight="1">
      <c r="B82" s="241"/>
      <c r="C82" s="218" t="s">
        <v>717</v>
      </c>
      <c r="D82" s="218"/>
      <c r="E82" s="218"/>
      <c r="F82" s="239" t="s">
        <v>709</v>
      </c>
      <c r="G82" s="240"/>
      <c r="H82" s="218" t="s">
        <v>718</v>
      </c>
      <c r="I82" s="218" t="s">
        <v>719</v>
      </c>
      <c r="J82" s="218"/>
      <c r="K82" s="230"/>
    </row>
    <row r="83" spans="2:11" customFormat="1" ht="15" customHeight="1">
      <c r="B83" s="241"/>
      <c r="C83" s="242" t="s">
        <v>720</v>
      </c>
      <c r="D83" s="242"/>
      <c r="E83" s="242"/>
      <c r="F83" s="243" t="s">
        <v>715</v>
      </c>
      <c r="G83" s="242"/>
      <c r="H83" s="242" t="s">
        <v>721</v>
      </c>
      <c r="I83" s="242" t="s">
        <v>711</v>
      </c>
      <c r="J83" s="242">
        <v>15</v>
      </c>
      <c r="K83" s="230"/>
    </row>
    <row r="84" spans="2:11" customFormat="1" ht="15" customHeight="1">
      <c r="B84" s="241"/>
      <c r="C84" s="242" t="s">
        <v>722</v>
      </c>
      <c r="D84" s="242"/>
      <c r="E84" s="242"/>
      <c r="F84" s="243" t="s">
        <v>715</v>
      </c>
      <c r="G84" s="242"/>
      <c r="H84" s="242" t="s">
        <v>723</v>
      </c>
      <c r="I84" s="242" t="s">
        <v>711</v>
      </c>
      <c r="J84" s="242">
        <v>15</v>
      </c>
      <c r="K84" s="230"/>
    </row>
    <row r="85" spans="2:11" customFormat="1" ht="15" customHeight="1">
      <c r="B85" s="241"/>
      <c r="C85" s="242" t="s">
        <v>724</v>
      </c>
      <c r="D85" s="242"/>
      <c r="E85" s="242"/>
      <c r="F85" s="243" t="s">
        <v>715</v>
      </c>
      <c r="G85" s="242"/>
      <c r="H85" s="242" t="s">
        <v>725</v>
      </c>
      <c r="I85" s="242" t="s">
        <v>711</v>
      </c>
      <c r="J85" s="242">
        <v>20</v>
      </c>
      <c r="K85" s="230"/>
    </row>
    <row r="86" spans="2:11" customFormat="1" ht="15" customHeight="1">
      <c r="B86" s="241"/>
      <c r="C86" s="242" t="s">
        <v>726</v>
      </c>
      <c r="D86" s="242"/>
      <c r="E86" s="242"/>
      <c r="F86" s="243" t="s">
        <v>715</v>
      </c>
      <c r="G86" s="242"/>
      <c r="H86" s="242" t="s">
        <v>727</v>
      </c>
      <c r="I86" s="242" t="s">
        <v>711</v>
      </c>
      <c r="J86" s="242">
        <v>20</v>
      </c>
      <c r="K86" s="230"/>
    </row>
    <row r="87" spans="2:11" customFormat="1" ht="15" customHeight="1">
      <c r="B87" s="241"/>
      <c r="C87" s="218" t="s">
        <v>728</v>
      </c>
      <c r="D87" s="218"/>
      <c r="E87" s="218"/>
      <c r="F87" s="239" t="s">
        <v>715</v>
      </c>
      <c r="G87" s="240"/>
      <c r="H87" s="218" t="s">
        <v>729</v>
      </c>
      <c r="I87" s="218" t="s">
        <v>711</v>
      </c>
      <c r="J87" s="218">
        <v>50</v>
      </c>
      <c r="K87" s="230"/>
    </row>
    <row r="88" spans="2:11" customFormat="1" ht="15" customHeight="1">
      <c r="B88" s="241"/>
      <c r="C88" s="218" t="s">
        <v>730</v>
      </c>
      <c r="D88" s="218"/>
      <c r="E88" s="218"/>
      <c r="F88" s="239" t="s">
        <v>715</v>
      </c>
      <c r="G88" s="240"/>
      <c r="H88" s="218" t="s">
        <v>731</v>
      </c>
      <c r="I88" s="218" t="s">
        <v>711</v>
      </c>
      <c r="J88" s="218">
        <v>20</v>
      </c>
      <c r="K88" s="230"/>
    </row>
    <row r="89" spans="2:11" customFormat="1" ht="15" customHeight="1">
      <c r="B89" s="241"/>
      <c r="C89" s="218" t="s">
        <v>732</v>
      </c>
      <c r="D89" s="218"/>
      <c r="E89" s="218"/>
      <c r="F89" s="239" t="s">
        <v>715</v>
      </c>
      <c r="G89" s="240"/>
      <c r="H89" s="218" t="s">
        <v>733</v>
      </c>
      <c r="I89" s="218" t="s">
        <v>711</v>
      </c>
      <c r="J89" s="218">
        <v>20</v>
      </c>
      <c r="K89" s="230"/>
    </row>
    <row r="90" spans="2:11" customFormat="1" ht="15" customHeight="1">
      <c r="B90" s="241"/>
      <c r="C90" s="218" t="s">
        <v>734</v>
      </c>
      <c r="D90" s="218"/>
      <c r="E90" s="218"/>
      <c r="F90" s="239" t="s">
        <v>715</v>
      </c>
      <c r="G90" s="240"/>
      <c r="H90" s="218" t="s">
        <v>735</v>
      </c>
      <c r="I90" s="218" t="s">
        <v>711</v>
      </c>
      <c r="J90" s="218">
        <v>50</v>
      </c>
      <c r="K90" s="230"/>
    </row>
    <row r="91" spans="2:11" customFormat="1" ht="15" customHeight="1">
      <c r="B91" s="241"/>
      <c r="C91" s="218" t="s">
        <v>736</v>
      </c>
      <c r="D91" s="218"/>
      <c r="E91" s="218"/>
      <c r="F91" s="239" t="s">
        <v>715</v>
      </c>
      <c r="G91" s="240"/>
      <c r="H91" s="218" t="s">
        <v>736</v>
      </c>
      <c r="I91" s="218" t="s">
        <v>711</v>
      </c>
      <c r="J91" s="218">
        <v>50</v>
      </c>
      <c r="K91" s="230"/>
    </row>
    <row r="92" spans="2:11" customFormat="1" ht="15" customHeight="1">
      <c r="B92" s="241"/>
      <c r="C92" s="218" t="s">
        <v>737</v>
      </c>
      <c r="D92" s="218"/>
      <c r="E92" s="218"/>
      <c r="F92" s="239" t="s">
        <v>715</v>
      </c>
      <c r="G92" s="240"/>
      <c r="H92" s="218" t="s">
        <v>738</v>
      </c>
      <c r="I92" s="218" t="s">
        <v>711</v>
      </c>
      <c r="J92" s="218">
        <v>255</v>
      </c>
      <c r="K92" s="230"/>
    </row>
    <row r="93" spans="2:11" customFormat="1" ht="15" customHeight="1">
      <c r="B93" s="241"/>
      <c r="C93" s="218" t="s">
        <v>739</v>
      </c>
      <c r="D93" s="218"/>
      <c r="E93" s="218"/>
      <c r="F93" s="239" t="s">
        <v>709</v>
      </c>
      <c r="G93" s="240"/>
      <c r="H93" s="218" t="s">
        <v>740</v>
      </c>
      <c r="I93" s="218" t="s">
        <v>741</v>
      </c>
      <c r="J93" s="218"/>
      <c r="K93" s="230"/>
    </row>
    <row r="94" spans="2:11" customFormat="1" ht="15" customHeight="1">
      <c r="B94" s="241"/>
      <c r="C94" s="218" t="s">
        <v>742</v>
      </c>
      <c r="D94" s="218"/>
      <c r="E94" s="218"/>
      <c r="F94" s="239" t="s">
        <v>709</v>
      </c>
      <c r="G94" s="240"/>
      <c r="H94" s="218" t="s">
        <v>743</v>
      </c>
      <c r="I94" s="218" t="s">
        <v>744</v>
      </c>
      <c r="J94" s="218"/>
      <c r="K94" s="230"/>
    </row>
    <row r="95" spans="2:11" customFormat="1" ht="15" customHeight="1">
      <c r="B95" s="241"/>
      <c r="C95" s="218" t="s">
        <v>745</v>
      </c>
      <c r="D95" s="218"/>
      <c r="E95" s="218"/>
      <c r="F95" s="239" t="s">
        <v>709</v>
      </c>
      <c r="G95" s="240"/>
      <c r="H95" s="218" t="s">
        <v>745</v>
      </c>
      <c r="I95" s="218" t="s">
        <v>744</v>
      </c>
      <c r="J95" s="218"/>
      <c r="K95" s="230"/>
    </row>
    <row r="96" spans="2:11" customFormat="1" ht="15" customHeight="1">
      <c r="B96" s="241"/>
      <c r="C96" s="218" t="s">
        <v>38</v>
      </c>
      <c r="D96" s="218"/>
      <c r="E96" s="218"/>
      <c r="F96" s="239" t="s">
        <v>709</v>
      </c>
      <c r="G96" s="240"/>
      <c r="H96" s="218" t="s">
        <v>746</v>
      </c>
      <c r="I96" s="218" t="s">
        <v>744</v>
      </c>
      <c r="J96" s="218"/>
      <c r="K96" s="230"/>
    </row>
    <row r="97" spans="2:11" customFormat="1" ht="15" customHeight="1">
      <c r="B97" s="241"/>
      <c r="C97" s="218" t="s">
        <v>48</v>
      </c>
      <c r="D97" s="218"/>
      <c r="E97" s="218"/>
      <c r="F97" s="239" t="s">
        <v>709</v>
      </c>
      <c r="G97" s="240"/>
      <c r="H97" s="218" t="s">
        <v>747</v>
      </c>
      <c r="I97" s="218" t="s">
        <v>744</v>
      </c>
      <c r="J97" s="218"/>
      <c r="K97" s="230"/>
    </row>
    <row r="98" spans="2:11" customFormat="1" ht="15" customHeight="1">
      <c r="B98" s="244"/>
      <c r="C98" s="245"/>
      <c r="D98" s="245"/>
      <c r="E98" s="245"/>
      <c r="F98" s="245"/>
      <c r="G98" s="245"/>
      <c r="H98" s="245"/>
      <c r="I98" s="245"/>
      <c r="J98" s="245"/>
      <c r="K98" s="246"/>
    </row>
    <row r="99" spans="2:11" customFormat="1" ht="18.75" customHeight="1">
      <c r="B99" s="247"/>
      <c r="C99" s="248"/>
      <c r="D99" s="248"/>
      <c r="E99" s="248"/>
      <c r="F99" s="248"/>
      <c r="G99" s="248"/>
      <c r="H99" s="248"/>
      <c r="I99" s="248"/>
      <c r="J99" s="248"/>
      <c r="K99" s="247"/>
    </row>
    <row r="100" spans="2:1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pans="2:1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pans="2:11" customFormat="1" ht="45" customHeight="1">
      <c r="B102" s="229"/>
      <c r="C102" s="330" t="s">
        <v>748</v>
      </c>
      <c r="D102" s="330"/>
      <c r="E102" s="330"/>
      <c r="F102" s="330"/>
      <c r="G102" s="330"/>
      <c r="H102" s="330"/>
      <c r="I102" s="330"/>
      <c r="J102" s="330"/>
      <c r="K102" s="230"/>
    </row>
    <row r="103" spans="2:11" customFormat="1" ht="17.25" customHeight="1">
      <c r="B103" s="229"/>
      <c r="C103" s="231" t="s">
        <v>703</v>
      </c>
      <c r="D103" s="231"/>
      <c r="E103" s="231"/>
      <c r="F103" s="231" t="s">
        <v>704</v>
      </c>
      <c r="G103" s="232"/>
      <c r="H103" s="231" t="s">
        <v>54</v>
      </c>
      <c r="I103" s="231" t="s">
        <v>57</v>
      </c>
      <c r="J103" s="231" t="s">
        <v>705</v>
      </c>
      <c r="K103" s="230"/>
    </row>
    <row r="104" spans="2:11" customFormat="1" ht="17.25" customHeight="1">
      <c r="B104" s="229"/>
      <c r="C104" s="233" t="s">
        <v>706</v>
      </c>
      <c r="D104" s="233"/>
      <c r="E104" s="233"/>
      <c r="F104" s="234" t="s">
        <v>707</v>
      </c>
      <c r="G104" s="235"/>
      <c r="H104" s="233"/>
      <c r="I104" s="233"/>
      <c r="J104" s="233" t="s">
        <v>708</v>
      </c>
      <c r="K104" s="230"/>
    </row>
    <row r="105" spans="2:11" customFormat="1" ht="5.25" customHeight="1">
      <c r="B105" s="229"/>
      <c r="C105" s="231"/>
      <c r="D105" s="231"/>
      <c r="E105" s="231"/>
      <c r="F105" s="231"/>
      <c r="G105" s="249"/>
      <c r="H105" s="231"/>
      <c r="I105" s="231"/>
      <c r="J105" s="231"/>
      <c r="K105" s="230"/>
    </row>
    <row r="106" spans="2:11" customFormat="1" ht="15" customHeight="1">
      <c r="B106" s="229"/>
      <c r="C106" s="218" t="s">
        <v>53</v>
      </c>
      <c r="D106" s="238"/>
      <c r="E106" s="238"/>
      <c r="F106" s="239" t="s">
        <v>709</v>
      </c>
      <c r="G106" s="218"/>
      <c r="H106" s="218" t="s">
        <v>749</v>
      </c>
      <c r="I106" s="218" t="s">
        <v>711</v>
      </c>
      <c r="J106" s="218">
        <v>20</v>
      </c>
      <c r="K106" s="230"/>
    </row>
    <row r="107" spans="2:11" customFormat="1" ht="15" customHeight="1">
      <c r="B107" s="229"/>
      <c r="C107" s="218" t="s">
        <v>712</v>
      </c>
      <c r="D107" s="218"/>
      <c r="E107" s="218"/>
      <c r="F107" s="239" t="s">
        <v>709</v>
      </c>
      <c r="G107" s="218"/>
      <c r="H107" s="218" t="s">
        <v>749</v>
      </c>
      <c r="I107" s="218" t="s">
        <v>711</v>
      </c>
      <c r="J107" s="218">
        <v>120</v>
      </c>
      <c r="K107" s="230"/>
    </row>
    <row r="108" spans="2:11" customFormat="1" ht="15" customHeight="1">
      <c r="B108" s="241"/>
      <c r="C108" s="218" t="s">
        <v>714</v>
      </c>
      <c r="D108" s="218"/>
      <c r="E108" s="218"/>
      <c r="F108" s="239" t="s">
        <v>715</v>
      </c>
      <c r="G108" s="218"/>
      <c r="H108" s="218" t="s">
        <v>749</v>
      </c>
      <c r="I108" s="218" t="s">
        <v>711</v>
      </c>
      <c r="J108" s="218">
        <v>50</v>
      </c>
      <c r="K108" s="230"/>
    </row>
    <row r="109" spans="2:11" customFormat="1" ht="15" customHeight="1">
      <c r="B109" s="241"/>
      <c r="C109" s="218" t="s">
        <v>717</v>
      </c>
      <c r="D109" s="218"/>
      <c r="E109" s="218"/>
      <c r="F109" s="239" t="s">
        <v>709</v>
      </c>
      <c r="G109" s="218"/>
      <c r="H109" s="218" t="s">
        <v>749</v>
      </c>
      <c r="I109" s="218" t="s">
        <v>719</v>
      </c>
      <c r="J109" s="218"/>
      <c r="K109" s="230"/>
    </row>
    <row r="110" spans="2:11" customFormat="1" ht="15" customHeight="1">
      <c r="B110" s="241"/>
      <c r="C110" s="218" t="s">
        <v>728</v>
      </c>
      <c r="D110" s="218"/>
      <c r="E110" s="218"/>
      <c r="F110" s="239" t="s">
        <v>715</v>
      </c>
      <c r="G110" s="218"/>
      <c r="H110" s="218" t="s">
        <v>749</v>
      </c>
      <c r="I110" s="218" t="s">
        <v>711</v>
      </c>
      <c r="J110" s="218">
        <v>50</v>
      </c>
      <c r="K110" s="230"/>
    </row>
    <row r="111" spans="2:11" customFormat="1" ht="15" customHeight="1">
      <c r="B111" s="241"/>
      <c r="C111" s="218" t="s">
        <v>736</v>
      </c>
      <c r="D111" s="218"/>
      <c r="E111" s="218"/>
      <c r="F111" s="239" t="s">
        <v>715</v>
      </c>
      <c r="G111" s="218"/>
      <c r="H111" s="218" t="s">
        <v>749</v>
      </c>
      <c r="I111" s="218" t="s">
        <v>711</v>
      </c>
      <c r="J111" s="218">
        <v>50</v>
      </c>
      <c r="K111" s="230"/>
    </row>
    <row r="112" spans="2:11" customFormat="1" ht="15" customHeight="1">
      <c r="B112" s="241"/>
      <c r="C112" s="218" t="s">
        <v>734</v>
      </c>
      <c r="D112" s="218"/>
      <c r="E112" s="218"/>
      <c r="F112" s="239" t="s">
        <v>715</v>
      </c>
      <c r="G112" s="218"/>
      <c r="H112" s="218" t="s">
        <v>749</v>
      </c>
      <c r="I112" s="218" t="s">
        <v>711</v>
      </c>
      <c r="J112" s="218">
        <v>50</v>
      </c>
      <c r="K112" s="230"/>
    </row>
    <row r="113" spans="2:11" customFormat="1" ht="15" customHeight="1">
      <c r="B113" s="241"/>
      <c r="C113" s="218" t="s">
        <v>53</v>
      </c>
      <c r="D113" s="218"/>
      <c r="E113" s="218"/>
      <c r="F113" s="239" t="s">
        <v>709</v>
      </c>
      <c r="G113" s="218"/>
      <c r="H113" s="218" t="s">
        <v>750</v>
      </c>
      <c r="I113" s="218" t="s">
        <v>711</v>
      </c>
      <c r="J113" s="218">
        <v>20</v>
      </c>
      <c r="K113" s="230"/>
    </row>
    <row r="114" spans="2:11" customFormat="1" ht="15" customHeight="1">
      <c r="B114" s="241"/>
      <c r="C114" s="218" t="s">
        <v>751</v>
      </c>
      <c r="D114" s="218"/>
      <c r="E114" s="218"/>
      <c r="F114" s="239" t="s">
        <v>709</v>
      </c>
      <c r="G114" s="218"/>
      <c r="H114" s="218" t="s">
        <v>752</v>
      </c>
      <c r="I114" s="218" t="s">
        <v>711</v>
      </c>
      <c r="J114" s="218">
        <v>120</v>
      </c>
      <c r="K114" s="230"/>
    </row>
    <row r="115" spans="2:11" customFormat="1" ht="15" customHeight="1">
      <c r="B115" s="241"/>
      <c r="C115" s="218" t="s">
        <v>38</v>
      </c>
      <c r="D115" s="218"/>
      <c r="E115" s="218"/>
      <c r="F115" s="239" t="s">
        <v>709</v>
      </c>
      <c r="G115" s="218"/>
      <c r="H115" s="218" t="s">
        <v>753</v>
      </c>
      <c r="I115" s="218" t="s">
        <v>744</v>
      </c>
      <c r="J115" s="218"/>
      <c r="K115" s="230"/>
    </row>
    <row r="116" spans="2:11" customFormat="1" ht="15" customHeight="1">
      <c r="B116" s="241"/>
      <c r="C116" s="218" t="s">
        <v>48</v>
      </c>
      <c r="D116" s="218"/>
      <c r="E116" s="218"/>
      <c r="F116" s="239" t="s">
        <v>709</v>
      </c>
      <c r="G116" s="218"/>
      <c r="H116" s="218" t="s">
        <v>754</v>
      </c>
      <c r="I116" s="218" t="s">
        <v>744</v>
      </c>
      <c r="J116" s="218"/>
      <c r="K116" s="230"/>
    </row>
    <row r="117" spans="2:11" customFormat="1" ht="15" customHeight="1">
      <c r="B117" s="241"/>
      <c r="C117" s="218" t="s">
        <v>57</v>
      </c>
      <c r="D117" s="218"/>
      <c r="E117" s="218"/>
      <c r="F117" s="239" t="s">
        <v>709</v>
      </c>
      <c r="G117" s="218"/>
      <c r="H117" s="218" t="s">
        <v>755</v>
      </c>
      <c r="I117" s="218" t="s">
        <v>756</v>
      </c>
      <c r="J117" s="218"/>
      <c r="K117" s="230"/>
    </row>
    <row r="118" spans="2:11" customFormat="1" ht="15" customHeight="1">
      <c r="B118" s="244"/>
      <c r="C118" s="250"/>
      <c r="D118" s="250"/>
      <c r="E118" s="250"/>
      <c r="F118" s="250"/>
      <c r="G118" s="250"/>
      <c r="H118" s="250"/>
      <c r="I118" s="250"/>
      <c r="J118" s="250"/>
      <c r="K118" s="246"/>
    </row>
    <row r="119" spans="2:11" customFormat="1" ht="18.75" customHeight="1">
      <c r="B119" s="251"/>
      <c r="C119" s="252"/>
      <c r="D119" s="252"/>
      <c r="E119" s="252"/>
      <c r="F119" s="253"/>
      <c r="G119" s="252"/>
      <c r="H119" s="252"/>
      <c r="I119" s="252"/>
      <c r="J119" s="252"/>
      <c r="K119" s="251"/>
    </row>
    <row r="120" spans="2:1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pans="2:11" customFormat="1" ht="7.5" customHeight="1">
      <c r="B121" s="254"/>
      <c r="C121" s="255"/>
      <c r="D121" s="255"/>
      <c r="E121" s="255"/>
      <c r="F121" s="255"/>
      <c r="G121" s="255"/>
      <c r="H121" s="255"/>
      <c r="I121" s="255"/>
      <c r="J121" s="255"/>
      <c r="K121" s="256"/>
    </row>
    <row r="122" spans="2:11" customFormat="1" ht="45" customHeight="1">
      <c r="B122" s="257"/>
      <c r="C122" s="331" t="s">
        <v>757</v>
      </c>
      <c r="D122" s="331"/>
      <c r="E122" s="331"/>
      <c r="F122" s="331"/>
      <c r="G122" s="331"/>
      <c r="H122" s="331"/>
      <c r="I122" s="331"/>
      <c r="J122" s="331"/>
      <c r="K122" s="258"/>
    </row>
    <row r="123" spans="2:11" customFormat="1" ht="17.25" customHeight="1">
      <c r="B123" s="259"/>
      <c r="C123" s="231" t="s">
        <v>703</v>
      </c>
      <c r="D123" s="231"/>
      <c r="E123" s="231"/>
      <c r="F123" s="231" t="s">
        <v>704</v>
      </c>
      <c r="G123" s="232"/>
      <c r="H123" s="231" t="s">
        <v>54</v>
      </c>
      <c r="I123" s="231" t="s">
        <v>57</v>
      </c>
      <c r="J123" s="231" t="s">
        <v>705</v>
      </c>
      <c r="K123" s="260"/>
    </row>
    <row r="124" spans="2:11" customFormat="1" ht="17.25" customHeight="1">
      <c r="B124" s="259"/>
      <c r="C124" s="233" t="s">
        <v>706</v>
      </c>
      <c r="D124" s="233"/>
      <c r="E124" s="233"/>
      <c r="F124" s="234" t="s">
        <v>707</v>
      </c>
      <c r="G124" s="235"/>
      <c r="H124" s="233"/>
      <c r="I124" s="233"/>
      <c r="J124" s="233" t="s">
        <v>708</v>
      </c>
      <c r="K124" s="260"/>
    </row>
    <row r="125" spans="2:11" customFormat="1" ht="5.25" customHeight="1">
      <c r="B125" s="261"/>
      <c r="C125" s="236"/>
      <c r="D125" s="236"/>
      <c r="E125" s="236"/>
      <c r="F125" s="236"/>
      <c r="G125" s="262"/>
      <c r="H125" s="236"/>
      <c r="I125" s="236"/>
      <c r="J125" s="236"/>
      <c r="K125" s="263"/>
    </row>
    <row r="126" spans="2:11" customFormat="1" ht="15" customHeight="1">
      <c r="B126" s="261"/>
      <c r="C126" s="218" t="s">
        <v>712</v>
      </c>
      <c r="D126" s="238"/>
      <c r="E126" s="238"/>
      <c r="F126" s="239" t="s">
        <v>709</v>
      </c>
      <c r="G126" s="218"/>
      <c r="H126" s="218" t="s">
        <v>749</v>
      </c>
      <c r="I126" s="218" t="s">
        <v>711</v>
      </c>
      <c r="J126" s="218">
        <v>120</v>
      </c>
      <c r="K126" s="264"/>
    </row>
    <row r="127" spans="2:11" customFormat="1" ht="15" customHeight="1">
      <c r="B127" s="261"/>
      <c r="C127" s="218" t="s">
        <v>758</v>
      </c>
      <c r="D127" s="218"/>
      <c r="E127" s="218"/>
      <c r="F127" s="239" t="s">
        <v>709</v>
      </c>
      <c r="G127" s="218"/>
      <c r="H127" s="218" t="s">
        <v>759</v>
      </c>
      <c r="I127" s="218" t="s">
        <v>711</v>
      </c>
      <c r="J127" s="218" t="s">
        <v>760</v>
      </c>
      <c r="K127" s="264"/>
    </row>
    <row r="128" spans="2:11" customFormat="1" ht="15" customHeight="1">
      <c r="B128" s="261"/>
      <c r="C128" s="218" t="s">
        <v>657</v>
      </c>
      <c r="D128" s="218"/>
      <c r="E128" s="218"/>
      <c r="F128" s="239" t="s">
        <v>709</v>
      </c>
      <c r="G128" s="218"/>
      <c r="H128" s="218" t="s">
        <v>761</v>
      </c>
      <c r="I128" s="218" t="s">
        <v>711</v>
      </c>
      <c r="J128" s="218" t="s">
        <v>760</v>
      </c>
      <c r="K128" s="264"/>
    </row>
    <row r="129" spans="2:11" customFormat="1" ht="15" customHeight="1">
      <c r="B129" s="261"/>
      <c r="C129" s="218" t="s">
        <v>720</v>
      </c>
      <c r="D129" s="218"/>
      <c r="E129" s="218"/>
      <c r="F129" s="239" t="s">
        <v>715</v>
      </c>
      <c r="G129" s="218"/>
      <c r="H129" s="218" t="s">
        <v>721</v>
      </c>
      <c r="I129" s="218" t="s">
        <v>711</v>
      </c>
      <c r="J129" s="218">
        <v>15</v>
      </c>
      <c r="K129" s="264"/>
    </row>
    <row r="130" spans="2:11" customFormat="1" ht="15" customHeight="1">
      <c r="B130" s="261"/>
      <c r="C130" s="242" t="s">
        <v>722</v>
      </c>
      <c r="D130" s="242"/>
      <c r="E130" s="242"/>
      <c r="F130" s="243" t="s">
        <v>715</v>
      </c>
      <c r="G130" s="242"/>
      <c r="H130" s="242" t="s">
        <v>723</v>
      </c>
      <c r="I130" s="242" t="s">
        <v>711</v>
      </c>
      <c r="J130" s="242">
        <v>15</v>
      </c>
      <c r="K130" s="264"/>
    </row>
    <row r="131" spans="2:11" customFormat="1" ht="15" customHeight="1">
      <c r="B131" s="261"/>
      <c r="C131" s="242" t="s">
        <v>724</v>
      </c>
      <c r="D131" s="242"/>
      <c r="E131" s="242"/>
      <c r="F131" s="243" t="s">
        <v>715</v>
      </c>
      <c r="G131" s="242"/>
      <c r="H131" s="242" t="s">
        <v>725</v>
      </c>
      <c r="I131" s="242" t="s">
        <v>711</v>
      </c>
      <c r="J131" s="242">
        <v>20</v>
      </c>
      <c r="K131" s="264"/>
    </row>
    <row r="132" spans="2:11" customFormat="1" ht="15" customHeight="1">
      <c r="B132" s="261"/>
      <c r="C132" s="242" t="s">
        <v>726</v>
      </c>
      <c r="D132" s="242"/>
      <c r="E132" s="242"/>
      <c r="F132" s="243" t="s">
        <v>715</v>
      </c>
      <c r="G132" s="242"/>
      <c r="H132" s="242" t="s">
        <v>727</v>
      </c>
      <c r="I132" s="242" t="s">
        <v>711</v>
      </c>
      <c r="J132" s="242">
        <v>20</v>
      </c>
      <c r="K132" s="264"/>
    </row>
    <row r="133" spans="2:11" customFormat="1" ht="15" customHeight="1">
      <c r="B133" s="261"/>
      <c r="C133" s="218" t="s">
        <v>714</v>
      </c>
      <c r="D133" s="218"/>
      <c r="E133" s="218"/>
      <c r="F133" s="239" t="s">
        <v>715</v>
      </c>
      <c r="G133" s="218"/>
      <c r="H133" s="218" t="s">
        <v>749</v>
      </c>
      <c r="I133" s="218" t="s">
        <v>711</v>
      </c>
      <c r="J133" s="218">
        <v>50</v>
      </c>
      <c r="K133" s="264"/>
    </row>
    <row r="134" spans="2:11" customFormat="1" ht="15" customHeight="1">
      <c r="B134" s="261"/>
      <c r="C134" s="218" t="s">
        <v>728</v>
      </c>
      <c r="D134" s="218"/>
      <c r="E134" s="218"/>
      <c r="F134" s="239" t="s">
        <v>715</v>
      </c>
      <c r="G134" s="218"/>
      <c r="H134" s="218" t="s">
        <v>749</v>
      </c>
      <c r="I134" s="218" t="s">
        <v>711</v>
      </c>
      <c r="J134" s="218">
        <v>50</v>
      </c>
      <c r="K134" s="264"/>
    </row>
    <row r="135" spans="2:11" customFormat="1" ht="15" customHeight="1">
      <c r="B135" s="261"/>
      <c r="C135" s="218" t="s">
        <v>734</v>
      </c>
      <c r="D135" s="218"/>
      <c r="E135" s="218"/>
      <c r="F135" s="239" t="s">
        <v>715</v>
      </c>
      <c r="G135" s="218"/>
      <c r="H135" s="218" t="s">
        <v>749</v>
      </c>
      <c r="I135" s="218" t="s">
        <v>711</v>
      </c>
      <c r="J135" s="218">
        <v>50</v>
      </c>
      <c r="K135" s="264"/>
    </row>
    <row r="136" spans="2:11" customFormat="1" ht="15" customHeight="1">
      <c r="B136" s="261"/>
      <c r="C136" s="218" t="s">
        <v>736</v>
      </c>
      <c r="D136" s="218"/>
      <c r="E136" s="218"/>
      <c r="F136" s="239" t="s">
        <v>715</v>
      </c>
      <c r="G136" s="218"/>
      <c r="H136" s="218" t="s">
        <v>749</v>
      </c>
      <c r="I136" s="218" t="s">
        <v>711</v>
      </c>
      <c r="J136" s="218">
        <v>50</v>
      </c>
      <c r="K136" s="264"/>
    </row>
    <row r="137" spans="2:11" customFormat="1" ht="15" customHeight="1">
      <c r="B137" s="261"/>
      <c r="C137" s="218" t="s">
        <v>737</v>
      </c>
      <c r="D137" s="218"/>
      <c r="E137" s="218"/>
      <c r="F137" s="239" t="s">
        <v>715</v>
      </c>
      <c r="G137" s="218"/>
      <c r="H137" s="218" t="s">
        <v>762</v>
      </c>
      <c r="I137" s="218" t="s">
        <v>711</v>
      </c>
      <c r="J137" s="218">
        <v>255</v>
      </c>
      <c r="K137" s="264"/>
    </row>
    <row r="138" spans="2:11" customFormat="1" ht="15" customHeight="1">
      <c r="B138" s="261"/>
      <c r="C138" s="218" t="s">
        <v>739</v>
      </c>
      <c r="D138" s="218"/>
      <c r="E138" s="218"/>
      <c r="F138" s="239" t="s">
        <v>709</v>
      </c>
      <c r="G138" s="218"/>
      <c r="H138" s="218" t="s">
        <v>763</v>
      </c>
      <c r="I138" s="218" t="s">
        <v>741</v>
      </c>
      <c r="J138" s="218"/>
      <c r="K138" s="264"/>
    </row>
    <row r="139" spans="2:11" customFormat="1" ht="15" customHeight="1">
      <c r="B139" s="261"/>
      <c r="C139" s="218" t="s">
        <v>742</v>
      </c>
      <c r="D139" s="218"/>
      <c r="E139" s="218"/>
      <c r="F139" s="239" t="s">
        <v>709</v>
      </c>
      <c r="G139" s="218"/>
      <c r="H139" s="218" t="s">
        <v>764</v>
      </c>
      <c r="I139" s="218" t="s">
        <v>744</v>
      </c>
      <c r="J139" s="218"/>
      <c r="K139" s="264"/>
    </row>
    <row r="140" spans="2:11" customFormat="1" ht="15" customHeight="1">
      <c r="B140" s="261"/>
      <c r="C140" s="218" t="s">
        <v>745</v>
      </c>
      <c r="D140" s="218"/>
      <c r="E140" s="218"/>
      <c r="F140" s="239" t="s">
        <v>709</v>
      </c>
      <c r="G140" s="218"/>
      <c r="H140" s="218" t="s">
        <v>745</v>
      </c>
      <c r="I140" s="218" t="s">
        <v>744</v>
      </c>
      <c r="J140" s="218"/>
      <c r="K140" s="264"/>
    </row>
    <row r="141" spans="2:11" customFormat="1" ht="15" customHeight="1">
      <c r="B141" s="261"/>
      <c r="C141" s="218" t="s">
        <v>38</v>
      </c>
      <c r="D141" s="218"/>
      <c r="E141" s="218"/>
      <c r="F141" s="239" t="s">
        <v>709</v>
      </c>
      <c r="G141" s="218"/>
      <c r="H141" s="218" t="s">
        <v>765</v>
      </c>
      <c r="I141" s="218" t="s">
        <v>744</v>
      </c>
      <c r="J141" s="218"/>
      <c r="K141" s="264"/>
    </row>
    <row r="142" spans="2:11" customFormat="1" ht="15" customHeight="1">
      <c r="B142" s="261"/>
      <c r="C142" s="218" t="s">
        <v>766</v>
      </c>
      <c r="D142" s="218"/>
      <c r="E142" s="218"/>
      <c r="F142" s="239" t="s">
        <v>709</v>
      </c>
      <c r="G142" s="218"/>
      <c r="H142" s="218" t="s">
        <v>767</v>
      </c>
      <c r="I142" s="218" t="s">
        <v>744</v>
      </c>
      <c r="J142" s="218"/>
      <c r="K142" s="264"/>
    </row>
    <row r="143" spans="2:11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customFormat="1" ht="18.75" customHeight="1">
      <c r="B144" s="252"/>
      <c r="C144" s="252"/>
      <c r="D144" s="252"/>
      <c r="E144" s="252"/>
      <c r="F144" s="253"/>
      <c r="G144" s="252"/>
      <c r="H144" s="252"/>
      <c r="I144" s="252"/>
      <c r="J144" s="252"/>
      <c r="K144" s="252"/>
    </row>
    <row r="145" spans="2:1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pans="2:1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pans="2:11" customFormat="1" ht="45" customHeight="1">
      <c r="B147" s="229"/>
      <c r="C147" s="330" t="s">
        <v>768</v>
      </c>
      <c r="D147" s="330"/>
      <c r="E147" s="330"/>
      <c r="F147" s="330"/>
      <c r="G147" s="330"/>
      <c r="H147" s="330"/>
      <c r="I147" s="330"/>
      <c r="J147" s="330"/>
      <c r="K147" s="230"/>
    </row>
    <row r="148" spans="2:11" customFormat="1" ht="17.25" customHeight="1">
      <c r="B148" s="229"/>
      <c r="C148" s="231" t="s">
        <v>703</v>
      </c>
      <c r="D148" s="231"/>
      <c r="E148" s="231"/>
      <c r="F148" s="231" t="s">
        <v>704</v>
      </c>
      <c r="G148" s="232"/>
      <c r="H148" s="231" t="s">
        <v>54</v>
      </c>
      <c r="I148" s="231" t="s">
        <v>57</v>
      </c>
      <c r="J148" s="231" t="s">
        <v>705</v>
      </c>
      <c r="K148" s="230"/>
    </row>
    <row r="149" spans="2:11" customFormat="1" ht="17.25" customHeight="1">
      <c r="B149" s="229"/>
      <c r="C149" s="233" t="s">
        <v>706</v>
      </c>
      <c r="D149" s="233"/>
      <c r="E149" s="233"/>
      <c r="F149" s="234" t="s">
        <v>707</v>
      </c>
      <c r="G149" s="235"/>
      <c r="H149" s="233"/>
      <c r="I149" s="233"/>
      <c r="J149" s="233" t="s">
        <v>708</v>
      </c>
      <c r="K149" s="230"/>
    </row>
    <row r="150" spans="2:11" customFormat="1" ht="5.25" customHeight="1">
      <c r="B150" s="241"/>
      <c r="C150" s="236"/>
      <c r="D150" s="236"/>
      <c r="E150" s="236"/>
      <c r="F150" s="236"/>
      <c r="G150" s="237"/>
      <c r="H150" s="236"/>
      <c r="I150" s="236"/>
      <c r="J150" s="236"/>
      <c r="K150" s="264"/>
    </row>
    <row r="151" spans="2:11" customFormat="1" ht="15" customHeight="1">
      <c r="B151" s="241"/>
      <c r="C151" s="268" t="s">
        <v>712</v>
      </c>
      <c r="D151" s="218"/>
      <c r="E151" s="218"/>
      <c r="F151" s="269" t="s">
        <v>709</v>
      </c>
      <c r="G151" s="218"/>
      <c r="H151" s="268" t="s">
        <v>749</v>
      </c>
      <c r="I151" s="268" t="s">
        <v>711</v>
      </c>
      <c r="J151" s="268">
        <v>120</v>
      </c>
      <c r="K151" s="264"/>
    </row>
    <row r="152" spans="2:11" customFormat="1" ht="15" customHeight="1">
      <c r="B152" s="241"/>
      <c r="C152" s="268" t="s">
        <v>758</v>
      </c>
      <c r="D152" s="218"/>
      <c r="E152" s="218"/>
      <c r="F152" s="269" t="s">
        <v>709</v>
      </c>
      <c r="G152" s="218"/>
      <c r="H152" s="268" t="s">
        <v>769</v>
      </c>
      <c r="I152" s="268" t="s">
        <v>711</v>
      </c>
      <c r="J152" s="268" t="s">
        <v>760</v>
      </c>
      <c r="K152" s="264"/>
    </row>
    <row r="153" spans="2:11" customFormat="1" ht="15" customHeight="1">
      <c r="B153" s="241"/>
      <c r="C153" s="268" t="s">
        <v>657</v>
      </c>
      <c r="D153" s="218"/>
      <c r="E153" s="218"/>
      <c r="F153" s="269" t="s">
        <v>709</v>
      </c>
      <c r="G153" s="218"/>
      <c r="H153" s="268" t="s">
        <v>770</v>
      </c>
      <c r="I153" s="268" t="s">
        <v>711</v>
      </c>
      <c r="J153" s="268" t="s">
        <v>760</v>
      </c>
      <c r="K153" s="264"/>
    </row>
    <row r="154" spans="2:11" customFormat="1" ht="15" customHeight="1">
      <c r="B154" s="241"/>
      <c r="C154" s="268" t="s">
        <v>714</v>
      </c>
      <c r="D154" s="218"/>
      <c r="E154" s="218"/>
      <c r="F154" s="269" t="s">
        <v>715</v>
      </c>
      <c r="G154" s="218"/>
      <c r="H154" s="268" t="s">
        <v>749</v>
      </c>
      <c r="I154" s="268" t="s">
        <v>711</v>
      </c>
      <c r="J154" s="268">
        <v>50</v>
      </c>
      <c r="K154" s="264"/>
    </row>
    <row r="155" spans="2:11" customFormat="1" ht="15" customHeight="1">
      <c r="B155" s="241"/>
      <c r="C155" s="268" t="s">
        <v>717</v>
      </c>
      <c r="D155" s="218"/>
      <c r="E155" s="218"/>
      <c r="F155" s="269" t="s">
        <v>709</v>
      </c>
      <c r="G155" s="218"/>
      <c r="H155" s="268" t="s">
        <v>749</v>
      </c>
      <c r="I155" s="268" t="s">
        <v>719</v>
      </c>
      <c r="J155" s="268"/>
      <c r="K155" s="264"/>
    </row>
    <row r="156" spans="2:11" customFormat="1" ht="15" customHeight="1">
      <c r="B156" s="241"/>
      <c r="C156" s="268" t="s">
        <v>728</v>
      </c>
      <c r="D156" s="218"/>
      <c r="E156" s="218"/>
      <c r="F156" s="269" t="s">
        <v>715</v>
      </c>
      <c r="G156" s="218"/>
      <c r="H156" s="268" t="s">
        <v>749</v>
      </c>
      <c r="I156" s="268" t="s">
        <v>711</v>
      </c>
      <c r="J156" s="268">
        <v>50</v>
      </c>
      <c r="K156" s="264"/>
    </row>
    <row r="157" spans="2:11" customFormat="1" ht="15" customHeight="1">
      <c r="B157" s="241"/>
      <c r="C157" s="268" t="s">
        <v>736</v>
      </c>
      <c r="D157" s="218"/>
      <c r="E157" s="218"/>
      <c r="F157" s="269" t="s">
        <v>715</v>
      </c>
      <c r="G157" s="218"/>
      <c r="H157" s="268" t="s">
        <v>749</v>
      </c>
      <c r="I157" s="268" t="s">
        <v>711</v>
      </c>
      <c r="J157" s="268">
        <v>50</v>
      </c>
      <c r="K157" s="264"/>
    </row>
    <row r="158" spans="2:11" customFormat="1" ht="15" customHeight="1">
      <c r="B158" s="241"/>
      <c r="C158" s="268" t="s">
        <v>734</v>
      </c>
      <c r="D158" s="218"/>
      <c r="E158" s="218"/>
      <c r="F158" s="269" t="s">
        <v>715</v>
      </c>
      <c r="G158" s="218"/>
      <c r="H158" s="268" t="s">
        <v>749</v>
      </c>
      <c r="I158" s="268" t="s">
        <v>711</v>
      </c>
      <c r="J158" s="268">
        <v>50</v>
      </c>
      <c r="K158" s="264"/>
    </row>
    <row r="159" spans="2:11" customFormat="1" ht="15" customHeight="1">
      <c r="B159" s="241"/>
      <c r="C159" s="268" t="s">
        <v>91</v>
      </c>
      <c r="D159" s="218"/>
      <c r="E159" s="218"/>
      <c r="F159" s="269" t="s">
        <v>709</v>
      </c>
      <c r="G159" s="218"/>
      <c r="H159" s="268" t="s">
        <v>771</v>
      </c>
      <c r="I159" s="268" t="s">
        <v>711</v>
      </c>
      <c r="J159" s="268" t="s">
        <v>772</v>
      </c>
      <c r="K159" s="264"/>
    </row>
    <row r="160" spans="2:11" customFormat="1" ht="15" customHeight="1">
      <c r="B160" s="241"/>
      <c r="C160" s="268" t="s">
        <v>773</v>
      </c>
      <c r="D160" s="218"/>
      <c r="E160" s="218"/>
      <c r="F160" s="269" t="s">
        <v>709</v>
      </c>
      <c r="G160" s="218"/>
      <c r="H160" s="268" t="s">
        <v>774</v>
      </c>
      <c r="I160" s="268" t="s">
        <v>744</v>
      </c>
      <c r="J160" s="268"/>
      <c r="K160" s="264"/>
    </row>
    <row r="161" spans="2:11" customFormat="1" ht="15" customHeight="1">
      <c r="B161" s="270"/>
      <c r="C161" s="250"/>
      <c r="D161" s="250"/>
      <c r="E161" s="250"/>
      <c r="F161" s="250"/>
      <c r="G161" s="250"/>
      <c r="H161" s="250"/>
      <c r="I161" s="250"/>
      <c r="J161" s="250"/>
      <c r="K161" s="271"/>
    </row>
    <row r="162" spans="2:11" customFormat="1" ht="18.75" customHeight="1">
      <c r="B162" s="252"/>
      <c r="C162" s="262"/>
      <c r="D162" s="262"/>
      <c r="E162" s="262"/>
      <c r="F162" s="272"/>
      <c r="G162" s="262"/>
      <c r="H162" s="262"/>
      <c r="I162" s="262"/>
      <c r="J162" s="262"/>
      <c r="K162" s="252"/>
    </row>
    <row r="163" spans="2:1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pans="2:11" customFormat="1" ht="7.5" customHeight="1">
      <c r="B164" s="207"/>
      <c r="C164" s="208"/>
      <c r="D164" s="208"/>
      <c r="E164" s="208"/>
      <c r="F164" s="208"/>
      <c r="G164" s="208"/>
      <c r="H164" s="208"/>
      <c r="I164" s="208"/>
      <c r="J164" s="208"/>
      <c r="K164" s="209"/>
    </row>
    <row r="165" spans="2:11" customFormat="1" ht="45" customHeight="1">
      <c r="B165" s="210"/>
      <c r="C165" s="331" t="s">
        <v>775</v>
      </c>
      <c r="D165" s="331"/>
      <c r="E165" s="331"/>
      <c r="F165" s="331"/>
      <c r="G165" s="331"/>
      <c r="H165" s="331"/>
      <c r="I165" s="331"/>
      <c r="J165" s="331"/>
      <c r="K165" s="211"/>
    </row>
    <row r="166" spans="2:11" customFormat="1" ht="17.25" customHeight="1">
      <c r="B166" s="210"/>
      <c r="C166" s="231" t="s">
        <v>703</v>
      </c>
      <c r="D166" s="231"/>
      <c r="E166" s="231"/>
      <c r="F166" s="231" t="s">
        <v>704</v>
      </c>
      <c r="G166" s="273"/>
      <c r="H166" s="274" t="s">
        <v>54</v>
      </c>
      <c r="I166" s="274" t="s">
        <v>57</v>
      </c>
      <c r="J166" s="231" t="s">
        <v>705</v>
      </c>
      <c r="K166" s="211"/>
    </row>
    <row r="167" spans="2:11" customFormat="1" ht="17.25" customHeight="1">
      <c r="B167" s="212"/>
      <c r="C167" s="233" t="s">
        <v>706</v>
      </c>
      <c r="D167" s="233"/>
      <c r="E167" s="233"/>
      <c r="F167" s="234" t="s">
        <v>707</v>
      </c>
      <c r="G167" s="275"/>
      <c r="H167" s="276"/>
      <c r="I167" s="276"/>
      <c r="J167" s="233" t="s">
        <v>708</v>
      </c>
      <c r="K167" s="213"/>
    </row>
    <row r="168" spans="2:11" customFormat="1" ht="5.25" customHeight="1">
      <c r="B168" s="241"/>
      <c r="C168" s="236"/>
      <c r="D168" s="236"/>
      <c r="E168" s="236"/>
      <c r="F168" s="236"/>
      <c r="G168" s="237"/>
      <c r="H168" s="236"/>
      <c r="I168" s="236"/>
      <c r="J168" s="236"/>
      <c r="K168" s="264"/>
    </row>
    <row r="169" spans="2:11" customFormat="1" ht="15" customHeight="1">
      <c r="B169" s="241"/>
      <c r="C169" s="218" t="s">
        <v>712</v>
      </c>
      <c r="D169" s="218"/>
      <c r="E169" s="218"/>
      <c r="F169" s="239" t="s">
        <v>709</v>
      </c>
      <c r="G169" s="218"/>
      <c r="H169" s="218" t="s">
        <v>749</v>
      </c>
      <c r="I169" s="218" t="s">
        <v>711</v>
      </c>
      <c r="J169" s="218">
        <v>120</v>
      </c>
      <c r="K169" s="264"/>
    </row>
    <row r="170" spans="2:11" customFormat="1" ht="15" customHeight="1">
      <c r="B170" s="241"/>
      <c r="C170" s="218" t="s">
        <v>758</v>
      </c>
      <c r="D170" s="218"/>
      <c r="E170" s="218"/>
      <c r="F170" s="239" t="s">
        <v>709</v>
      </c>
      <c r="G170" s="218"/>
      <c r="H170" s="218" t="s">
        <v>759</v>
      </c>
      <c r="I170" s="218" t="s">
        <v>711</v>
      </c>
      <c r="J170" s="218" t="s">
        <v>760</v>
      </c>
      <c r="K170" s="264"/>
    </row>
    <row r="171" spans="2:11" customFormat="1" ht="15" customHeight="1">
      <c r="B171" s="241"/>
      <c r="C171" s="218" t="s">
        <v>657</v>
      </c>
      <c r="D171" s="218"/>
      <c r="E171" s="218"/>
      <c r="F171" s="239" t="s">
        <v>709</v>
      </c>
      <c r="G171" s="218"/>
      <c r="H171" s="218" t="s">
        <v>776</v>
      </c>
      <c r="I171" s="218" t="s">
        <v>711</v>
      </c>
      <c r="J171" s="218" t="s">
        <v>760</v>
      </c>
      <c r="K171" s="264"/>
    </row>
    <row r="172" spans="2:11" customFormat="1" ht="15" customHeight="1">
      <c r="B172" s="241"/>
      <c r="C172" s="218" t="s">
        <v>714</v>
      </c>
      <c r="D172" s="218"/>
      <c r="E172" s="218"/>
      <c r="F172" s="239" t="s">
        <v>715</v>
      </c>
      <c r="G172" s="218"/>
      <c r="H172" s="218" t="s">
        <v>776</v>
      </c>
      <c r="I172" s="218" t="s">
        <v>711</v>
      </c>
      <c r="J172" s="218">
        <v>50</v>
      </c>
      <c r="K172" s="264"/>
    </row>
    <row r="173" spans="2:11" customFormat="1" ht="15" customHeight="1">
      <c r="B173" s="241"/>
      <c r="C173" s="218" t="s">
        <v>717</v>
      </c>
      <c r="D173" s="218"/>
      <c r="E173" s="218"/>
      <c r="F173" s="239" t="s">
        <v>709</v>
      </c>
      <c r="G173" s="218"/>
      <c r="H173" s="218" t="s">
        <v>776</v>
      </c>
      <c r="I173" s="218" t="s">
        <v>719</v>
      </c>
      <c r="J173" s="218"/>
      <c r="K173" s="264"/>
    </row>
    <row r="174" spans="2:11" customFormat="1" ht="15" customHeight="1">
      <c r="B174" s="241"/>
      <c r="C174" s="218" t="s">
        <v>728</v>
      </c>
      <c r="D174" s="218"/>
      <c r="E174" s="218"/>
      <c r="F174" s="239" t="s">
        <v>715</v>
      </c>
      <c r="G174" s="218"/>
      <c r="H174" s="218" t="s">
        <v>776</v>
      </c>
      <c r="I174" s="218" t="s">
        <v>711</v>
      </c>
      <c r="J174" s="218">
        <v>50</v>
      </c>
      <c r="K174" s="264"/>
    </row>
    <row r="175" spans="2:11" customFormat="1" ht="15" customHeight="1">
      <c r="B175" s="241"/>
      <c r="C175" s="218" t="s">
        <v>736</v>
      </c>
      <c r="D175" s="218"/>
      <c r="E175" s="218"/>
      <c r="F175" s="239" t="s">
        <v>715</v>
      </c>
      <c r="G175" s="218"/>
      <c r="H175" s="218" t="s">
        <v>776</v>
      </c>
      <c r="I175" s="218" t="s">
        <v>711</v>
      </c>
      <c r="J175" s="218">
        <v>50</v>
      </c>
      <c r="K175" s="264"/>
    </row>
    <row r="176" spans="2:11" customFormat="1" ht="15" customHeight="1">
      <c r="B176" s="241"/>
      <c r="C176" s="218" t="s">
        <v>734</v>
      </c>
      <c r="D176" s="218"/>
      <c r="E176" s="218"/>
      <c r="F176" s="239" t="s">
        <v>715</v>
      </c>
      <c r="G176" s="218"/>
      <c r="H176" s="218" t="s">
        <v>776</v>
      </c>
      <c r="I176" s="218" t="s">
        <v>711</v>
      </c>
      <c r="J176" s="218">
        <v>50</v>
      </c>
      <c r="K176" s="264"/>
    </row>
    <row r="177" spans="2:11" customFormat="1" ht="15" customHeight="1">
      <c r="B177" s="241"/>
      <c r="C177" s="218" t="s">
        <v>107</v>
      </c>
      <c r="D177" s="218"/>
      <c r="E177" s="218"/>
      <c r="F177" s="239" t="s">
        <v>709</v>
      </c>
      <c r="G177" s="218"/>
      <c r="H177" s="218" t="s">
        <v>777</v>
      </c>
      <c r="I177" s="218" t="s">
        <v>778</v>
      </c>
      <c r="J177" s="218"/>
      <c r="K177" s="264"/>
    </row>
    <row r="178" spans="2:11" customFormat="1" ht="15" customHeight="1">
      <c r="B178" s="241"/>
      <c r="C178" s="218" t="s">
        <v>57</v>
      </c>
      <c r="D178" s="218"/>
      <c r="E178" s="218"/>
      <c r="F178" s="239" t="s">
        <v>709</v>
      </c>
      <c r="G178" s="218"/>
      <c r="H178" s="218" t="s">
        <v>779</v>
      </c>
      <c r="I178" s="218" t="s">
        <v>780</v>
      </c>
      <c r="J178" s="218">
        <v>1</v>
      </c>
      <c r="K178" s="264"/>
    </row>
    <row r="179" spans="2:11" customFormat="1" ht="15" customHeight="1">
      <c r="B179" s="241"/>
      <c r="C179" s="218" t="s">
        <v>53</v>
      </c>
      <c r="D179" s="218"/>
      <c r="E179" s="218"/>
      <c r="F179" s="239" t="s">
        <v>709</v>
      </c>
      <c r="G179" s="218"/>
      <c r="H179" s="218" t="s">
        <v>781</v>
      </c>
      <c r="I179" s="218" t="s">
        <v>711</v>
      </c>
      <c r="J179" s="218">
        <v>20</v>
      </c>
      <c r="K179" s="264"/>
    </row>
    <row r="180" spans="2:11" customFormat="1" ht="15" customHeight="1">
      <c r="B180" s="241"/>
      <c r="C180" s="218" t="s">
        <v>54</v>
      </c>
      <c r="D180" s="218"/>
      <c r="E180" s="218"/>
      <c r="F180" s="239" t="s">
        <v>709</v>
      </c>
      <c r="G180" s="218"/>
      <c r="H180" s="218" t="s">
        <v>782</v>
      </c>
      <c r="I180" s="218" t="s">
        <v>711</v>
      </c>
      <c r="J180" s="218">
        <v>255</v>
      </c>
      <c r="K180" s="264"/>
    </row>
    <row r="181" spans="2:11" customFormat="1" ht="15" customHeight="1">
      <c r="B181" s="241"/>
      <c r="C181" s="218" t="s">
        <v>108</v>
      </c>
      <c r="D181" s="218"/>
      <c r="E181" s="218"/>
      <c r="F181" s="239" t="s">
        <v>709</v>
      </c>
      <c r="G181" s="218"/>
      <c r="H181" s="218" t="s">
        <v>673</v>
      </c>
      <c r="I181" s="218" t="s">
        <v>711</v>
      </c>
      <c r="J181" s="218">
        <v>10</v>
      </c>
      <c r="K181" s="264"/>
    </row>
    <row r="182" spans="2:11" customFormat="1" ht="15" customHeight="1">
      <c r="B182" s="241"/>
      <c r="C182" s="218" t="s">
        <v>109</v>
      </c>
      <c r="D182" s="218"/>
      <c r="E182" s="218"/>
      <c r="F182" s="239" t="s">
        <v>709</v>
      </c>
      <c r="G182" s="218"/>
      <c r="H182" s="218" t="s">
        <v>783</v>
      </c>
      <c r="I182" s="218" t="s">
        <v>744</v>
      </c>
      <c r="J182" s="218"/>
      <c r="K182" s="264"/>
    </row>
    <row r="183" spans="2:11" customFormat="1" ht="15" customHeight="1">
      <c r="B183" s="241"/>
      <c r="C183" s="218" t="s">
        <v>784</v>
      </c>
      <c r="D183" s="218"/>
      <c r="E183" s="218"/>
      <c r="F183" s="239" t="s">
        <v>709</v>
      </c>
      <c r="G183" s="218"/>
      <c r="H183" s="218" t="s">
        <v>785</v>
      </c>
      <c r="I183" s="218" t="s">
        <v>744</v>
      </c>
      <c r="J183" s="218"/>
      <c r="K183" s="264"/>
    </row>
    <row r="184" spans="2:11" customFormat="1" ht="15" customHeight="1">
      <c r="B184" s="241"/>
      <c r="C184" s="218" t="s">
        <v>773</v>
      </c>
      <c r="D184" s="218"/>
      <c r="E184" s="218"/>
      <c r="F184" s="239" t="s">
        <v>709</v>
      </c>
      <c r="G184" s="218"/>
      <c r="H184" s="218" t="s">
        <v>786</v>
      </c>
      <c r="I184" s="218" t="s">
        <v>744</v>
      </c>
      <c r="J184" s="218"/>
      <c r="K184" s="264"/>
    </row>
    <row r="185" spans="2:11" customFormat="1" ht="15" customHeight="1">
      <c r="B185" s="241"/>
      <c r="C185" s="218" t="s">
        <v>111</v>
      </c>
      <c r="D185" s="218"/>
      <c r="E185" s="218"/>
      <c r="F185" s="239" t="s">
        <v>715</v>
      </c>
      <c r="G185" s="218"/>
      <c r="H185" s="218" t="s">
        <v>787</v>
      </c>
      <c r="I185" s="218" t="s">
        <v>711</v>
      </c>
      <c r="J185" s="218">
        <v>50</v>
      </c>
      <c r="K185" s="264"/>
    </row>
    <row r="186" spans="2:11" customFormat="1" ht="15" customHeight="1">
      <c r="B186" s="241"/>
      <c r="C186" s="218" t="s">
        <v>788</v>
      </c>
      <c r="D186" s="218"/>
      <c r="E186" s="218"/>
      <c r="F186" s="239" t="s">
        <v>715</v>
      </c>
      <c r="G186" s="218"/>
      <c r="H186" s="218" t="s">
        <v>789</v>
      </c>
      <c r="I186" s="218" t="s">
        <v>790</v>
      </c>
      <c r="J186" s="218"/>
      <c r="K186" s="264"/>
    </row>
    <row r="187" spans="2:11" customFormat="1" ht="15" customHeight="1">
      <c r="B187" s="241"/>
      <c r="C187" s="218" t="s">
        <v>791</v>
      </c>
      <c r="D187" s="218"/>
      <c r="E187" s="218"/>
      <c r="F187" s="239" t="s">
        <v>715</v>
      </c>
      <c r="G187" s="218"/>
      <c r="H187" s="218" t="s">
        <v>792</v>
      </c>
      <c r="I187" s="218" t="s">
        <v>790</v>
      </c>
      <c r="J187" s="218"/>
      <c r="K187" s="264"/>
    </row>
    <row r="188" spans="2:11" customFormat="1" ht="15" customHeight="1">
      <c r="B188" s="241"/>
      <c r="C188" s="218" t="s">
        <v>793</v>
      </c>
      <c r="D188" s="218"/>
      <c r="E188" s="218"/>
      <c r="F188" s="239" t="s">
        <v>715</v>
      </c>
      <c r="G188" s="218"/>
      <c r="H188" s="218" t="s">
        <v>794</v>
      </c>
      <c r="I188" s="218" t="s">
        <v>790</v>
      </c>
      <c r="J188" s="218"/>
      <c r="K188" s="264"/>
    </row>
    <row r="189" spans="2:11" customFormat="1" ht="15" customHeight="1">
      <c r="B189" s="241"/>
      <c r="C189" s="277" t="s">
        <v>795</v>
      </c>
      <c r="D189" s="218"/>
      <c r="E189" s="218"/>
      <c r="F189" s="239" t="s">
        <v>715</v>
      </c>
      <c r="G189" s="218"/>
      <c r="H189" s="218" t="s">
        <v>796</v>
      </c>
      <c r="I189" s="218" t="s">
        <v>797</v>
      </c>
      <c r="J189" s="278" t="s">
        <v>798</v>
      </c>
      <c r="K189" s="264"/>
    </row>
    <row r="190" spans="2:11" customFormat="1" ht="15" customHeight="1">
      <c r="B190" s="241"/>
      <c r="C190" s="277" t="s">
        <v>42</v>
      </c>
      <c r="D190" s="218"/>
      <c r="E190" s="218"/>
      <c r="F190" s="239" t="s">
        <v>709</v>
      </c>
      <c r="G190" s="218"/>
      <c r="H190" s="215" t="s">
        <v>799</v>
      </c>
      <c r="I190" s="218" t="s">
        <v>800</v>
      </c>
      <c r="J190" s="218"/>
      <c r="K190" s="264"/>
    </row>
    <row r="191" spans="2:11" customFormat="1" ht="15" customHeight="1">
      <c r="B191" s="241"/>
      <c r="C191" s="277" t="s">
        <v>801</v>
      </c>
      <c r="D191" s="218"/>
      <c r="E191" s="218"/>
      <c r="F191" s="239" t="s">
        <v>709</v>
      </c>
      <c r="G191" s="218"/>
      <c r="H191" s="218" t="s">
        <v>802</v>
      </c>
      <c r="I191" s="218" t="s">
        <v>744</v>
      </c>
      <c r="J191" s="218"/>
      <c r="K191" s="264"/>
    </row>
    <row r="192" spans="2:11" customFormat="1" ht="15" customHeight="1">
      <c r="B192" s="241"/>
      <c r="C192" s="277" t="s">
        <v>803</v>
      </c>
      <c r="D192" s="218"/>
      <c r="E192" s="218"/>
      <c r="F192" s="239" t="s">
        <v>709</v>
      </c>
      <c r="G192" s="218"/>
      <c r="H192" s="218" t="s">
        <v>804</v>
      </c>
      <c r="I192" s="218" t="s">
        <v>744</v>
      </c>
      <c r="J192" s="218"/>
      <c r="K192" s="264"/>
    </row>
    <row r="193" spans="2:11" customFormat="1" ht="15" customHeight="1">
      <c r="B193" s="241"/>
      <c r="C193" s="277" t="s">
        <v>805</v>
      </c>
      <c r="D193" s="218"/>
      <c r="E193" s="218"/>
      <c r="F193" s="239" t="s">
        <v>715</v>
      </c>
      <c r="G193" s="218"/>
      <c r="H193" s="218" t="s">
        <v>806</v>
      </c>
      <c r="I193" s="218" t="s">
        <v>744</v>
      </c>
      <c r="J193" s="218"/>
      <c r="K193" s="264"/>
    </row>
    <row r="194" spans="2:11" customFormat="1" ht="15" customHeight="1">
      <c r="B194" s="270"/>
      <c r="C194" s="279"/>
      <c r="D194" s="250"/>
      <c r="E194" s="250"/>
      <c r="F194" s="250"/>
      <c r="G194" s="250"/>
      <c r="H194" s="250"/>
      <c r="I194" s="250"/>
      <c r="J194" s="250"/>
      <c r="K194" s="271"/>
    </row>
    <row r="195" spans="2:11" customFormat="1" ht="18.75" customHeight="1">
      <c r="B195" s="252"/>
      <c r="C195" s="262"/>
      <c r="D195" s="262"/>
      <c r="E195" s="262"/>
      <c r="F195" s="272"/>
      <c r="G195" s="262"/>
      <c r="H195" s="262"/>
      <c r="I195" s="262"/>
      <c r="J195" s="262"/>
      <c r="K195" s="252"/>
    </row>
    <row r="196" spans="2:11" customFormat="1" ht="18.75" customHeight="1">
      <c r="B196" s="252"/>
      <c r="C196" s="262"/>
      <c r="D196" s="262"/>
      <c r="E196" s="262"/>
      <c r="F196" s="272"/>
      <c r="G196" s="262"/>
      <c r="H196" s="262"/>
      <c r="I196" s="262"/>
      <c r="J196" s="262"/>
      <c r="K196" s="252"/>
    </row>
    <row r="197" spans="2:11" customFormat="1" ht="18.75" customHeight="1">
      <c r="B197" s="225"/>
      <c r="C197" s="225"/>
      <c r="D197" s="225"/>
      <c r="E197" s="225"/>
      <c r="F197" s="225"/>
      <c r="G197" s="225"/>
      <c r="H197" s="225"/>
      <c r="I197" s="225"/>
      <c r="J197" s="225"/>
      <c r="K197" s="225"/>
    </row>
    <row r="198" spans="2:11" customFormat="1" ht="13.5">
      <c r="B198" s="207"/>
      <c r="C198" s="208"/>
      <c r="D198" s="208"/>
      <c r="E198" s="208"/>
      <c r="F198" s="208"/>
      <c r="G198" s="208"/>
      <c r="H198" s="208"/>
      <c r="I198" s="208"/>
      <c r="J198" s="208"/>
      <c r="K198" s="209"/>
    </row>
    <row r="199" spans="2:11" customFormat="1" ht="21">
      <c r="B199" s="210"/>
      <c r="C199" s="331" t="s">
        <v>807</v>
      </c>
      <c r="D199" s="331"/>
      <c r="E199" s="331"/>
      <c r="F199" s="331"/>
      <c r="G199" s="331"/>
      <c r="H199" s="331"/>
      <c r="I199" s="331"/>
      <c r="J199" s="331"/>
      <c r="K199" s="211"/>
    </row>
    <row r="200" spans="2:11" customFormat="1" ht="25.5" customHeight="1">
      <c r="B200" s="210"/>
      <c r="C200" s="280" t="s">
        <v>808</v>
      </c>
      <c r="D200" s="280"/>
      <c r="E200" s="280"/>
      <c r="F200" s="280" t="s">
        <v>809</v>
      </c>
      <c r="G200" s="281"/>
      <c r="H200" s="334" t="s">
        <v>810</v>
      </c>
      <c r="I200" s="334"/>
      <c r="J200" s="334"/>
      <c r="K200" s="211"/>
    </row>
    <row r="201" spans="2:11" customFormat="1" ht="5.25" customHeight="1">
      <c r="B201" s="241"/>
      <c r="C201" s="236"/>
      <c r="D201" s="236"/>
      <c r="E201" s="236"/>
      <c r="F201" s="236"/>
      <c r="G201" s="262"/>
      <c r="H201" s="236"/>
      <c r="I201" s="236"/>
      <c r="J201" s="236"/>
      <c r="K201" s="264"/>
    </row>
    <row r="202" spans="2:11" customFormat="1" ht="15" customHeight="1">
      <c r="B202" s="241"/>
      <c r="C202" s="218" t="s">
        <v>800</v>
      </c>
      <c r="D202" s="218"/>
      <c r="E202" s="218"/>
      <c r="F202" s="239" t="s">
        <v>43</v>
      </c>
      <c r="G202" s="218"/>
      <c r="H202" s="329" t="s">
        <v>811</v>
      </c>
      <c r="I202" s="329"/>
      <c r="J202" s="329"/>
      <c r="K202" s="264"/>
    </row>
    <row r="203" spans="2:11" customFormat="1" ht="15" customHeight="1">
      <c r="B203" s="241"/>
      <c r="C203" s="218"/>
      <c r="D203" s="218"/>
      <c r="E203" s="218"/>
      <c r="F203" s="239" t="s">
        <v>44</v>
      </c>
      <c r="G203" s="218"/>
      <c r="H203" s="329" t="s">
        <v>812</v>
      </c>
      <c r="I203" s="329"/>
      <c r="J203" s="329"/>
      <c r="K203" s="264"/>
    </row>
    <row r="204" spans="2:11" customFormat="1" ht="15" customHeight="1">
      <c r="B204" s="241"/>
      <c r="C204" s="218"/>
      <c r="D204" s="218"/>
      <c r="E204" s="218"/>
      <c r="F204" s="239" t="s">
        <v>47</v>
      </c>
      <c r="G204" s="218"/>
      <c r="H204" s="329" t="s">
        <v>813</v>
      </c>
      <c r="I204" s="329"/>
      <c r="J204" s="329"/>
      <c r="K204" s="264"/>
    </row>
    <row r="205" spans="2:11" customFormat="1" ht="15" customHeight="1">
      <c r="B205" s="241"/>
      <c r="C205" s="218"/>
      <c r="D205" s="218"/>
      <c r="E205" s="218"/>
      <c r="F205" s="239" t="s">
        <v>45</v>
      </c>
      <c r="G205" s="218"/>
      <c r="H205" s="329" t="s">
        <v>814</v>
      </c>
      <c r="I205" s="329"/>
      <c r="J205" s="329"/>
      <c r="K205" s="264"/>
    </row>
    <row r="206" spans="2:11" customFormat="1" ht="15" customHeight="1">
      <c r="B206" s="241"/>
      <c r="C206" s="218"/>
      <c r="D206" s="218"/>
      <c r="E206" s="218"/>
      <c r="F206" s="239" t="s">
        <v>46</v>
      </c>
      <c r="G206" s="218"/>
      <c r="H206" s="329" t="s">
        <v>815</v>
      </c>
      <c r="I206" s="329"/>
      <c r="J206" s="329"/>
      <c r="K206" s="264"/>
    </row>
    <row r="207" spans="2:11" customFormat="1" ht="15" customHeight="1">
      <c r="B207" s="241"/>
      <c r="C207" s="218"/>
      <c r="D207" s="218"/>
      <c r="E207" s="218"/>
      <c r="F207" s="239"/>
      <c r="G207" s="218"/>
      <c r="H207" s="218"/>
      <c r="I207" s="218"/>
      <c r="J207" s="218"/>
      <c r="K207" s="264"/>
    </row>
    <row r="208" spans="2:11" customFormat="1" ht="15" customHeight="1">
      <c r="B208" s="241"/>
      <c r="C208" s="218" t="s">
        <v>756</v>
      </c>
      <c r="D208" s="218"/>
      <c r="E208" s="218"/>
      <c r="F208" s="239" t="s">
        <v>79</v>
      </c>
      <c r="G208" s="218"/>
      <c r="H208" s="329" t="s">
        <v>816</v>
      </c>
      <c r="I208" s="329"/>
      <c r="J208" s="329"/>
      <c r="K208" s="264"/>
    </row>
    <row r="209" spans="2:11" customFormat="1" ht="15" customHeight="1">
      <c r="B209" s="241"/>
      <c r="C209" s="218"/>
      <c r="D209" s="218"/>
      <c r="E209" s="218"/>
      <c r="F209" s="239" t="s">
        <v>651</v>
      </c>
      <c r="G209" s="218"/>
      <c r="H209" s="329" t="s">
        <v>652</v>
      </c>
      <c r="I209" s="329"/>
      <c r="J209" s="329"/>
      <c r="K209" s="264"/>
    </row>
    <row r="210" spans="2:11" customFormat="1" ht="15" customHeight="1">
      <c r="B210" s="241"/>
      <c r="C210" s="218"/>
      <c r="D210" s="218"/>
      <c r="E210" s="218"/>
      <c r="F210" s="239" t="s">
        <v>649</v>
      </c>
      <c r="G210" s="218"/>
      <c r="H210" s="329" t="s">
        <v>817</v>
      </c>
      <c r="I210" s="329"/>
      <c r="J210" s="329"/>
      <c r="K210" s="264"/>
    </row>
    <row r="211" spans="2:11" customFormat="1" ht="15" customHeight="1">
      <c r="B211" s="282"/>
      <c r="C211" s="218"/>
      <c r="D211" s="218"/>
      <c r="E211" s="218"/>
      <c r="F211" s="239" t="s">
        <v>653</v>
      </c>
      <c r="G211" s="277"/>
      <c r="H211" s="332" t="s">
        <v>654</v>
      </c>
      <c r="I211" s="332"/>
      <c r="J211" s="332"/>
      <c r="K211" s="283"/>
    </row>
    <row r="212" spans="2:11" customFormat="1" ht="15" customHeight="1">
      <c r="B212" s="282"/>
      <c r="C212" s="218"/>
      <c r="D212" s="218"/>
      <c r="E212" s="218"/>
      <c r="F212" s="239" t="s">
        <v>655</v>
      </c>
      <c r="G212" s="277"/>
      <c r="H212" s="332" t="s">
        <v>818</v>
      </c>
      <c r="I212" s="332"/>
      <c r="J212" s="332"/>
      <c r="K212" s="283"/>
    </row>
    <row r="213" spans="2:11" customFormat="1" ht="15" customHeight="1">
      <c r="B213" s="282"/>
      <c r="C213" s="218"/>
      <c r="D213" s="218"/>
      <c r="E213" s="218"/>
      <c r="F213" s="239"/>
      <c r="G213" s="277"/>
      <c r="H213" s="268"/>
      <c r="I213" s="268"/>
      <c r="J213" s="268"/>
      <c r="K213" s="283"/>
    </row>
    <row r="214" spans="2:11" customFormat="1" ht="15" customHeight="1">
      <c r="B214" s="282"/>
      <c r="C214" s="218" t="s">
        <v>780</v>
      </c>
      <c r="D214" s="218"/>
      <c r="E214" s="218"/>
      <c r="F214" s="239">
        <v>1</v>
      </c>
      <c r="G214" s="277"/>
      <c r="H214" s="332" t="s">
        <v>819</v>
      </c>
      <c r="I214" s="332"/>
      <c r="J214" s="332"/>
      <c r="K214" s="283"/>
    </row>
    <row r="215" spans="2:11" customFormat="1" ht="15" customHeight="1">
      <c r="B215" s="282"/>
      <c r="C215" s="218"/>
      <c r="D215" s="218"/>
      <c r="E215" s="218"/>
      <c r="F215" s="239">
        <v>2</v>
      </c>
      <c r="G215" s="277"/>
      <c r="H215" s="332" t="s">
        <v>820</v>
      </c>
      <c r="I215" s="332"/>
      <c r="J215" s="332"/>
      <c r="K215" s="283"/>
    </row>
    <row r="216" spans="2:11" customFormat="1" ht="15" customHeight="1">
      <c r="B216" s="282"/>
      <c r="C216" s="218"/>
      <c r="D216" s="218"/>
      <c r="E216" s="218"/>
      <c r="F216" s="239">
        <v>3</v>
      </c>
      <c r="G216" s="277"/>
      <c r="H216" s="332" t="s">
        <v>821</v>
      </c>
      <c r="I216" s="332"/>
      <c r="J216" s="332"/>
      <c r="K216" s="283"/>
    </row>
    <row r="217" spans="2:11" customFormat="1" ht="15" customHeight="1">
      <c r="B217" s="282"/>
      <c r="C217" s="218"/>
      <c r="D217" s="218"/>
      <c r="E217" s="218"/>
      <c r="F217" s="239">
        <v>4</v>
      </c>
      <c r="G217" s="277"/>
      <c r="H217" s="332" t="s">
        <v>822</v>
      </c>
      <c r="I217" s="332"/>
      <c r="J217" s="332"/>
      <c r="K217" s="283"/>
    </row>
    <row r="218" spans="2:11" customFormat="1" ht="12.75" customHeight="1">
      <c r="B218" s="284"/>
      <c r="C218" s="285"/>
      <c r="D218" s="285"/>
      <c r="E218" s="285"/>
      <c r="F218" s="285"/>
      <c r="G218" s="285"/>
      <c r="H218" s="285"/>
      <c r="I218" s="285"/>
      <c r="J218" s="285"/>
      <c r="K218" s="286"/>
    </row>
  </sheetData>
  <sheetProtection formatCells="0" formatColumns="0" formatRows="0" insertColumns="0" insertRows="0" insertHyperlinks="0" deleteColumns="0" deleteRows="0" sort="0" autoFilter="0" pivotTables="0"/>
  <mergeCells count="77">
    <mergeCell ref="G40:J40"/>
    <mergeCell ref="G41:J41"/>
    <mergeCell ref="G42:J42"/>
    <mergeCell ref="C3:J3"/>
    <mergeCell ref="C4:J4"/>
    <mergeCell ref="C6:J6"/>
    <mergeCell ref="C7:J7"/>
    <mergeCell ref="G39:J39"/>
    <mergeCell ref="D34:J34"/>
    <mergeCell ref="D35:J35"/>
    <mergeCell ref="G36:J36"/>
    <mergeCell ref="G37:J37"/>
    <mergeCell ref="G38:J38"/>
    <mergeCell ref="D66:J66"/>
    <mergeCell ref="D67:J67"/>
    <mergeCell ref="D68:J68"/>
    <mergeCell ref="D69:J69"/>
    <mergeCell ref="G43:J43"/>
    <mergeCell ref="G44:J44"/>
    <mergeCell ref="G45:J45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D27:J27"/>
    <mergeCell ref="D28:J28"/>
    <mergeCell ref="D30:J30"/>
    <mergeCell ref="D31:J31"/>
    <mergeCell ref="D33:J33"/>
    <mergeCell ref="D70:J70"/>
    <mergeCell ref="D65:J65"/>
    <mergeCell ref="D59:J59"/>
    <mergeCell ref="D60:J60"/>
    <mergeCell ref="D61:J61"/>
    <mergeCell ref="D62:J62"/>
    <mergeCell ref="F21:J21"/>
    <mergeCell ref="F22:J22"/>
    <mergeCell ref="F23:J23"/>
    <mergeCell ref="C25:J25"/>
    <mergeCell ref="C26:J26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12:J212"/>
    <mergeCell ref="H205:J205"/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D1.1 - VÝMĚNA OKEN DO DVO...</vt:lpstr>
      <vt:lpstr>2 - VEDLEJŠÍ NÁKLADY</vt:lpstr>
      <vt:lpstr>Pokyny pro vyplnění</vt:lpstr>
      <vt:lpstr>'2 - VEDLEJŠÍ NÁKLADY'!Názvy_tisku</vt:lpstr>
      <vt:lpstr>'D1.1 - VÝMĚNA OKEN DO DVO...'!Názvy_tisku</vt:lpstr>
      <vt:lpstr>'Rekapitulace stavby'!Názvy_tisku</vt:lpstr>
      <vt:lpstr>'2 - VEDLEJŠÍ NÁKLADY'!Oblast_tisku</vt:lpstr>
      <vt:lpstr>'D1.1 - VÝMĚNA OKEN DO DVO...'!Oblast_tisku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HP17\vera</dc:creator>
  <cp:lastModifiedBy>Bc. Šárka Litresitsová</cp:lastModifiedBy>
  <dcterms:created xsi:type="dcterms:W3CDTF">2022-03-16T11:36:54Z</dcterms:created>
  <dcterms:modified xsi:type="dcterms:W3CDTF">2022-04-19T08:24:20Z</dcterms:modified>
</cp:coreProperties>
</file>