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Oprava altánu\"/>
    </mc:Choice>
  </mc:AlternateContent>
  <xr:revisionPtr revIDLastSave="0" documentId="8_{439BED3E-1544-45FB-AF19-533CDD81C9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Pol'!$A$1:$X$215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BA211" i="12"/>
  <c r="BA202" i="12"/>
  <c r="BA173" i="12"/>
  <c r="BA86" i="12"/>
  <c r="BA71" i="12"/>
  <c r="BA54" i="12"/>
  <c r="BA42" i="12"/>
  <c r="BA39" i="12"/>
  <c r="BA26" i="12"/>
  <c r="BA2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9" i="12"/>
  <c r="M19" i="12" s="1"/>
  <c r="I19" i="12"/>
  <c r="K19" i="12"/>
  <c r="O19" i="12"/>
  <c r="O8" i="12" s="1"/>
  <c r="Q19" i="12"/>
  <c r="V19" i="12"/>
  <c r="G22" i="12"/>
  <c r="I22" i="12"/>
  <c r="K22" i="12"/>
  <c r="K21" i="12" s="1"/>
  <c r="M22" i="12"/>
  <c r="O22" i="12"/>
  <c r="Q22" i="12"/>
  <c r="V22" i="12"/>
  <c r="V21" i="12" s="1"/>
  <c r="G25" i="12"/>
  <c r="I25" i="12"/>
  <c r="K25" i="12"/>
  <c r="M25" i="12"/>
  <c r="O25" i="12"/>
  <c r="Q25" i="12"/>
  <c r="V25" i="12"/>
  <c r="G29" i="12"/>
  <c r="G21" i="12" s="1"/>
  <c r="I29" i="12"/>
  <c r="K29" i="12"/>
  <c r="O29" i="12"/>
  <c r="O21" i="12" s="1"/>
  <c r="Q29" i="12"/>
  <c r="V29" i="12"/>
  <c r="G34" i="12"/>
  <c r="M34" i="12" s="1"/>
  <c r="I34" i="12"/>
  <c r="I21" i="12" s="1"/>
  <c r="K34" i="12"/>
  <c r="O34" i="12"/>
  <c r="Q34" i="12"/>
  <c r="Q21" i="12" s="1"/>
  <c r="V34" i="12"/>
  <c r="G38" i="12"/>
  <c r="I38" i="12"/>
  <c r="K38" i="12"/>
  <c r="M38" i="12"/>
  <c r="O38" i="12"/>
  <c r="Q38" i="12"/>
  <c r="V38" i="12"/>
  <c r="G41" i="12"/>
  <c r="G37" i="12" s="1"/>
  <c r="I41" i="12"/>
  <c r="K41" i="12"/>
  <c r="O41" i="12"/>
  <c r="O37" i="12" s="1"/>
  <c r="Q41" i="12"/>
  <c r="V41" i="12"/>
  <c r="G44" i="12"/>
  <c r="M44" i="12" s="1"/>
  <c r="I44" i="12"/>
  <c r="I37" i="12" s="1"/>
  <c r="K44" i="12"/>
  <c r="O44" i="12"/>
  <c r="Q44" i="12"/>
  <c r="Q37" i="12" s="1"/>
  <c r="V44" i="12"/>
  <c r="G46" i="12"/>
  <c r="M46" i="12" s="1"/>
  <c r="I46" i="12"/>
  <c r="K46" i="12"/>
  <c r="K37" i="12" s="1"/>
  <c r="O46" i="12"/>
  <c r="Q46" i="12"/>
  <c r="V46" i="12"/>
  <c r="V37" i="12" s="1"/>
  <c r="K48" i="12"/>
  <c r="V48" i="12"/>
  <c r="G49" i="12"/>
  <c r="M49" i="12" s="1"/>
  <c r="M48" i="12" s="1"/>
  <c r="I49" i="12"/>
  <c r="K49" i="12"/>
  <c r="O49" i="12"/>
  <c r="O48" i="12" s="1"/>
  <c r="Q49" i="12"/>
  <c r="Q48" i="12" s="1"/>
  <c r="V49" i="12"/>
  <c r="G53" i="12"/>
  <c r="M53" i="12" s="1"/>
  <c r="I53" i="12"/>
  <c r="I48" i="12" s="1"/>
  <c r="K53" i="12"/>
  <c r="O53" i="12"/>
  <c r="Q53" i="12"/>
  <c r="V53" i="12"/>
  <c r="G56" i="12"/>
  <c r="I56" i="12"/>
  <c r="K56" i="12"/>
  <c r="O56" i="12"/>
  <c r="Q56" i="12"/>
  <c r="V56" i="12"/>
  <c r="G57" i="12"/>
  <c r="I57" i="12"/>
  <c r="K57" i="12"/>
  <c r="M57" i="12"/>
  <c r="M56" i="12" s="1"/>
  <c r="O57" i="12"/>
  <c r="Q57" i="12"/>
  <c r="V57" i="12"/>
  <c r="G61" i="12"/>
  <c r="M61" i="12" s="1"/>
  <c r="M60" i="12" s="1"/>
  <c r="I61" i="12"/>
  <c r="I60" i="12" s="1"/>
  <c r="K61" i="12"/>
  <c r="O61" i="12"/>
  <c r="Q61" i="12"/>
  <c r="Q60" i="12" s="1"/>
  <c r="V61" i="12"/>
  <c r="G63" i="12"/>
  <c r="M63" i="12" s="1"/>
  <c r="I63" i="12"/>
  <c r="K63" i="12"/>
  <c r="K60" i="12" s="1"/>
  <c r="O63" i="12"/>
  <c r="Q63" i="12"/>
  <c r="V63" i="12"/>
  <c r="V60" i="12" s="1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O60" i="12" s="1"/>
  <c r="Q70" i="12"/>
  <c r="V70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K77" i="12"/>
  <c r="V77" i="12"/>
  <c r="G78" i="12"/>
  <c r="M78" i="12" s="1"/>
  <c r="M77" i="12" s="1"/>
  <c r="I78" i="12"/>
  <c r="I77" i="12" s="1"/>
  <c r="K78" i="12"/>
  <c r="O78" i="12"/>
  <c r="O77" i="12" s="1"/>
  <c r="Q78" i="12"/>
  <c r="Q77" i="12" s="1"/>
  <c r="V78" i="12"/>
  <c r="I80" i="12"/>
  <c r="Q80" i="12"/>
  <c r="G81" i="12"/>
  <c r="M81" i="12" s="1"/>
  <c r="I81" i="12"/>
  <c r="K81" i="12"/>
  <c r="K80" i="12" s="1"/>
  <c r="O81" i="12"/>
  <c r="Q81" i="12"/>
  <c r="V81" i="12"/>
  <c r="V80" i="12" s="1"/>
  <c r="G83" i="12"/>
  <c r="I83" i="12"/>
  <c r="K83" i="12"/>
  <c r="M83" i="12"/>
  <c r="O83" i="12"/>
  <c r="Q83" i="12"/>
  <c r="V83" i="12"/>
  <c r="G85" i="12"/>
  <c r="G80" i="12" s="1"/>
  <c r="I85" i="12"/>
  <c r="K85" i="12"/>
  <c r="O85" i="12"/>
  <c r="O80" i="12" s="1"/>
  <c r="Q85" i="12"/>
  <c r="V85" i="12"/>
  <c r="G88" i="12"/>
  <c r="I88" i="12"/>
  <c r="O88" i="12"/>
  <c r="Q88" i="12"/>
  <c r="G89" i="12"/>
  <c r="M89" i="12" s="1"/>
  <c r="M88" i="12" s="1"/>
  <c r="I89" i="12"/>
  <c r="K89" i="12"/>
  <c r="K88" i="12" s="1"/>
  <c r="O89" i="12"/>
  <c r="Q89" i="12"/>
  <c r="V89" i="12"/>
  <c r="V88" i="12" s="1"/>
  <c r="K91" i="12"/>
  <c r="V91" i="12"/>
  <c r="G92" i="12"/>
  <c r="M92" i="12" s="1"/>
  <c r="I92" i="12"/>
  <c r="I91" i="12" s="1"/>
  <c r="K92" i="12"/>
  <c r="O92" i="12"/>
  <c r="O91" i="12" s="1"/>
  <c r="Q92" i="12"/>
  <c r="Q91" i="12" s="1"/>
  <c r="V92" i="12"/>
  <c r="G94" i="12"/>
  <c r="M94" i="12" s="1"/>
  <c r="I94" i="12"/>
  <c r="K94" i="12"/>
  <c r="O94" i="12"/>
  <c r="Q94" i="12"/>
  <c r="V94" i="12"/>
  <c r="G97" i="12"/>
  <c r="G96" i="12" s="1"/>
  <c r="I97" i="12"/>
  <c r="K97" i="12"/>
  <c r="M97" i="12"/>
  <c r="O97" i="12"/>
  <c r="O96" i="12" s="1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I96" i="12" s="1"/>
  <c r="K102" i="12"/>
  <c r="O102" i="12"/>
  <c r="Q102" i="12"/>
  <c r="Q96" i="12" s="1"/>
  <c r="V102" i="12"/>
  <c r="G105" i="12"/>
  <c r="I105" i="12"/>
  <c r="K105" i="12"/>
  <c r="K96" i="12" s="1"/>
  <c r="M105" i="12"/>
  <c r="O105" i="12"/>
  <c r="Q105" i="12"/>
  <c r="V105" i="12"/>
  <c r="V96" i="12" s="1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19" i="12"/>
  <c r="G116" i="12" s="1"/>
  <c r="I119" i="12"/>
  <c r="K119" i="12"/>
  <c r="O119" i="12"/>
  <c r="O116" i="12" s="1"/>
  <c r="Q119" i="12"/>
  <c r="V119" i="12"/>
  <c r="G121" i="12"/>
  <c r="M121" i="12" s="1"/>
  <c r="I121" i="12"/>
  <c r="I116" i="12" s="1"/>
  <c r="K121" i="12"/>
  <c r="O121" i="12"/>
  <c r="Q121" i="12"/>
  <c r="Q116" i="12" s="1"/>
  <c r="V121" i="12"/>
  <c r="G125" i="12"/>
  <c r="M125" i="12" s="1"/>
  <c r="I125" i="12"/>
  <c r="K125" i="12"/>
  <c r="K116" i="12" s="1"/>
  <c r="O125" i="12"/>
  <c r="Q125" i="12"/>
  <c r="V125" i="12"/>
  <c r="V116" i="12" s="1"/>
  <c r="G126" i="12"/>
  <c r="I126" i="12"/>
  <c r="K126" i="12"/>
  <c r="M126" i="12"/>
  <c r="O126" i="12"/>
  <c r="Q126" i="12"/>
  <c r="V126" i="12"/>
  <c r="G128" i="12"/>
  <c r="O128" i="12"/>
  <c r="G129" i="12"/>
  <c r="M129" i="12" s="1"/>
  <c r="I129" i="12"/>
  <c r="I128" i="12" s="1"/>
  <c r="K129" i="12"/>
  <c r="O129" i="12"/>
  <c r="Q129" i="12"/>
  <c r="Q128" i="12" s="1"/>
  <c r="V129" i="12"/>
  <c r="G131" i="12"/>
  <c r="M131" i="12" s="1"/>
  <c r="I131" i="12"/>
  <c r="K131" i="12"/>
  <c r="K128" i="12" s="1"/>
  <c r="O131" i="12"/>
  <c r="Q131" i="12"/>
  <c r="V131" i="12"/>
  <c r="V128" i="12" s="1"/>
  <c r="G134" i="12"/>
  <c r="I134" i="12"/>
  <c r="K134" i="12"/>
  <c r="M134" i="12"/>
  <c r="O134" i="12"/>
  <c r="Q134" i="12"/>
  <c r="V134" i="12"/>
  <c r="G136" i="12"/>
  <c r="K136" i="12"/>
  <c r="O136" i="12"/>
  <c r="V136" i="12"/>
  <c r="G137" i="12"/>
  <c r="M137" i="12" s="1"/>
  <c r="M136" i="12" s="1"/>
  <c r="I137" i="12"/>
  <c r="I136" i="12" s="1"/>
  <c r="K137" i="12"/>
  <c r="O137" i="12"/>
  <c r="Q137" i="12"/>
  <c r="Q136" i="12" s="1"/>
  <c r="V137" i="12"/>
  <c r="G141" i="12"/>
  <c r="I141" i="12"/>
  <c r="I140" i="12" s="1"/>
  <c r="K141" i="12"/>
  <c r="M141" i="12"/>
  <c r="O141" i="12"/>
  <c r="Q141" i="12"/>
  <c r="Q140" i="12" s="1"/>
  <c r="V141" i="12"/>
  <c r="G143" i="12"/>
  <c r="G140" i="12" s="1"/>
  <c r="I143" i="12"/>
  <c r="K143" i="12"/>
  <c r="O143" i="12"/>
  <c r="O140" i="12" s="1"/>
  <c r="Q143" i="12"/>
  <c r="V143" i="12"/>
  <c r="G147" i="12"/>
  <c r="I147" i="12"/>
  <c r="K147" i="12"/>
  <c r="M147" i="12"/>
  <c r="O147" i="12"/>
  <c r="Q147" i="12"/>
  <c r="V147" i="12"/>
  <c r="G149" i="12"/>
  <c r="M149" i="12" s="1"/>
  <c r="I149" i="12"/>
  <c r="K149" i="12"/>
  <c r="K140" i="12" s="1"/>
  <c r="O149" i="12"/>
  <c r="Q149" i="12"/>
  <c r="V149" i="12"/>
  <c r="V140" i="12" s="1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60" i="12"/>
  <c r="M160" i="12" s="1"/>
  <c r="I160" i="12"/>
  <c r="K160" i="12"/>
  <c r="K159" i="12" s="1"/>
  <c r="O160" i="12"/>
  <c r="O159" i="12" s="1"/>
  <c r="Q160" i="12"/>
  <c r="V160" i="12"/>
  <c r="V159" i="12" s="1"/>
  <c r="G165" i="12"/>
  <c r="I165" i="12"/>
  <c r="I159" i="12" s="1"/>
  <c r="K165" i="12"/>
  <c r="M165" i="12"/>
  <c r="O165" i="12"/>
  <c r="Q165" i="12"/>
  <c r="Q159" i="12" s="1"/>
  <c r="V165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83" i="12"/>
  <c r="I183" i="12"/>
  <c r="I182" i="12" s="1"/>
  <c r="K183" i="12"/>
  <c r="M183" i="12"/>
  <c r="O183" i="12"/>
  <c r="Q183" i="12"/>
  <c r="Q182" i="12" s="1"/>
  <c r="V183" i="12"/>
  <c r="G188" i="12"/>
  <c r="M188" i="12" s="1"/>
  <c r="I188" i="12"/>
  <c r="K188" i="12"/>
  <c r="K182" i="12" s="1"/>
  <c r="O188" i="12"/>
  <c r="Q188" i="12"/>
  <c r="V188" i="12"/>
  <c r="V182" i="12" s="1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O182" i="12" s="1"/>
  <c r="Q191" i="12"/>
  <c r="V191" i="12"/>
  <c r="G195" i="12"/>
  <c r="G194" i="12" s="1"/>
  <c r="I195" i="12"/>
  <c r="K195" i="12"/>
  <c r="K194" i="12" s="1"/>
  <c r="O195" i="12"/>
  <c r="O194" i="12" s="1"/>
  <c r="Q195" i="12"/>
  <c r="V195" i="12"/>
  <c r="V194" i="12" s="1"/>
  <c r="G198" i="12"/>
  <c r="I198" i="12"/>
  <c r="K198" i="12"/>
  <c r="M198" i="12"/>
  <c r="O198" i="12"/>
  <c r="Q198" i="12"/>
  <c r="V198" i="12"/>
  <c r="G201" i="12"/>
  <c r="M201" i="12" s="1"/>
  <c r="I201" i="12"/>
  <c r="K201" i="12"/>
  <c r="O201" i="12"/>
  <c r="Q201" i="12"/>
  <c r="V201" i="12"/>
  <c r="G204" i="12"/>
  <c r="I204" i="12"/>
  <c r="I194" i="12" s="1"/>
  <c r="K204" i="12"/>
  <c r="M204" i="12"/>
  <c r="O204" i="12"/>
  <c r="Q204" i="12"/>
  <c r="Q194" i="12" s="1"/>
  <c r="V20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AE214" i="12"/>
  <c r="F39" i="1" s="1"/>
  <c r="AF214" i="12"/>
  <c r="G41" i="1" s="1"/>
  <c r="I20" i="1"/>
  <c r="I19" i="1"/>
  <c r="I18" i="1"/>
  <c r="I17" i="1"/>
  <c r="AZ48" i="1"/>
  <c r="H40" i="1"/>
  <c r="J28" i="1"/>
  <c r="J26" i="1"/>
  <c r="G38" i="1"/>
  <c r="F38" i="1"/>
  <c r="J23" i="1"/>
  <c r="J24" i="1"/>
  <c r="J25" i="1"/>
  <c r="J27" i="1"/>
  <c r="E24" i="1"/>
  <c r="E26" i="1"/>
  <c r="F43" i="1" l="1"/>
  <c r="G23" i="1" s="1"/>
  <c r="G39" i="1"/>
  <c r="G43" i="1" s="1"/>
  <c r="G25" i="1" s="1"/>
  <c r="A25" i="1" s="1"/>
  <c r="A26" i="1" s="1"/>
  <c r="G26" i="1" s="1"/>
  <c r="G42" i="1"/>
  <c r="F42" i="1"/>
  <c r="F41" i="1"/>
  <c r="H41" i="1" s="1"/>
  <c r="I41" i="1" s="1"/>
  <c r="A23" i="1"/>
  <c r="A24" i="1" s="1"/>
  <c r="G24" i="1" s="1"/>
  <c r="A27" i="1" s="1"/>
  <c r="A29" i="1" s="1"/>
  <c r="G29" i="1" s="1"/>
  <c r="G27" i="1" s="1"/>
  <c r="G28" i="1"/>
  <c r="M128" i="12"/>
  <c r="M96" i="12"/>
  <c r="M8" i="12"/>
  <c r="M182" i="12"/>
  <c r="M159" i="12"/>
  <c r="M91" i="12"/>
  <c r="M195" i="12"/>
  <c r="M194" i="12" s="1"/>
  <c r="G159" i="12"/>
  <c r="G91" i="12"/>
  <c r="G77" i="12"/>
  <c r="G48" i="12"/>
  <c r="G182" i="12"/>
  <c r="G60" i="12"/>
  <c r="G8" i="12"/>
  <c r="M143" i="12"/>
  <c r="M140" i="12" s="1"/>
  <c r="M119" i="12"/>
  <c r="M116" i="12" s="1"/>
  <c r="M85" i="12"/>
  <c r="M80" i="12" s="1"/>
  <c r="M41" i="12"/>
  <c r="M37" i="12" s="1"/>
  <c r="M29" i="12"/>
  <c r="M21" i="12" s="1"/>
  <c r="H39" i="1" l="1"/>
  <c r="G214" i="12"/>
  <c r="I54" i="1"/>
  <c r="H42" i="1"/>
  <c r="I42" i="1" s="1"/>
  <c r="H43" i="1" l="1"/>
  <c r="I39" i="1"/>
  <c r="I43" i="1" s="1"/>
  <c r="I16" i="1"/>
  <c r="I21" i="1" s="1"/>
  <c r="I72" i="1"/>
  <c r="J39" i="1" l="1"/>
  <c r="J43" i="1" s="1"/>
  <c r="J41" i="1"/>
  <c r="J42" i="1"/>
  <c r="J71" i="1"/>
  <c r="J61" i="1"/>
  <c r="J57" i="1"/>
  <c r="J67" i="1"/>
  <c r="J68" i="1"/>
  <c r="J63" i="1"/>
  <c r="J55" i="1"/>
  <c r="J64" i="1"/>
  <c r="J54" i="1"/>
  <c r="J69" i="1"/>
  <c r="J59" i="1"/>
  <c r="J62" i="1"/>
  <c r="J66" i="1"/>
  <c r="J56" i="1"/>
  <c r="J60" i="1"/>
  <c r="J70" i="1"/>
  <c r="J58" i="1"/>
  <c r="J65" i="1"/>
  <c r="J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0C0C113A-C219-456C-8C0B-D263489F1E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83EBDB-1F6D-48CF-A505-892B08E99C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<sst xmlns="http://schemas.openxmlformats.org/spreadsheetml/2006/main" count="1029" uniqueCount="411">
  <si>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</si>
  <si>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</si>
  <si>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</si>
  <si>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</si>
  <si>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</si>
  <si>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</si>
  <si>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</si>
  <si>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</si>
  <si>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</si>
  <si>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</si>
  <si>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</si>
  <si>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</si>
  <si>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</si>
  <si>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</si>
  <si>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</si>
  <si>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</si>
  <si>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</si>
  <si>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</si>
  <si>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</si>
  <si>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</si>
  <si>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</si>
  <si>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</si>
  <si>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</si>
  <si>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</si>
  <si>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</si>
  <si>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</si>
  <si>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</si>
  <si>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</si>
  <si>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</si>
  <si>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</si>
  <si>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</si>
  <si>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</si>
  <si>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</si>
  <si>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</si>
  <si>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</si>
  <si>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</si>
  <si>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</si>
  <si>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</si>
  <si>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</si>
  <si>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</si>
  <si>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</si>
  <si>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</si>
  <si>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</si>
  <si>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</si>
  <si>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OPRAVY</t>
  </si>
  <si>
    <t>OBJEKT 01</t>
  </si>
  <si>
    <t>Objekt:</t>
  </si>
  <si>
    <t>Rozpočet:</t>
  </si>
  <si>
    <t>Jan Kobr</t>
  </si>
  <si>
    <t>3301</t>
  </si>
  <si>
    <t>OPRAVA ALTÁNU NA P.P.Č. 5858 V K.Ú. ČESKÁ LÍPA</t>
  </si>
  <si>
    <t>Město Česká Lípa</t>
  </si>
  <si>
    <t>náměstí T. G. Masaryka 1/1</t>
  </si>
  <si>
    <t>Česká Lípa</t>
  </si>
  <si>
    <t>47001</t>
  </si>
  <si>
    <t>00260428</t>
  </si>
  <si>
    <t>CZ00260428</t>
  </si>
  <si>
    <t>28.3.2022</t>
  </si>
  <si>
    <t>Stavba</t>
  </si>
  <si>
    <t>Stavební objekt</t>
  </si>
  <si>
    <t>Celkem za stavbu</t>
  </si>
  <si>
    <t>CZK</t>
  </si>
  <si>
    <t>#POPS</t>
  </si>
  <si>
    <t>Popis stavby: 3301 - OPRAVA ALTÁNU NA P.P.Č. 5858 V K.Ú. ČESKÁ LÍPA</t>
  </si>
  <si>
    <t>#POPO</t>
  </si>
  <si>
    <t>Popis objektu: 01 - OBJEKT 01</t>
  </si>
  <si>
    <t>#POPR</t>
  </si>
  <si>
    <t>Popis rozpočtu: 01 - STAVEBNÍ OPRAVY</t>
  </si>
  <si>
    <t>POLOŽKOVÝ ROZPOČET OPRAV JE ZPRACOVÁN NA ZÁKLADĚ STATICKÉHO POSOUZENÍ ALTÁNU DLE ZPRÁVY STATIKA Ing. Davida Marečka, Ph.D. ZE DNE 30.9.2021.</t>
  </si>
  <si>
    <t>Rekapitulace dílů</t>
  </si>
  <si>
    <t>Typ dílu</t>
  </si>
  <si>
    <t>1</t>
  </si>
  <si>
    <t>Zemní práce</t>
  </si>
  <si>
    <t>38</t>
  </si>
  <si>
    <t>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</si>
  <si>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</si>
  <si>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</si>
  <si>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</si>
  <si>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</si>
  <si>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</si>
  <si>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</si>
  <si>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</si>
  <si>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</si>
  <si>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</si>
  <si>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</si>
  <si>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</si>
  <si>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</si>
  <si>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</si>
  <si>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</si>
  <si>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</si>
  <si>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</si>
  <si>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</si>
  <si>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</si>
  <si>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</si>
  <si>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</si>
  <si>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</si>
  <si>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</si>
  <si>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</si>
  <si>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</si>
  <si>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</si>
  <si>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</si>
  <si>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</si>
  <si>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</si>
  <si>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</si>
  <si>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</si>
  <si>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</si>
  <si>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</si>
  <si>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</si>
  <si>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</si>
  <si>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</si>
  <si>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</si>
  <si>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</si>
  <si>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</si>
  <si>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</si>
  <si>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</si>
  <si>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</si>
  <si>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</si>
  <si>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</si>
  <si>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</si>
  <si>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</si>
  <si>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</si>
  <si>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</si>
  <si>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</si>
  <si>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</si>
  <si>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</si>
  <si>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</si>
  <si>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</si>
  <si>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</si>
  <si>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</si>
  <si>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</si>
  <si>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</si>
  <si>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</si>
  <si>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</si>
  <si>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</si>
  <si>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</si>
  <si>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</si>
  <si>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</si>
  <si>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</si>
  <si>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</si>
  <si>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</si>
  <si>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22/ I</t>
  </si>
  <si>
    <t>Práce</t>
  </si>
  <si>
    <t>POL1_</t>
  </si>
  <si>
    <t>s přemístěním hmot na skládku na vzdálenost do 3 m nebo s naložením na dopravní prostředek</t>
  </si>
  <si>
    <t>SPI</t>
  </si>
  <si>
    <t>rozebrání zámk. dlažby kolem pilířů : (3*3)*4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</si>
  <si>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</si>
  <si>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</si>
  <si>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</si>
  <si>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</si>
  <si>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</si>
  <si>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</si>
  <si>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odkopávka pro spražení obetonováním - předpoklad hloubka 800 mm : (2,2+2,2+0,62+0,62)*0,6*0,8*4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</si>
  <si>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</si>
  <si>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</si>
  <si>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</si>
  <si>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přemístění výkopku na skládku : </t>
  </si>
  <si>
    <t>Odkaz na mn. položky pořadí 2 : 10,82880</t>
  </si>
  <si>
    <t>199000002R00</t>
  </si>
  <si>
    <t>Poplatky za skládku horniny 1- 4, skupina 17 05 04 z Katalogu odpadů</t>
  </si>
  <si>
    <t>Odkaz na mn. položky pořadí 3 : 10,82880</t>
  </si>
  <si>
    <t>275351215R00</t>
  </si>
  <si>
    <t>Bednění stěn základových patek zřízení</t>
  </si>
  <si>
    <t>801-1</t>
  </si>
  <si>
    <t>bednění svislé nebo šikmé (odkloněné), půdorysně přímé nebo zalomené, stěn základových patek ve volných nebo zapažených jámách, rýhách, šachtách, včetně případných vzpěr,</t>
  </si>
  <si>
    <t>dobetonování paty pilířů dle schématu : (0,8*4)*(0,8+0,45)*4</t>
  </si>
  <si>
    <t>275351216R00</t>
  </si>
  <si>
    <t>Bednění stěn základových patek odstranění</t>
  </si>
  <si>
    <t>Včetně očištění, vytřídění a uložení bednícího materiálu.</t>
  </si>
  <si>
    <t>POP</t>
  </si>
  <si>
    <t>Odkaz na mn. položky pořadí 5 : 16,00000</t>
  </si>
  <si>
    <t>275361821R00</t>
  </si>
  <si>
    <t>Výztuž základových patek z betonářské oceli 10 505(R)</t>
  </si>
  <si>
    <t>t</t>
  </si>
  <si>
    <t>včetně distančních prvků</t>
  </si>
  <si>
    <t xml:space="preserve">táhlo R8 obvod á 150 mm : </t>
  </si>
  <si>
    <t>dobetonování paty pilířů dle schématu : (1,2*4)*6*0,4*1,3/1000</t>
  </si>
  <si>
    <t>armování 60 kg/m3 : 6,4*60/1000</t>
  </si>
  <si>
    <t>389381001R00</t>
  </si>
  <si>
    <t>Dobetonování prefabrikovaných konstrukcí betonem třídy C 25/30</t>
  </si>
  <si>
    <t>801-2</t>
  </si>
  <si>
    <t>se zřízením a odstraněním bednění</t>
  </si>
  <si>
    <t>dobetonování paty pilířů dle schématu : (0,8*4)*0,4*(0,8+0,45)*4</t>
  </si>
  <si>
    <t>411354177R00</t>
  </si>
  <si>
    <t>Podpěrná konstrukce bednění stropů přes 20 do 30 kPa, zřízení</t>
  </si>
  <si>
    <t>výšky do 4 m se zesílením dna bednění podle hodnoty zatížení betonovou směsí a výztuží. Bez pomocného lešení.</t>
  </si>
  <si>
    <t>podepření altánu v místech provádění injektáže - podepření 2 stijkami : 8,2*8,2</t>
  </si>
  <si>
    <t>411354178R00</t>
  </si>
  <si>
    <t>Podpěrná konstrukce bednění stropů přes 20 do 30 kPa, odstranění</t>
  </si>
  <si>
    <t>Odkaz na mn. položky pořadí 9 : 67,24000</t>
  </si>
  <si>
    <t>53301719.BR1</t>
  </si>
  <si>
    <t>Stojka ISD typ - výška 200-350 cm, stojka vlastní, půjčovné</t>
  </si>
  <si>
    <t>kus</t>
  </si>
  <si>
    <t>Vlastní</t>
  </si>
  <si>
    <t>Specifikace</t>
  </si>
  <si>
    <t>POL3_</t>
  </si>
  <si>
    <t>20</t>
  </si>
  <si>
    <t>60515230R</t>
  </si>
  <si>
    <t>hranol SM/JD; tl = 140,0 mm; š = 140 mm; l = 3 000 až 6 000 mm; jakost I</t>
  </si>
  <si>
    <t>SPCM</t>
  </si>
  <si>
    <t>podpěrná konstrukce pro injektáž pilířů : (0,12*0,16)*(30)</t>
  </si>
  <si>
    <t>564851111R00</t>
  </si>
  <si>
    <t>Podklad ze štěrkodrti s rozprostřením a zhutněním frakce 0-63 mm, tloušťka po zhutnění 150 mm</t>
  </si>
  <si>
    <t xml:space="preserve">doplnění skladby pro znovu usazení zámkové dlažby : </t>
  </si>
  <si>
    <t>Odkaz na mn. položky pořadí 1 : 36,00000</t>
  </si>
  <si>
    <t>plocha pilíře v patě beton : -1,8*1,8*4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</si>
  <si>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</si>
  <si>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</si>
  <si>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</si>
  <si>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13 : 23,04000</t>
  </si>
  <si>
    <t>602011102R00</t>
  </si>
  <si>
    <t xml:space="preserve">Omítka stěn z hotových směsí postřik, báze, cementová,  ,  ,  </t>
  </si>
  <si>
    <t>po jednotlivých vrstvách</t>
  </si>
  <si>
    <t>zdivo vnitřní CP rak. formát h 2150 mm , tl. 240 mm : ((1,25+0,75+0,75+0,75+0,75+0,75+1,25)*2*2,15)+((0,24*14)*2,15)</t>
  </si>
  <si>
    <t>395366111R00</t>
  </si>
  <si>
    <t>Výztuž torkret. pláště sítí v opěře,drát D 3,15 mm</t>
  </si>
  <si>
    <t>Odkaz na mn. položky pořadí 19 : 27,77600</t>
  </si>
  <si>
    <t>602016182RT6</t>
  </si>
  <si>
    <t xml:space="preserve">Omítka stěn z hotových směsí vrchní tenkovrstvá, akrylátová, zatřená, tloušťka vrstvy 2 mm,  </t>
  </si>
  <si>
    <t>Odolná proti blednutí a ušpinění.</t>
  </si>
  <si>
    <t>pilíře CP rak. formát h 2800 mm 620/620 mm : (0,65*4)*2,8*4</t>
  </si>
  <si>
    <t>622904112R00</t>
  </si>
  <si>
    <t>Očištění fasád tlakovou vodou, složitost fasády 1 - 2</t>
  </si>
  <si>
    <t>Odkaz na mn. položky pořadí 17 : 63,21900</t>
  </si>
  <si>
    <t>623451252R00</t>
  </si>
  <si>
    <t>Omítky vnější torkretové pilířů dvouvrstvé (tl. 10 + 10 mm)</t>
  </si>
  <si>
    <t>801-5</t>
  </si>
  <si>
    <t>zhutněné tlakovým nástřikem cementové malty, s ponecháním vzhledu přirozené struktury, s předchozím řádným provlhčením popř. omytím podkladu</t>
  </si>
  <si>
    <t>pilíře CP rak. formát h 2800 mm 620/620 mm : (0,62*4)*2,8*4</t>
  </si>
  <si>
    <t>623452121R00</t>
  </si>
  <si>
    <t>Omítky cementové pilířů na zdivu nebo betonu z malty ze 450 kg cementu na 1 m3 malty, hlazená ocelovým hladítkem</t>
  </si>
  <si>
    <t>831-2</t>
  </si>
  <si>
    <t>624472505RT3</t>
  </si>
  <si>
    <t>Vyspravení vnějších betonových a železobetonových konstrukcí a panelů lokální oprava speciální maltou - vyčištění prohlubně vymetením, nátěr plochy adhezním můstkem, zaplnění prohlubně výplňovou maltou tloušťka 5 mm, opravovaná plocha přes 0,25 do 0,5 m2</t>
  </si>
  <si>
    <t>801-4</t>
  </si>
  <si>
    <t>lokální opravy betonových konstrukcí : 10</t>
  </si>
  <si>
    <t>941955004R00</t>
  </si>
  <si>
    <t>Lešení lehké pracovní pomocné pomocné, o výšce lešeňové podlahy přes 2,5 do 3,5 m</t>
  </si>
  <si>
    <t>800-3</t>
  </si>
  <si>
    <t>lešení - oprava střešního pláště : (9,6*4)*2,5</t>
  </si>
  <si>
    <t>970031020R00</t>
  </si>
  <si>
    <t>Jádrové vrtání, kruhové prostupy v cihelném zdivu jádrové vrtání, d 20 mm</t>
  </si>
  <si>
    <t>m</t>
  </si>
  <si>
    <t>801-3</t>
  </si>
  <si>
    <t>48*0,3</t>
  </si>
  <si>
    <t>970035030R00</t>
  </si>
  <si>
    <t>Jádrové vrtání, kruhové prostupy v cihelném zdivu příplatek za šikmé jádrové vrtání, d 30 mm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</si>
  <si>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</si>
  <si>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</si>
  <si>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</si>
  <si>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999281145R00</t>
  </si>
  <si>
    <t>Přesun hmot pro opravy a údržbu objektů pro opravy a údržbu dosavadních objektů včetně vnějších plášťů_x000D_
 výšky do 6 m, nošením</t>
  </si>
  <si>
    <t>Přesun hmot</t>
  </si>
  <si>
    <t>POL7_</t>
  </si>
  <si>
    <t>oborů 801, 803, 811 a 812</t>
  </si>
  <si>
    <t>712221111R00</t>
  </si>
  <si>
    <t>Provedení krytiny ze živičných šindelů střech jednoduchých, o sklonu do 45°</t>
  </si>
  <si>
    <t>800-711</t>
  </si>
  <si>
    <t>Odkaz na mn. položky pořadí 42 : 75,36000</t>
  </si>
  <si>
    <t>62865141R</t>
  </si>
  <si>
    <t>šindel živičný obdélník; š = 1 000,0 mm; v = 333 mm; tl.  3,00 mm; keramizovaný granulát; samolepicí; barva 4 odstíny; nosná vložka skelná; oxidovaný afalt</t>
  </si>
  <si>
    <t>Odkaz na mn. položky pořadí 27 : 75,36000*1,05</t>
  </si>
  <si>
    <t>762341210R00</t>
  </si>
  <si>
    <t xml:space="preserve">Montáž bednění střech rovných o sklonu do 60° z prken hrubých na sraz tloušťky do 32 mm včetně vyřezání otvorů ,  </t>
  </si>
  <si>
    <t>800-762</t>
  </si>
  <si>
    <t>Odkaz na mn. položky pořadí 30 : 22,60800</t>
  </si>
  <si>
    <t>762341811R00</t>
  </si>
  <si>
    <t>Demontáž bednění a laťování bednění střech rovných, obloukových, o sklonu do 60 stupňů včetně všech nadstřešních konstrukcí z prken hrubých</t>
  </si>
  <si>
    <t xml:space="preserve">předpoklad výměna 30% : </t>
  </si>
  <si>
    <t>Odkaz na mn. položky pořadí 41 : 75,36000*0,3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</si>
  <si>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</si>
  <si>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</si>
  <si>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</si>
  <si>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ozdobné dřevěné laťování 4 řady dle stáv. vzhledu : (8*4)</t>
  </si>
  <si>
    <t>762795000R00</t>
  </si>
  <si>
    <t>Spojovací a ochranné prostředky hřebíky, svory, fiksační prkna, impregnace</t>
  </si>
  <si>
    <t>Odkaz na mn. položky pořadí 34 : 1,35160</t>
  </si>
  <si>
    <t>Odkaz na mn. položky pořadí 35 : 0,62700</t>
  </si>
  <si>
    <t>762911111R00</t>
  </si>
  <si>
    <t xml:space="preserve">Impregnace řeziva máčením, ochrana proti dřevokazným houbám, plísním a dřevokaznému hmyzu </t>
  </si>
  <si>
    <t>Odkaz na mn. položky pořadí 54 : 159,48000</t>
  </si>
  <si>
    <t>60511082R</t>
  </si>
  <si>
    <t>řezivo SM; tl = 18 až 32 mm; l = 4 000 až 6 000 mm; jakost III; středové</t>
  </si>
  <si>
    <t>ozdobné dřevěné laťování 4 řady dle stáv. vzhledu : (8*4)*4*0,04*0,12</t>
  </si>
  <si>
    <t>svisle á 150 mm : (8/0,15)*4*0,5*0,04*0,12</t>
  </si>
  <si>
    <t>prořez 20% : 1,126*0,2</t>
  </si>
  <si>
    <t>60512520R</t>
  </si>
  <si>
    <t>prkno SM/JD; tl = 23,0 mm; l = 2 000 až 3 900 mm; jakost II; omítané</t>
  </si>
  <si>
    <t>22,8*0,025*1,1</t>
  </si>
  <si>
    <t>764394230R00</t>
  </si>
  <si>
    <t>Ostatní střešní prvky z pozinkovaného plechu výroba a montáž _x000D_
 podkladního pásu, rš 250 mm</t>
  </si>
  <si>
    <t>800-764</t>
  </si>
  <si>
    <t>8,5*4</t>
  </si>
  <si>
    <t>764819103R00</t>
  </si>
  <si>
    <t>Odpadní trouby čtvercové, délka strany 120 mm, z lakovaného pozinkovaného plechu,  , dodávka a montáž</t>
  </si>
  <si>
    <t>odvedení dešťových vod mimo paty pilířů - napojení na kotlik : 4*3,5</t>
  </si>
  <si>
    <t>764908205R00</t>
  </si>
  <si>
    <t>Žlaby podokapní čtyřhranné, z pozinkovaného plechu s povrchovou úpravou z polyesteru, šířky 140 mm, dodávka a montáž</t>
  </si>
  <si>
    <t>včetně háků, čel, rohů, rovných hrdel a dilatací</t>
  </si>
  <si>
    <t>včetně háků, čela, spojky.</t>
  </si>
  <si>
    <t>764815831R00</t>
  </si>
  <si>
    <t>Ostatní prvky ke žlabům a odpadním troubám kotlík žlabový čtyřhranný o rozměru 200x250x350 mm, z lakovaného pozinkovaného plechu,  , dodávka a montáž</t>
  </si>
  <si>
    <t>764322830R00</t>
  </si>
  <si>
    <t>Demontáž oplechování okapů na střechách s tvrdou krytinou, rš 400 mm, sklonu do 30°</t>
  </si>
  <si>
    <t>765361810R00</t>
  </si>
  <si>
    <t>Demontáž šindelové krytiny do suti</t>
  </si>
  <si>
    <t>800-765</t>
  </si>
  <si>
    <t>vrchol. 6 m, okap 3,5 m : 4,71*4/2*8</t>
  </si>
  <si>
    <t>765799313R00</t>
  </si>
  <si>
    <t>Montáž ostatních konstrukcí na střeše montáž fólie na bednění přibitím, přelepení spojů</t>
  </si>
  <si>
    <t>včetně spojovacích prostředků.</t>
  </si>
  <si>
    <t>Odkaz na mn. položky pořadí 41 : 75,36000</t>
  </si>
  <si>
    <t>62821229R</t>
  </si>
  <si>
    <t>pás izolační z oxidovaného asfaltu barva černá; natavitelný, mechanicky kotvený; nosná vložka skelná rohož; horní strana jemný minerální posyp; spodní strana jemný minerální posyp; tl. 2,3 mm</t>
  </si>
  <si>
    <t>Odkaz na mn. položky pořadí 42 : 75,36000*1,15</t>
  </si>
  <si>
    <t>766111820R00</t>
  </si>
  <si>
    <t>Demontáž dřevěných stěn plných</t>
  </si>
  <si>
    <t>800-766</t>
  </si>
  <si>
    <t>včetně demontáže lišt a vysklení,</t>
  </si>
  <si>
    <t>demontáž stávajícího ozdovného laťování : (8,5*4)*0,5</t>
  </si>
  <si>
    <t>767425163R00</t>
  </si>
  <si>
    <t>Montáž opláštění Montáž obkladů kovových Montáž doplňků pro kovové obklady kotevních šroubů</t>
  </si>
  <si>
    <t>800-767</t>
  </si>
  <si>
    <t>kotvení do st. pilíře - 8+4 kus/ pilíř : 12*4</t>
  </si>
  <si>
    <t>767995103R00</t>
  </si>
  <si>
    <t>Výroba a montáž atypických kovovových doplňků staveb hmotnosti přes 10 do 20 kg</t>
  </si>
  <si>
    <t>kg</t>
  </si>
  <si>
    <t>pásek 35/5 obvod á 500 mm 6 kus/pilíř 1,37 kg/m : (0,62*4)*6*4*1,37</t>
  </si>
  <si>
    <t>pásek 60/12 svislá á 8 kus/pilíř 5,65 kg/m : (2,8*8)*4*5,65</t>
  </si>
  <si>
    <t>L 80/6 4 kus á pilíř : (4*2,8)*4*7,37</t>
  </si>
  <si>
    <t>13224850R</t>
  </si>
  <si>
    <t>tyč ocelová tvarovaná plochá válcovaná za tepla S235 (11375); a = 35,0 mm; b = 5,0 mm</t>
  </si>
  <si>
    <t>pásek 35/5 obvod á 500 mm 6 kus/pilíř 1,37 kg/m : (0,62*4)*6*4*1,37/1000*1,1</t>
  </si>
  <si>
    <t>13321075R</t>
  </si>
  <si>
    <t>tyč ocelová tvarovaná plochá válcovaná za tepla S235 (11375); a = 60,0 mm; b = 12,0 mm</t>
  </si>
  <si>
    <t>pásek 60/12 svislá á 8 kus/pilíř 5,65 kg/m : (2,8*8)*4*5,65/1000*1,1</t>
  </si>
  <si>
    <t>13331780R</t>
  </si>
  <si>
    <t>tyč ocelová  L (úhelník) válcovaná za tepla S235 (11375); rovnoramenná; tl = 6,00 mm; a = 80,0 mm; b = 80,0 mm</t>
  </si>
  <si>
    <t>L 80/6 4 kus á pilíř : (4*2,8)*4*7,37/1000*1,1</t>
  </si>
  <si>
    <t>31171804.AR</t>
  </si>
  <si>
    <t>ampule pro chem. kotvu závrtná; pr.ampule 20 mm; p. otvoru pro ampuli 25 mm; průměr otvoru ve fix.materiálu 21-22 mm; průměr otvoru v betonu 25 mm; min.hloubka otvoru 170 mm; max.síla fixovaného materiálu 55 mm; min.síla zákl.materiálu 220 mm; použitelnost vhodné pro beton, použitelné pro kámen, plnou cihlu, plné betonové bloky</t>
  </si>
  <si>
    <t>Odkaz na mn. položky pořadí 45 : 48,00000</t>
  </si>
  <si>
    <t>31179128R</t>
  </si>
  <si>
    <t>tyč závitová M14; l = 1 000 mm; mat. ocel 4,8 - DIN 975; povrch pozink</t>
  </si>
  <si>
    <t>kotvení do st. pilíře - 8+4 kus/ pilíř : 12*4*0,75</t>
  </si>
  <si>
    <t>998767101R00</t>
  </si>
  <si>
    <t>Přesun hmot pro kovové stavební doplňk. konstrukce v objektech výšky do 6 m</t>
  </si>
  <si>
    <t>50 m vodorovně</t>
  </si>
  <si>
    <t>783222100R00</t>
  </si>
  <si>
    <t xml:space="preserve">Nátěry kov.stavebních doplňk.konstrukcí syntetické dvojnásobné,  </t>
  </si>
  <si>
    <t>800-783</t>
  </si>
  <si>
    <t>Barva standardní RAL, např. RAL 9006</t>
  </si>
  <si>
    <t>Barva viditelných klempířských konstrukcí - dle stávajicího odstínu.</t>
  </si>
  <si>
    <t>Odkaz na mn. položky pořadí 55 : 45,37600</t>
  </si>
  <si>
    <t>783726300R00</t>
  </si>
  <si>
    <t>Nátěry tesařských konstrukcí lazurovací lazurovací, 3x lak</t>
  </si>
  <si>
    <t>včetně montáže, dodávkya demontáže lešení.</t>
  </si>
  <si>
    <t>nátěr bednění - rub : 75</t>
  </si>
  <si>
    <t>ozdobné dřevěné laťování 4 řady dle stáv. vzhledu : (8*4)*4*(0,36)</t>
  </si>
  <si>
    <t>svisle á 150 mm : (8/0,15)*4*0,5*(0,36)</t>
  </si>
  <si>
    <t>783903811R00</t>
  </si>
  <si>
    <t>Ostatní práce odmaštění chemickými rozpuštědly</t>
  </si>
  <si>
    <t>obnova nátěru OK průměr. povrch I 200 0,709 m2/m : (8*8)*0,709</t>
  </si>
  <si>
    <t>783943601R00</t>
  </si>
  <si>
    <t xml:space="preserve">Nátěry proti graffiti odstraňovač graffiti, ošetřených povrchů nátěrem antigraffiti,  </t>
  </si>
  <si>
    <t>včetně montáže, dodávky a demontáže pomocného lešení, aplikace a dodávka odstraňovače, následné očištění  vodou.</t>
  </si>
  <si>
    <t/>
  </si>
  <si>
    <t>Odstranění veškerých ploch s očištěním.</t>
  </si>
  <si>
    <t>Mezisoučet</t>
  </si>
  <si>
    <t xml:space="preserve">betonové prvky, věnce a hlavy sloupů : </t>
  </si>
  <si>
    <t>věnec zdivo 300/200 mm : ((0,3+0,2+0,3+0,2)*12)</t>
  </si>
  <si>
    <t>hlavy sloupů 750/750 mm : ((0,75*4)*0,15)*4</t>
  </si>
  <si>
    <t>979081111R00</t>
  </si>
  <si>
    <t>Odvoz suti a vybouraných hmot na skládku do 1 km</t>
  </si>
  <si>
    <t>Včetně naložení na dopravní prostředek a složení na skládku, bez poplatku za skládku.</t>
  </si>
  <si>
    <t>0,28</t>
  </si>
  <si>
    <t>0,33</t>
  </si>
  <si>
    <t>přebytečná zámková dlažba na skládku investora : (1,6*1,6)*4*0,06*2,25</t>
  </si>
  <si>
    <t>979081121R00</t>
  </si>
  <si>
    <t>Odvoz suti a vybouraných hmot na skládku příplatek za každý další 1 km</t>
  </si>
  <si>
    <t>3 km : 1,99*3</t>
  </si>
  <si>
    <t>979990121R00</t>
  </si>
  <si>
    <t>Poplatek za skládku asfaltové pásy, skupina 17 03 02 z Katalogu odpadů</t>
  </si>
  <si>
    <t>979990161R00</t>
  </si>
  <si>
    <t>Poplatek za skládku dřevo, skupina 17 02 01 z Katalogu odpadů</t>
  </si>
  <si>
    <t>005121 R</t>
  </si>
  <si>
    <t>Zařízení staveniště</t>
  </si>
  <si>
    <t>Soubor</t>
  </si>
  <si>
    <t>Indiv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</si>
  <si>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</si>
  <si>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</si>
  <si>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</si>
  <si>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</si>
  <si>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</si>
  <si>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</si>
  <si>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</si>
  <si>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</si>
  <si>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</si>
  <si>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Dokumentace skutečného provedení stavby</t>
  </si>
  <si>
    <t>13</t>
  </si>
  <si>
    <t>Vypracování výrobní dokumentace</t>
  </si>
  <si>
    <t>2</t>
  </si>
  <si>
    <t>Fotodokumentace provádění díla</t>
  </si>
  <si>
    <t>Kompletační činnost</t>
  </si>
  <si>
    <t>7</t>
  </si>
  <si>
    <t>Provozní vlivy a územní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</si>
  <si>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</si>
  <si>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Provozní a územní vlivy.</t>
  </si>
  <si>
    <t>SUM</t>
  </si>
  <si>
    <t>včetně pomocného lešení.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</si>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</sst>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lDUpz8qhPitP7Z/ba6uCrS180wFufhG7SUtoxQkUxH3dmc/QVV0D6WcOmbwwhsLt0iaAYNMoZ5OHqbghTW/B+Q==" saltValue="Kkz9zPiwad0diSv/cfJEz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5"/>
  <sheetViews>
    <sheetView showGridLines="0" tabSelected="1" topLeftCell="B1" zoomScaleNormal="100" zoomScaleSheetLayoutView="75" workbookViewId="0">
      <selection activeCell="D32" sqref="D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2.140625" customWidth="1"/>
    <col min="8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 x14ac:dyDescent="0.2">
      <c r="A1" s="47" t="s">
        <v>36</v>
      </c>
      <c r="B1" s="238" t="s">
        <v>41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78" t="s">
        <v>22</v>
      </c>
      <c r="C2" s="79"/>
      <c r="D2" s="80" t="s">
        <v>49</v>
      </c>
      <c r="E2" s="244" t="s">
        <v>50</v>
      </c>
      <c r="F2" s="245"/>
      <c r="G2" s="245"/>
      <c r="H2" s="245"/>
      <c r="I2" s="245"/>
      <c r="J2" s="246"/>
      <c r="O2" s="1"/>
    </row>
    <row r="3" spans="1:15" ht="27" customHeight="1" x14ac:dyDescent="0.2">
      <c r="A3" s="2"/>
      <c r="B3" s="81" t="s">
        <v>46</v>
      </c>
      <c r="C3" s="79"/>
      <c r="D3" s="82" t="s">
        <v>43</v>
      </c>
      <c r="E3" s="247" t="s">
        <v>45</v>
      </c>
      <c r="F3" s="248"/>
      <c r="G3" s="248"/>
      <c r="H3" s="248"/>
      <c r="I3" s="248"/>
      <c r="J3" s="249"/>
    </row>
    <row r="4" spans="1:15" ht="23.25" customHeight="1" x14ac:dyDescent="0.2">
      <c r="A4" s="76">
        <v>1231</v>
      </c>
      <c r="B4" s="83" t="s">
        <v>47</v>
      </c>
      <c r="C4" s="84"/>
      <c r="D4" s="85" t="s">
        <v>43</v>
      </c>
      <c r="E4" s="227" t="s">
        <v>44</v>
      </c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42</v>
      </c>
      <c r="D5" s="232" t="s">
        <v>51</v>
      </c>
      <c r="E5" s="233"/>
      <c r="F5" s="233"/>
      <c r="G5" s="233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4" t="s">
        <v>52</v>
      </c>
      <c r="E6" s="235"/>
      <c r="F6" s="235"/>
      <c r="G6" s="235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6" t="s">
        <v>53</v>
      </c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1"/>
      <c r="E11" s="251"/>
      <c r="F11" s="251"/>
      <c r="G11" s="251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6"/>
      <c r="E12" s="226"/>
      <c r="F12" s="226"/>
      <c r="G12" s="226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0"/>
      <c r="F15" s="250"/>
      <c r="G15" s="252"/>
      <c r="H15" s="252"/>
      <c r="I15" s="252" t="s">
        <v>29</v>
      </c>
      <c r="J15" s="253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SUMIF(F54:F71,A16,I54:I71)+SUMIF(F54:F71,"PSU",I54:I71)</f>
        <v>0</v>
      </c>
      <c r="J16" s="217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SUMIF(F54:F71,A17,I54:I71)</f>
        <v>0</v>
      </c>
      <c r="J17" s="217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SUMIF(F54:F71,A18,I54:I71)</f>
        <v>0</v>
      </c>
      <c r="J18" s="217"/>
    </row>
    <row r="19" spans="1:10" ht="23.25" customHeight="1" x14ac:dyDescent="0.2">
      <c r="A19" s="142" t="s">
        <v>106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SUMIF(F54:F71,A19,I54:I71)</f>
        <v>0</v>
      </c>
      <c r="J19" s="217"/>
    </row>
    <row r="20" spans="1:10" ht="23.25" customHeight="1" x14ac:dyDescent="0.2">
      <c r="A20" s="142" t="s">
        <v>107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SUMIF(F54:F71,A20,I54:I71)</f>
        <v>0</v>
      </c>
      <c r="J20" s="21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54"/>
      <c r="G21" s="218"/>
      <c r="H21" s="254"/>
      <c r="I21" s="218">
        <f>SUM(I16:J20)</f>
        <v>0</v>
      </c>
      <c r="J21" s="21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1">
        <f>IF(A24&gt;50, ROUNDUP(A23, 0), ROUNDDOWN(A23, 0))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1">
        <f>IF(A26&gt;50, ROUNDUP(A25, 0), ROUNDDOWN(A25, 0))</f>
        <v>0</v>
      </c>
      <c r="H26" s="242"/>
      <c r="I26" s="24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3">
        <f>CenaCelkem-(ZakladDPHSni+DPHSni+ZakladDPHZakl+DPHZakl)</f>
        <v>0</v>
      </c>
      <c r="H27" s="243"/>
      <c r="I27" s="243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21">
        <f>ZakladDPHSniVypocet+ZakladDPHZaklVypocet</f>
        <v>0</v>
      </c>
      <c r="H28" s="221"/>
      <c r="I28" s="22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20">
        <f>IF(A29&gt;50, ROUNDUP(A27, 0), ROUNDDOWN(A27, 0))</f>
        <v>0</v>
      </c>
      <c r="H29" s="220"/>
      <c r="I29" s="220"/>
      <c r="J29" s="122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57</v>
      </c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52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52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52" ht="25.5" hidden="1" customHeight="1" x14ac:dyDescent="0.2">
      <c r="A39" s="91">
        <v>1</v>
      </c>
      <c r="B39" s="101" t="s">
        <v>58</v>
      </c>
      <c r="C39" s="205"/>
      <c r="D39" s="205"/>
      <c r="E39" s="205"/>
      <c r="F39" s="102">
        <f>'01 01 Pol'!AE214</f>
        <v>0</v>
      </c>
      <c r="G39" s="103">
        <f>'01 01 Pol'!AF214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52" ht="25.5" hidden="1" customHeight="1" x14ac:dyDescent="0.2">
      <c r="A40" s="91">
        <v>2</v>
      </c>
      <c r="B40" s="106"/>
      <c r="C40" s="206" t="s">
        <v>59</v>
      </c>
      <c r="D40" s="206"/>
      <c r="E40" s="206"/>
      <c r="F40" s="107"/>
      <c r="G40" s="108"/>
      <c r="H40" s="108">
        <f>(F40*SazbaDPH1/100)+(G40*SazbaDPH2/100)</f>
        <v>0</v>
      </c>
      <c r="I40" s="108"/>
      <c r="J40" s="109"/>
    </row>
    <row r="41" spans="1:52" ht="25.5" hidden="1" customHeight="1" x14ac:dyDescent="0.2">
      <c r="A41" s="91">
        <v>2</v>
      </c>
      <c r="B41" s="106" t="s">
        <v>43</v>
      </c>
      <c r="C41" s="206" t="s">
        <v>45</v>
      </c>
      <c r="D41" s="206"/>
      <c r="E41" s="206"/>
      <c r="F41" s="107">
        <f>'01 01 Pol'!AE214</f>
        <v>0</v>
      </c>
      <c r="G41" s="108">
        <f>'01 01 Pol'!AF214</f>
        <v>0</v>
      </c>
      <c r="H41" s="108">
        <f>(F41*SazbaDPH1/100)+(G41*SazbaDPH2/100)</f>
        <v>0</v>
      </c>
      <c r="I41" s="108">
        <f>F41+G41+H41</f>
        <v>0</v>
      </c>
      <c r="J41" s="109" t="str">
        <f>IF(_xlfn.SINGLE(CenaCelkemVypocet)=0,"",I41/_xlfn.SINGLE(CenaCelkemVypocet)*100)</f>
        <v/>
      </c>
    </row>
    <row r="42" spans="1:52" ht="25.5" hidden="1" customHeight="1" x14ac:dyDescent="0.2">
      <c r="A42" s="91">
        <v>3</v>
      </c>
      <c r="B42" s="110" t="s">
        <v>43</v>
      </c>
      <c r="C42" s="205" t="s">
        <v>44</v>
      </c>
      <c r="D42" s="205"/>
      <c r="E42" s="205"/>
      <c r="F42" s="111">
        <f>'01 01 Pol'!AE214</f>
        <v>0</v>
      </c>
      <c r="G42" s="104">
        <f>'01 01 Pol'!AF214</f>
        <v>0</v>
      </c>
      <c r="H42" s="104">
        <f>(F42*SazbaDPH1/100)+(G42*SazbaDPH2/100)</f>
        <v>0</v>
      </c>
      <c r="I42" s="104">
        <f>F42+G42+H42</f>
        <v>0</v>
      </c>
      <c r="J42" s="105" t="str">
        <f>IF(_xlfn.SINGLE(CenaCelkemVypocet)=0,"",I42/_xlfn.SINGLE(CenaCelkemVypocet)*100)</f>
        <v/>
      </c>
    </row>
    <row r="43" spans="1:52" ht="25.5" hidden="1" customHeight="1" x14ac:dyDescent="0.2">
      <c r="A43" s="91"/>
      <c r="B43" s="207" t="s">
        <v>60</v>
      </c>
      <c r="C43" s="208"/>
      <c r="D43" s="208"/>
      <c r="E43" s="209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52" x14ac:dyDescent="0.2">
      <c r="A45" t="s">
        <v>62</v>
      </c>
      <c r="B45" t="s">
        <v>63</v>
      </c>
    </row>
    <row r="46" spans="1:52" x14ac:dyDescent="0.2">
      <c r="A46" t="s">
        <v>64</v>
      </c>
      <c r="B46" t="s">
        <v>65</v>
      </c>
    </row>
    <row r="47" spans="1:52" x14ac:dyDescent="0.2">
      <c r="A47" t="s">
        <v>66</v>
      </c>
      <c r="B47" t="s">
        <v>67</v>
      </c>
    </row>
    <row r="48" spans="1:52" ht="25.5" x14ac:dyDescent="0.2">
      <c r="B48" s="204" t="s">
        <v>68</v>
      </c>
      <c r="C48" s="204"/>
      <c r="D48" s="204"/>
      <c r="E48" s="204"/>
      <c r="F48" s="204"/>
      <c r="G48" s="204"/>
      <c r="H48" s="204"/>
      <c r="I48" s="204"/>
      <c r="J48" s="204"/>
      <c r="AZ48" s="123" t="str">
        <f>B48</f>
        <v>POLOŽKOVÝ ROZPOČET OPRAV JE ZPRACOVÁN NA ZÁKLADĚ STATICKÉHO POSOUZENÍ ALTÁNU DLE ZPRÁVY STATIKA Ing. Davida Marečka, Ph.D. ZE DNE 30.9.2021.</v>
      </c>
    </row>
    <row r="51" spans="1:10" ht="15.75" x14ac:dyDescent="0.25">
      <c r="B51" s="124" t="s">
        <v>69</v>
      </c>
    </row>
    <row r="53" spans="1:10" ht="25.5" customHeight="1" x14ac:dyDescent="0.2">
      <c r="A53" s="126"/>
      <c r="B53" s="129" t="s">
        <v>17</v>
      </c>
      <c r="C53" s="129" t="s">
        <v>5</v>
      </c>
      <c r="D53" s="130"/>
      <c r="E53" s="130"/>
      <c r="F53" s="131" t="s">
        <v>70</v>
      </c>
      <c r="G53" s="131"/>
      <c r="H53" s="131"/>
      <c r="I53" s="131" t="s">
        <v>29</v>
      </c>
      <c r="J53" s="131" t="s">
        <v>0</v>
      </c>
    </row>
    <row r="54" spans="1:10" ht="36.75" customHeight="1" x14ac:dyDescent="0.2">
      <c r="A54" s="127"/>
      <c r="B54" s="132" t="s">
        <v>71</v>
      </c>
      <c r="C54" s="202" t="s">
        <v>72</v>
      </c>
      <c r="D54" s="203"/>
      <c r="E54" s="203"/>
      <c r="F54" s="138" t="s">
        <v>24</v>
      </c>
      <c r="G54" s="139"/>
      <c r="H54" s="139"/>
      <c r="I54" s="139">
        <f>'01 01 Pol'!G8</f>
        <v>0</v>
      </c>
      <c r="J54" s="136" t="str">
        <f>IF(I72=0,"",I54/I72*100)</f>
        <v/>
      </c>
    </row>
    <row r="55" spans="1:10" ht="36.75" customHeight="1" x14ac:dyDescent="0.2">
      <c r="A55" s="127"/>
      <c r="B55" s="132" t="s">
        <v>73</v>
      </c>
      <c r="C55" s="202" t="s">
        <v>74</v>
      </c>
      <c r="D55" s="203"/>
      <c r="E55" s="203"/>
      <c r="F55" s="138" t="s">
        <v>24</v>
      </c>
      <c r="G55" s="139"/>
      <c r="H55" s="139"/>
      <c r="I55" s="139">
        <f>'01 01 Pol'!G21</f>
        <v>0</v>
      </c>
      <c r="J55" s="136" t="str">
        <f>IF(I72=0,"",I55/I72*100)</f>
        <v/>
      </c>
    </row>
    <row r="56" spans="1:10" ht="36.75" customHeight="1" x14ac:dyDescent="0.2">
      <c r="A56" s="127"/>
      <c r="B56" s="132" t="s">
        <v>75</v>
      </c>
      <c r="C56" s="202" t="s">
        <v>76</v>
      </c>
      <c r="D56" s="203"/>
      <c r="E56" s="203"/>
      <c r="F56" s="138" t="s">
        <v>24</v>
      </c>
      <c r="G56" s="139"/>
      <c r="H56" s="139"/>
      <c r="I56" s="139">
        <f>'01 01 Pol'!G37</f>
        <v>0</v>
      </c>
      <c r="J56" s="136" t="str">
        <f>IF(I72=0,"",I56/I72*100)</f>
        <v/>
      </c>
    </row>
    <row r="57" spans="1:10" ht="36.75" customHeight="1" x14ac:dyDescent="0.2">
      <c r="A57" s="127"/>
      <c r="B57" s="132" t="s">
        <v>77</v>
      </c>
      <c r="C57" s="202" t="s">
        <v>78</v>
      </c>
      <c r="D57" s="203"/>
      <c r="E57" s="203"/>
      <c r="F57" s="138" t="s">
        <v>24</v>
      </c>
      <c r="G57" s="139"/>
      <c r="H57" s="139"/>
      <c r="I57" s="139">
        <f>'01 01 Pol'!G48</f>
        <v>0</v>
      </c>
      <c r="J57" s="136" t="str">
        <f>IF(I72=0,"",I57/I72*100)</f>
        <v/>
      </c>
    </row>
    <row r="58" spans="1:10" ht="36.75" customHeight="1" x14ac:dyDescent="0.2">
      <c r="A58" s="127"/>
      <c r="B58" s="132" t="s">
        <v>79</v>
      </c>
      <c r="C58" s="202" t="s">
        <v>80</v>
      </c>
      <c r="D58" s="203"/>
      <c r="E58" s="203"/>
      <c r="F58" s="138" t="s">
        <v>24</v>
      </c>
      <c r="G58" s="139"/>
      <c r="H58" s="139"/>
      <c r="I58" s="139">
        <f>'01 01 Pol'!G56</f>
        <v>0</v>
      </c>
      <c r="J58" s="136" t="str">
        <f>IF(I72=0,"",I58/I72*100)</f>
        <v/>
      </c>
    </row>
    <row r="59" spans="1:10" ht="36.75" customHeight="1" x14ac:dyDescent="0.2">
      <c r="A59" s="127"/>
      <c r="B59" s="132" t="s">
        <v>81</v>
      </c>
      <c r="C59" s="202" t="s">
        <v>82</v>
      </c>
      <c r="D59" s="203"/>
      <c r="E59" s="203"/>
      <c r="F59" s="138" t="s">
        <v>24</v>
      </c>
      <c r="G59" s="139"/>
      <c r="H59" s="139"/>
      <c r="I59" s="139">
        <f>'01 01 Pol'!G60</f>
        <v>0</v>
      </c>
      <c r="J59" s="136" t="str">
        <f>IF(I72=0,"",I59/I72*100)</f>
        <v/>
      </c>
    </row>
    <row r="60" spans="1:10" ht="36.75" customHeight="1" x14ac:dyDescent="0.2">
      <c r="A60" s="127"/>
      <c r="B60" s="132" t="s">
        <v>83</v>
      </c>
      <c r="C60" s="202" t="s">
        <v>84</v>
      </c>
      <c r="D60" s="203"/>
      <c r="E60" s="203"/>
      <c r="F60" s="138" t="s">
        <v>24</v>
      </c>
      <c r="G60" s="139"/>
      <c r="H60" s="139"/>
      <c r="I60" s="139">
        <f>'01 01 Pol'!G77</f>
        <v>0</v>
      </c>
      <c r="J60" s="136" t="str">
        <f>IF(I72=0,"",I60/I72*100)</f>
        <v/>
      </c>
    </row>
    <row r="61" spans="1:10" ht="36.75" customHeight="1" x14ac:dyDescent="0.2">
      <c r="A61" s="127"/>
      <c r="B61" s="132" t="s">
        <v>85</v>
      </c>
      <c r="C61" s="202" t="s">
        <v>86</v>
      </c>
      <c r="D61" s="203"/>
      <c r="E61" s="203"/>
      <c r="F61" s="138" t="s">
        <v>24</v>
      </c>
      <c r="G61" s="139"/>
      <c r="H61" s="139"/>
      <c r="I61" s="139">
        <f>'01 01 Pol'!G80</f>
        <v>0</v>
      </c>
      <c r="J61" s="136" t="str">
        <f>IF(I72=0,"",I61/I72*100)</f>
        <v/>
      </c>
    </row>
    <row r="62" spans="1:10" ht="36.75" customHeight="1" x14ac:dyDescent="0.2">
      <c r="A62" s="127"/>
      <c r="B62" s="132" t="s">
        <v>87</v>
      </c>
      <c r="C62" s="202" t="s">
        <v>88</v>
      </c>
      <c r="D62" s="203"/>
      <c r="E62" s="203"/>
      <c r="F62" s="138" t="s">
        <v>24</v>
      </c>
      <c r="G62" s="139"/>
      <c r="H62" s="139"/>
      <c r="I62" s="139">
        <f>'01 01 Pol'!G88</f>
        <v>0</v>
      </c>
      <c r="J62" s="136" t="str">
        <f>IF(I72=0,"",I62/I72*100)</f>
        <v/>
      </c>
    </row>
    <row r="63" spans="1:10" ht="36.75" customHeight="1" x14ac:dyDescent="0.2">
      <c r="A63" s="127"/>
      <c r="B63" s="132" t="s">
        <v>89</v>
      </c>
      <c r="C63" s="202" t="s">
        <v>90</v>
      </c>
      <c r="D63" s="203"/>
      <c r="E63" s="203"/>
      <c r="F63" s="138" t="s">
        <v>25</v>
      </c>
      <c r="G63" s="139"/>
      <c r="H63" s="139"/>
      <c r="I63" s="139">
        <f>'01 01 Pol'!G91</f>
        <v>0</v>
      </c>
      <c r="J63" s="136" t="str">
        <f>IF(I72=0,"",I63/I72*100)</f>
        <v/>
      </c>
    </row>
    <row r="64" spans="1:10" ht="36.75" customHeight="1" x14ac:dyDescent="0.2">
      <c r="A64" s="127"/>
      <c r="B64" s="132" t="s">
        <v>91</v>
      </c>
      <c r="C64" s="202" t="s">
        <v>92</v>
      </c>
      <c r="D64" s="203"/>
      <c r="E64" s="203"/>
      <c r="F64" s="138" t="s">
        <v>25</v>
      </c>
      <c r="G64" s="139"/>
      <c r="H64" s="139"/>
      <c r="I64" s="139">
        <f>'01 01 Pol'!G96</f>
        <v>0</v>
      </c>
      <c r="J64" s="136" t="str">
        <f>IF(I72=0,"",I64/I72*100)</f>
        <v/>
      </c>
    </row>
    <row r="65" spans="1:10" ht="36.75" customHeight="1" x14ac:dyDescent="0.2">
      <c r="A65" s="127"/>
      <c r="B65" s="132" t="s">
        <v>93</v>
      </c>
      <c r="C65" s="202" t="s">
        <v>94</v>
      </c>
      <c r="D65" s="203"/>
      <c r="E65" s="203"/>
      <c r="F65" s="138" t="s">
        <v>25</v>
      </c>
      <c r="G65" s="139"/>
      <c r="H65" s="139"/>
      <c r="I65" s="139">
        <f>'01 01 Pol'!G116</f>
        <v>0</v>
      </c>
      <c r="J65" s="136" t="str">
        <f>IF(I72=0,"",I65/I72*100)</f>
        <v/>
      </c>
    </row>
    <row r="66" spans="1:10" ht="36.75" customHeight="1" x14ac:dyDescent="0.2">
      <c r="A66" s="127"/>
      <c r="B66" s="132" t="s">
        <v>95</v>
      </c>
      <c r="C66" s="202" t="s">
        <v>96</v>
      </c>
      <c r="D66" s="203"/>
      <c r="E66" s="203"/>
      <c r="F66" s="138" t="s">
        <v>25</v>
      </c>
      <c r="G66" s="139"/>
      <c r="H66" s="139"/>
      <c r="I66" s="139">
        <f>'01 01 Pol'!G128</f>
        <v>0</v>
      </c>
      <c r="J66" s="136" t="str">
        <f>IF(I72=0,"",I66/I72*100)</f>
        <v/>
      </c>
    </row>
    <row r="67" spans="1:10" ht="36.75" customHeight="1" x14ac:dyDescent="0.2">
      <c r="A67" s="127"/>
      <c r="B67" s="132" t="s">
        <v>97</v>
      </c>
      <c r="C67" s="202" t="s">
        <v>98</v>
      </c>
      <c r="D67" s="203"/>
      <c r="E67" s="203"/>
      <c r="F67" s="138" t="s">
        <v>25</v>
      </c>
      <c r="G67" s="139"/>
      <c r="H67" s="139"/>
      <c r="I67" s="139">
        <f>'01 01 Pol'!G136</f>
        <v>0</v>
      </c>
      <c r="J67" s="136" t="str">
        <f>IF(I72=0,"",I67/I72*100)</f>
        <v/>
      </c>
    </row>
    <row r="68" spans="1:10" ht="36.75" customHeight="1" x14ac:dyDescent="0.2">
      <c r="A68" s="127"/>
      <c r="B68" s="132" t="s">
        <v>99</v>
      </c>
      <c r="C68" s="202" t="s">
        <v>100</v>
      </c>
      <c r="D68" s="203"/>
      <c r="E68" s="203"/>
      <c r="F68" s="138" t="s">
        <v>25</v>
      </c>
      <c r="G68" s="139"/>
      <c r="H68" s="139"/>
      <c r="I68" s="139">
        <f>'01 01 Pol'!G140</f>
        <v>0</v>
      </c>
      <c r="J68" s="136" t="str">
        <f>IF(I72=0,"",I68/I72*100)</f>
        <v/>
      </c>
    </row>
    <row r="69" spans="1:10" ht="36.75" customHeight="1" x14ac:dyDescent="0.2">
      <c r="A69" s="127"/>
      <c r="B69" s="132" t="s">
        <v>101</v>
      </c>
      <c r="C69" s="202" t="s">
        <v>102</v>
      </c>
      <c r="D69" s="203"/>
      <c r="E69" s="203"/>
      <c r="F69" s="138" t="s">
        <v>25</v>
      </c>
      <c r="G69" s="139"/>
      <c r="H69" s="139"/>
      <c r="I69" s="139">
        <f>'01 01 Pol'!G159</f>
        <v>0</v>
      </c>
      <c r="J69" s="136" t="str">
        <f>IF(I72=0,"",I69/I72*100)</f>
        <v/>
      </c>
    </row>
    <row r="70" spans="1:10" ht="36.75" customHeight="1" x14ac:dyDescent="0.2">
      <c r="A70" s="127"/>
      <c r="B70" s="132" t="s">
        <v>103</v>
      </c>
      <c r="C70" s="202" t="s">
        <v>104</v>
      </c>
      <c r="D70" s="203"/>
      <c r="E70" s="203"/>
      <c r="F70" s="138" t="s">
        <v>105</v>
      </c>
      <c r="G70" s="139"/>
      <c r="H70" s="139"/>
      <c r="I70" s="139">
        <f>'01 01 Pol'!G182</f>
        <v>0</v>
      </c>
      <c r="J70" s="136" t="str">
        <f>IF(I72=0,"",I70/I72*100)</f>
        <v/>
      </c>
    </row>
    <row r="71" spans="1:10" ht="36.75" customHeight="1" x14ac:dyDescent="0.2">
      <c r="A71" s="127"/>
      <c r="B71" s="132" t="s">
        <v>106</v>
      </c>
      <c r="C71" s="202" t="s">
        <v>27</v>
      </c>
      <c r="D71" s="203"/>
      <c r="E71" s="203"/>
      <c r="F71" s="138" t="s">
        <v>106</v>
      </c>
      <c r="G71" s="139"/>
      <c r="H71" s="139"/>
      <c r="I71" s="139">
        <f>'01 01 Pol'!G194</f>
        <v>0</v>
      </c>
      <c r="J71" s="136" t="str">
        <f>IF(I72=0,"",I71/I72*100)</f>
        <v/>
      </c>
    </row>
    <row r="72" spans="1:10" ht="25.5" customHeight="1" x14ac:dyDescent="0.2">
      <c r="A72" s="128"/>
      <c r="B72" s="133" t="s">
        <v>1</v>
      </c>
      <c r="C72" s="134"/>
      <c r="D72" s="135"/>
      <c r="E72" s="135"/>
      <c r="F72" s="140"/>
      <c r="G72" s="141"/>
      <c r="H72" s="141"/>
      <c r="I72" s="141">
        <f>SUM(I54:I71)</f>
        <v>0</v>
      </c>
      <c r="J72" s="137">
        <f>SUM(J54:J71)</f>
        <v>0</v>
      </c>
    </row>
    <row r="73" spans="1:10" x14ac:dyDescent="0.2">
      <c r="F73" s="89"/>
      <c r="G73" s="89"/>
      <c r="H73" s="89"/>
      <c r="I73" s="89"/>
      <c r="J73" s="90"/>
    </row>
    <row r="74" spans="1:10" x14ac:dyDescent="0.2">
      <c r="F74" s="89"/>
      <c r="G74" s="89"/>
      <c r="H74" s="89"/>
      <c r="I74" s="89"/>
      <c r="J74" s="90"/>
    </row>
    <row r="75" spans="1:10" x14ac:dyDescent="0.2">
      <c r="F75" s="89"/>
      <c r="G75" s="89"/>
      <c r="H75" s="89"/>
      <c r="I75" s="89"/>
      <c r="J75" s="90"/>
    </row>
  </sheetData>
  <sheetProtection algorithmName="SHA-512" hashValue="RqpJasTFHzaOlRLKicCPMTVva1vX/za5qh5RI1b7LNP0R8y4gmo+HPJ6obr1BzW+u+uVdBSJtaoqAnqgYd/68w==" saltValue="NqvQ5XT8o3rwji444SFXh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B48:J48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algorithmName="SHA-512" hashValue="TXzagZqpptzaAC+tSUy6zAYDh7rUYqVwLCxip/0bQzQWVzW5jPcaP/GIUDY1SEXIqXV6213Jd/eUA9UJAwY8Dg==" saltValue="vDu0QUGnea9u4BmuElxPy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CC06-72BF-4349-8964-F12F9D3A3E0C}">
  <sheetPr>
    <tabColor rgb="FF00B0F0"/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108</v>
      </c>
      <c r="B1" s="265"/>
      <c r="C1" s="265"/>
      <c r="D1" s="265"/>
      <c r="E1" s="265"/>
      <c r="F1" s="265"/>
      <c r="G1" s="265"/>
      <c r="AG1" t="s">
        <v>109</v>
      </c>
    </row>
    <row r="2" spans="1:60" ht="25.15" customHeight="1" x14ac:dyDescent="0.2">
      <c r="A2" s="143" t="s">
        <v>7</v>
      </c>
      <c r="B2" s="49" t="s">
        <v>49</v>
      </c>
      <c r="C2" s="266" t="s">
        <v>50</v>
      </c>
      <c r="D2" s="267"/>
      <c r="E2" s="267"/>
      <c r="F2" s="267"/>
      <c r="G2" s="268"/>
      <c r="AG2" t="s">
        <v>110</v>
      </c>
    </row>
    <row r="3" spans="1:60" ht="25.15" customHeight="1" x14ac:dyDescent="0.2">
      <c r="A3" s="143" t="s">
        <v>8</v>
      </c>
      <c r="B3" s="49" t="s">
        <v>43</v>
      </c>
      <c r="C3" s="266" t="s">
        <v>45</v>
      </c>
      <c r="D3" s="267"/>
      <c r="E3" s="267"/>
      <c r="F3" s="267"/>
      <c r="G3" s="268"/>
      <c r="AC3" s="125" t="s">
        <v>110</v>
      </c>
      <c r="AG3" t="s">
        <v>111</v>
      </c>
    </row>
    <row r="4" spans="1:60" ht="25.15" customHeight="1" x14ac:dyDescent="0.2">
      <c r="A4" s="144" t="s">
        <v>9</v>
      </c>
      <c r="B4" s="145" t="s">
        <v>43</v>
      </c>
      <c r="C4" s="269" t="s">
        <v>44</v>
      </c>
      <c r="D4" s="270"/>
      <c r="E4" s="270"/>
      <c r="F4" s="270"/>
      <c r="G4" s="271"/>
      <c r="AG4" t="s">
        <v>112</v>
      </c>
    </row>
    <row r="5" spans="1:60" x14ac:dyDescent="0.2">
      <c r="D5" s="10"/>
    </row>
    <row r="6" spans="1:60" ht="38.25" x14ac:dyDescent="0.2">
      <c r="A6" s="147" t="s">
        <v>113</v>
      </c>
      <c r="B6" s="149" t="s">
        <v>114</v>
      </c>
      <c r="C6" s="149" t="s">
        <v>115</v>
      </c>
      <c r="D6" s="148" t="s">
        <v>116</v>
      </c>
      <c r="E6" s="147" t="s">
        <v>117</v>
      </c>
      <c r="F6" s="146" t="s">
        <v>118</v>
      </c>
      <c r="G6" s="147" t="s">
        <v>29</v>
      </c>
      <c r="H6" s="150" t="s">
        <v>30</v>
      </c>
      <c r="I6" s="150" t="s">
        <v>119</v>
      </c>
      <c r="J6" s="150" t="s">
        <v>31</v>
      </c>
      <c r="K6" s="150" t="s">
        <v>120</v>
      </c>
      <c r="L6" s="150" t="s">
        <v>121</v>
      </c>
      <c r="M6" s="150" t="s">
        <v>122</v>
      </c>
      <c r="N6" s="150" t="s">
        <v>123</v>
      </c>
      <c r="O6" s="150" t="s">
        <v>124</v>
      </c>
      <c r="P6" s="150" t="s">
        <v>125</v>
      </c>
      <c r="Q6" s="150" t="s">
        <v>126</v>
      </c>
      <c r="R6" s="150" t="s">
        <v>127</v>
      </c>
      <c r="S6" s="150" t="s">
        <v>128</v>
      </c>
      <c r="T6" s="150" t="s">
        <v>129</v>
      </c>
      <c r="U6" s="150" t="s">
        <v>130</v>
      </c>
      <c r="V6" s="150" t="s">
        <v>131</v>
      </c>
      <c r="W6" s="150" t="s">
        <v>132</v>
      </c>
      <c r="X6" s="150" t="s">
        <v>133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70" t="s">
        <v>134</v>
      </c>
      <c r="B8" s="171" t="s">
        <v>71</v>
      </c>
      <c r="C8" s="192" t="s">
        <v>72</v>
      </c>
      <c r="D8" s="172"/>
      <c r="E8" s="173"/>
      <c r="F8" s="174"/>
      <c r="G8" s="174">
        <f>SUMIF(AG9:AG20,"&lt;&gt;NOR",G9:G20)</f>
        <v>0</v>
      </c>
      <c r="H8" s="174"/>
      <c r="I8" s="174">
        <f>SUM(I9:I20)</f>
        <v>0</v>
      </c>
      <c r="J8" s="174"/>
      <c r="K8" s="174">
        <f>SUM(K9:K20)</f>
        <v>0</v>
      </c>
      <c r="L8" s="174"/>
      <c r="M8" s="174">
        <f>SUM(M9:M20)</f>
        <v>0</v>
      </c>
      <c r="N8" s="173"/>
      <c r="O8" s="173">
        <f>SUM(O9:O20)</f>
        <v>0</v>
      </c>
      <c r="P8" s="173"/>
      <c r="Q8" s="173">
        <f>SUM(Q9:Q20)</f>
        <v>8.1</v>
      </c>
      <c r="R8" s="174"/>
      <c r="S8" s="174"/>
      <c r="T8" s="175"/>
      <c r="U8" s="169"/>
      <c r="V8" s="169">
        <f>SUM(V9:V20)</f>
        <v>43.43</v>
      </c>
      <c r="W8" s="169"/>
      <c r="X8" s="169"/>
      <c r="AG8" t="s">
        <v>135</v>
      </c>
    </row>
    <row r="9" spans="1:60" ht="22.5" outlineLevel="1" x14ac:dyDescent="0.2">
      <c r="A9" s="176">
        <v>1</v>
      </c>
      <c r="B9" s="177" t="s">
        <v>136</v>
      </c>
      <c r="C9" s="193" t="s">
        <v>137</v>
      </c>
      <c r="D9" s="178" t="s">
        <v>138</v>
      </c>
      <c r="E9" s="179">
        <v>36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0.22500000000000001</v>
      </c>
      <c r="Q9" s="179">
        <f>ROUND(E9*P9,2)</f>
        <v>8.1</v>
      </c>
      <c r="R9" s="181" t="s">
        <v>139</v>
      </c>
      <c r="S9" s="181" t="s">
        <v>140</v>
      </c>
      <c r="T9" s="182" t="s">
        <v>140</v>
      </c>
      <c r="U9" s="161">
        <v>0.14199999999999999</v>
      </c>
      <c r="V9" s="161">
        <f>ROUND(E9*U9,2)</f>
        <v>5.1100000000000003</v>
      </c>
      <c r="W9" s="161"/>
      <c r="X9" s="161" t="s">
        <v>141</v>
      </c>
      <c r="Y9" s="151"/>
      <c r="Z9" s="151"/>
      <c r="AA9" s="151"/>
      <c r="AB9" s="151"/>
      <c r="AC9" s="151"/>
      <c r="AD9" s="151"/>
      <c r="AE9" s="151"/>
      <c r="AF9" s="151"/>
      <c r="AG9" s="151" t="s">
        <v>142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3" t="s">
        <v>143</v>
      </c>
      <c r="D10" s="264"/>
      <c r="E10" s="264"/>
      <c r="F10" s="264"/>
      <c r="G10" s="26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4" t="s">
        <v>145</v>
      </c>
      <c r="D11" s="162"/>
      <c r="E11" s="163">
        <v>36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146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2</v>
      </c>
      <c r="B12" s="177" t="s">
        <v>147</v>
      </c>
      <c r="C12" s="193" t="s">
        <v>148</v>
      </c>
      <c r="D12" s="178" t="s">
        <v>149</v>
      </c>
      <c r="E12" s="179">
        <v>10.828799999999999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81" t="s">
        <v>150</v>
      </c>
      <c r="S12" s="181" t="s">
        <v>140</v>
      </c>
      <c r="T12" s="182" t="s">
        <v>140</v>
      </c>
      <c r="U12" s="161">
        <v>3.5329999999999999</v>
      </c>
      <c r="V12" s="161">
        <f>ROUND(E12*U12,2)</f>
        <v>38.26</v>
      </c>
      <c r="W12" s="161"/>
      <c r="X12" s="161" t="s">
        <v>141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142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3" t="s">
        <v>151</v>
      </c>
      <c r="D13" s="264"/>
      <c r="E13" s="264"/>
      <c r="F13" s="264"/>
      <c r="G13" s="264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144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194" t="s">
        <v>152</v>
      </c>
      <c r="D14" s="162"/>
      <c r="E14" s="163">
        <v>10.828799999999999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146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6">
        <v>3</v>
      </c>
      <c r="B15" s="177" t="s">
        <v>153</v>
      </c>
      <c r="C15" s="193" t="s">
        <v>154</v>
      </c>
      <c r="D15" s="178" t="s">
        <v>149</v>
      </c>
      <c r="E15" s="179">
        <v>10.828799999999999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 t="s">
        <v>150</v>
      </c>
      <c r="S15" s="181" t="s">
        <v>140</v>
      </c>
      <c r="T15" s="182" t="s">
        <v>140</v>
      </c>
      <c r="U15" s="161">
        <v>5.1999999999999998E-3</v>
      </c>
      <c r="V15" s="161">
        <f>ROUND(E15*U15,2)</f>
        <v>0.06</v>
      </c>
      <c r="W15" s="161"/>
      <c r="X15" s="161" t="s">
        <v>141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142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3" t="s">
        <v>155</v>
      </c>
      <c r="D16" s="264"/>
      <c r="E16" s="264"/>
      <c r="F16" s="264"/>
      <c r="G16" s="264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144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4" t="s">
        <v>156</v>
      </c>
      <c r="D17" s="162"/>
      <c r="E17" s="163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146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4" t="s">
        <v>157</v>
      </c>
      <c r="D18" s="162"/>
      <c r="E18" s="163">
        <v>10.828799999999999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146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6">
        <v>4</v>
      </c>
      <c r="B19" s="177" t="s">
        <v>158</v>
      </c>
      <c r="C19" s="193" t="s">
        <v>159</v>
      </c>
      <c r="D19" s="178" t="s">
        <v>149</v>
      </c>
      <c r="E19" s="179">
        <v>10.828799999999999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 t="s">
        <v>150</v>
      </c>
      <c r="S19" s="181" t="s">
        <v>140</v>
      </c>
      <c r="T19" s="182" t="s">
        <v>140</v>
      </c>
      <c r="U19" s="161">
        <v>0</v>
      </c>
      <c r="V19" s="161">
        <f>ROUND(E19*U19,2)</f>
        <v>0</v>
      </c>
      <c r="W19" s="161"/>
      <c r="X19" s="161" t="s">
        <v>141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4" t="s">
        <v>160</v>
      </c>
      <c r="D20" s="162"/>
      <c r="E20" s="163">
        <v>10.828799999999999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146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0" t="s">
        <v>134</v>
      </c>
      <c r="B21" s="171" t="s">
        <v>73</v>
      </c>
      <c r="C21" s="192" t="s">
        <v>74</v>
      </c>
      <c r="D21" s="172"/>
      <c r="E21" s="173"/>
      <c r="F21" s="174"/>
      <c r="G21" s="174">
        <f>SUMIF(AG22:AG36,"&lt;&gt;NOR",G22:G36)</f>
        <v>0</v>
      </c>
      <c r="H21" s="174"/>
      <c r="I21" s="174">
        <f>SUM(I22:I36)</f>
        <v>0</v>
      </c>
      <c r="J21" s="174"/>
      <c r="K21" s="174">
        <f>SUM(K22:K36)</f>
        <v>0</v>
      </c>
      <c r="L21" s="174"/>
      <c r="M21" s="174">
        <f>SUM(M22:M36)</f>
        <v>0</v>
      </c>
      <c r="N21" s="173"/>
      <c r="O21" s="173">
        <f>SUM(O22:O36)</f>
        <v>17.489999999999998</v>
      </c>
      <c r="P21" s="173"/>
      <c r="Q21" s="173">
        <f>SUM(Q22:Q36)</f>
        <v>0</v>
      </c>
      <c r="R21" s="174"/>
      <c r="S21" s="174"/>
      <c r="T21" s="175"/>
      <c r="U21" s="169"/>
      <c r="V21" s="169">
        <f>SUM(V22:V36)</f>
        <v>56.46</v>
      </c>
      <c r="W21" s="169"/>
      <c r="X21" s="169"/>
      <c r="AG21" t="s">
        <v>135</v>
      </c>
    </row>
    <row r="22" spans="1:60" outlineLevel="1" x14ac:dyDescent="0.2">
      <c r="A22" s="176">
        <v>5</v>
      </c>
      <c r="B22" s="177" t="s">
        <v>161</v>
      </c>
      <c r="C22" s="193" t="s">
        <v>162</v>
      </c>
      <c r="D22" s="178" t="s">
        <v>138</v>
      </c>
      <c r="E22" s="179">
        <v>16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3.9199999999999999E-2</v>
      </c>
      <c r="O22" s="179">
        <f>ROUND(E22*N22,2)</f>
        <v>0.63</v>
      </c>
      <c r="P22" s="179">
        <v>0</v>
      </c>
      <c r="Q22" s="179">
        <f>ROUND(E22*P22,2)</f>
        <v>0</v>
      </c>
      <c r="R22" s="181" t="s">
        <v>163</v>
      </c>
      <c r="S22" s="181" t="s">
        <v>140</v>
      </c>
      <c r="T22" s="182" t="s">
        <v>140</v>
      </c>
      <c r="U22" s="161">
        <v>1.05</v>
      </c>
      <c r="V22" s="161">
        <f>ROUND(E22*U22,2)</f>
        <v>16.8</v>
      </c>
      <c r="W22" s="161"/>
      <c r="X22" s="161" t="s">
        <v>141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63" t="s">
        <v>164</v>
      </c>
      <c r="D23" s="264"/>
      <c r="E23" s="264"/>
      <c r="F23" s="264"/>
      <c r="G23" s="264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144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3" t="str">
        <f>C23</f>
        <v>bednění svislé nebo šikmé (odkloněné), půdorysně přímé nebo zalomené, stěn základových patek ve volných nebo zapažených jámách, rýhách, šachtách, včetně případných vzpěr,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4" t="s">
        <v>165</v>
      </c>
      <c r="D24" s="162"/>
      <c r="E24" s="163">
        <v>16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146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6</v>
      </c>
      <c r="B25" s="177" t="s">
        <v>166</v>
      </c>
      <c r="C25" s="193" t="s">
        <v>167</v>
      </c>
      <c r="D25" s="178" t="s">
        <v>138</v>
      </c>
      <c r="E25" s="179">
        <v>16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 t="s">
        <v>163</v>
      </c>
      <c r="S25" s="181" t="s">
        <v>140</v>
      </c>
      <c r="T25" s="182" t="s">
        <v>140</v>
      </c>
      <c r="U25" s="161">
        <v>0.32</v>
      </c>
      <c r="V25" s="161">
        <f>ROUND(E25*U25,2)</f>
        <v>5.12</v>
      </c>
      <c r="W25" s="161"/>
      <c r="X25" s="161" t="s">
        <v>141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63" t="s">
        <v>164</v>
      </c>
      <c r="D26" s="264"/>
      <c r="E26" s="264"/>
      <c r="F26" s="264"/>
      <c r="G26" s="26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144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3" t="str">
        <f>C26</f>
        <v>bednění svislé nebo šikmé (odkloněné), půdorysně přímé nebo zalomené, stěn základových patek ve volných nebo zapažených jámách, rýhách, šachtách, včetně případných vzpěr,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1" t="s">
        <v>168</v>
      </c>
      <c r="D27" s="262"/>
      <c r="E27" s="262"/>
      <c r="F27" s="262"/>
      <c r="G27" s="262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169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4" t="s">
        <v>170</v>
      </c>
      <c r="D28" s="162"/>
      <c r="E28" s="163">
        <v>16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146</v>
      </c>
      <c r="AH28" s="151">
        <v>5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6">
        <v>7</v>
      </c>
      <c r="B29" s="177" t="s">
        <v>171</v>
      </c>
      <c r="C29" s="193" t="s">
        <v>172</v>
      </c>
      <c r="D29" s="178" t="s">
        <v>173</v>
      </c>
      <c r="E29" s="179">
        <v>0.39898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1.0211600000000001</v>
      </c>
      <c r="O29" s="179">
        <f>ROUND(E29*N29,2)</f>
        <v>0.41</v>
      </c>
      <c r="P29" s="179">
        <v>0</v>
      </c>
      <c r="Q29" s="179">
        <f>ROUND(E29*P29,2)</f>
        <v>0</v>
      </c>
      <c r="R29" s="181" t="s">
        <v>163</v>
      </c>
      <c r="S29" s="181" t="s">
        <v>140</v>
      </c>
      <c r="T29" s="182" t="s">
        <v>140</v>
      </c>
      <c r="U29" s="161">
        <v>23.530999999999999</v>
      </c>
      <c r="V29" s="161">
        <f>ROUND(E29*U29,2)</f>
        <v>9.39</v>
      </c>
      <c r="W29" s="161"/>
      <c r="X29" s="161" t="s">
        <v>141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142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3" t="s">
        <v>174</v>
      </c>
      <c r="D30" s="264"/>
      <c r="E30" s="264"/>
      <c r="F30" s="264"/>
      <c r="G30" s="26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144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4" t="s">
        <v>175</v>
      </c>
      <c r="D31" s="162"/>
      <c r="E31" s="163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146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4" t="s">
        <v>176</v>
      </c>
      <c r="D32" s="162"/>
      <c r="E32" s="163">
        <v>1.498E-2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146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177</v>
      </c>
      <c r="D33" s="162"/>
      <c r="E33" s="163">
        <v>0.38400000000000001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146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6">
        <v>8</v>
      </c>
      <c r="B34" s="177" t="s">
        <v>178</v>
      </c>
      <c r="C34" s="193" t="s">
        <v>179</v>
      </c>
      <c r="D34" s="178" t="s">
        <v>149</v>
      </c>
      <c r="E34" s="179">
        <v>6.4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2.5698099999999999</v>
      </c>
      <c r="O34" s="179">
        <f>ROUND(E34*N34,2)</f>
        <v>16.45</v>
      </c>
      <c r="P34" s="179">
        <v>0</v>
      </c>
      <c r="Q34" s="179">
        <f>ROUND(E34*P34,2)</f>
        <v>0</v>
      </c>
      <c r="R34" s="181" t="s">
        <v>180</v>
      </c>
      <c r="S34" s="181" t="s">
        <v>140</v>
      </c>
      <c r="T34" s="182" t="s">
        <v>140</v>
      </c>
      <c r="U34" s="161">
        <v>3.9289999999999998</v>
      </c>
      <c r="V34" s="161">
        <f>ROUND(E34*U34,2)</f>
        <v>25.15</v>
      </c>
      <c r="W34" s="161"/>
      <c r="X34" s="161" t="s">
        <v>141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142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3" t="s">
        <v>181</v>
      </c>
      <c r="D35" s="264"/>
      <c r="E35" s="264"/>
      <c r="F35" s="264"/>
      <c r="G35" s="264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144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4" t="s">
        <v>182</v>
      </c>
      <c r="D36" s="162"/>
      <c r="E36" s="163">
        <v>6.4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146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70" t="s">
        <v>134</v>
      </c>
      <c r="B37" s="171" t="s">
        <v>75</v>
      </c>
      <c r="C37" s="192" t="s">
        <v>76</v>
      </c>
      <c r="D37" s="172"/>
      <c r="E37" s="173"/>
      <c r="F37" s="174"/>
      <c r="G37" s="174">
        <f>SUMIF(AG38:AG47,"&lt;&gt;NOR",G38:G47)</f>
        <v>0</v>
      </c>
      <c r="H37" s="174"/>
      <c r="I37" s="174">
        <f>SUM(I38:I47)</f>
        <v>0</v>
      </c>
      <c r="J37" s="174"/>
      <c r="K37" s="174">
        <f>SUM(K38:K47)</f>
        <v>0</v>
      </c>
      <c r="L37" s="174"/>
      <c r="M37" s="174">
        <f>SUM(M38:M47)</f>
        <v>0</v>
      </c>
      <c r="N37" s="173"/>
      <c r="O37" s="173">
        <f>SUM(O38:O47)</f>
        <v>0.83000000000000007</v>
      </c>
      <c r="P37" s="173"/>
      <c r="Q37" s="173">
        <f>SUM(Q38:Q47)</f>
        <v>0</v>
      </c>
      <c r="R37" s="174"/>
      <c r="S37" s="174"/>
      <c r="T37" s="175"/>
      <c r="U37" s="169"/>
      <c r="V37" s="169">
        <f>SUM(V38:V47)</f>
        <v>60.92</v>
      </c>
      <c r="W37" s="169"/>
      <c r="X37" s="169"/>
      <c r="AG37" t="s">
        <v>135</v>
      </c>
    </row>
    <row r="38" spans="1:60" outlineLevel="1" x14ac:dyDescent="0.2">
      <c r="A38" s="176">
        <v>9</v>
      </c>
      <c r="B38" s="177" t="s">
        <v>183</v>
      </c>
      <c r="C38" s="193" t="s">
        <v>184</v>
      </c>
      <c r="D38" s="178" t="s">
        <v>138</v>
      </c>
      <c r="E38" s="179">
        <v>67.239999999999995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7.5399999999999998E-3</v>
      </c>
      <c r="O38" s="179">
        <f>ROUND(E38*N38,2)</f>
        <v>0.51</v>
      </c>
      <c r="P38" s="179">
        <v>0</v>
      </c>
      <c r="Q38" s="179">
        <f>ROUND(E38*P38,2)</f>
        <v>0</v>
      </c>
      <c r="R38" s="181" t="s">
        <v>163</v>
      </c>
      <c r="S38" s="181" t="s">
        <v>140</v>
      </c>
      <c r="T38" s="182" t="s">
        <v>140</v>
      </c>
      <c r="U38" s="161">
        <v>0.67600000000000005</v>
      </c>
      <c r="V38" s="161">
        <f>ROUND(E38*U38,2)</f>
        <v>45.45</v>
      </c>
      <c r="W38" s="161"/>
      <c r="X38" s="161" t="s">
        <v>141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3" t="s">
        <v>185</v>
      </c>
      <c r="D39" s="264"/>
      <c r="E39" s="264"/>
      <c r="F39" s="264"/>
      <c r="G39" s="264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144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83" t="str">
        <f>C39</f>
        <v>výšky do 4 m se zesílením dna bednění podle hodnoty zatížení betonovou směsí a výztuží. Bez pomocného lešení.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4" t="s">
        <v>186</v>
      </c>
      <c r="D40" s="162"/>
      <c r="E40" s="163">
        <v>67.239999999999995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146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10</v>
      </c>
      <c r="B41" s="177" t="s">
        <v>187</v>
      </c>
      <c r="C41" s="193" t="s">
        <v>188</v>
      </c>
      <c r="D41" s="178" t="s">
        <v>138</v>
      </c>
      <c r="E41" s="179">
        <v>67.239999999999995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 t="s">
        <v>163</v>
      </c>
      <c r="S41" s="181" t="s">
        <v>140</v>
      </c>
      <c r="T41" s="182" t="s">
        <v>140</v>
      </c>
      <c r="U41" s="161">
        <v>0.23</v>
      </c>
      <c r="V41" s="161">
        <f>ROUND(E41*U41,2)</f>
        <v>15.47</v>
      </c>
      <c r="W41" s="161"/>
      <c r="X41" s="161" t="s">
        <v>141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3" t="s">
        <v>185</v>
      </c>
      <c r="D42" s="264"/>
      <c r="E42" s="264"/>
      <c r="F42" s="264"/>
      <c r="G42" s="264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144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83" t="str">
        <f>C42</f>
        <v>výšky do 4 m se zesílením dna bednění podle hodnoty zatížení betonovou směsí a výztuží. Bez pomocného lešení.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4" t="s">
        <v>189</v>
      </c>
      <c r="D43" s="162"/>
      <c r="E43" s="163">
        <v>67.239999999999995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146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11</v>
      </c>
      <c r="B44" s="177" t="s">
        <v>190</v>
      </c>
      <c r="C44" s="193" t="s">
        <v>191</v>
      </c>
      <c r="D44" s="178" t="s">
        <v>192</v>
      </c>
      <c r="E44" s="179">
        <v>20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193</v>
      </c>
      <c r="T44" s="182" t="s">
        <v>140</v>
      </c>
      <c r="U44" s="161">
        <v>0</v>
      </c>
      <c r="V44" s="161">
        <f>ROUND(E44*U44,2)</f>
        <v>0</v>
      </c>
      <c r="W44" s="161"/>
      <c r="X44" s="161" t="s">
        <v>194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196</v>
      </c>
      <c r="D45" s="162"/>
      <c r="E45" s="163">
        <v>20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146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12</v>
      </c>
      <c r="B46" s="177" t="s">
        <v>197</v>
      </c>
      <c r="C46" s="193" t="s">
        <v>198</v>
      </c>
      <c r="D46" s="178" t="s">
        <v>149</v>
      </c>
      <c r="E46" s="179">
        <v>0.57599999999999996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0.55000000000000004</v>
      </c>
      <c r="O46" s="179">
        <f>ROUND(E46*N46,2)</f>
        <v>0.32</v>
      </c>
      <c r="P46" s="179">
        <v>0</v>
      </c>
      <c r="Q46" s="179">
        <f>ROUND(E46*P46,2)</f>
        <v>0</v>
      </c>
      <c r="R46" s="181" t="s">
        <v>199</v>
      </c>
      <c r="S46" s="181" t="s">
        <v>140</v>
      </c>
      <c r="T46" s="182" t="s">
        <v>140</v>
      </c>
      <c r="U46" s="161">
        <v>0</v>
      </c>
      <c r="V46" s="161">
        <f>ROUND(E46*U46,2)</f>
        <v>0</v>
      </c>
      <c r="W46" s="161"/>
      <c r="X46" s="161" t="s">
        <v>194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4" t="s">
        <v>200</v>
      </c>
      <c r="D47" s="162"/>
      <c r="E47" s="163">
        <v>0.57599999999999996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146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0" t="s">
        <v>134</v>
      </c>
      <c r="B48" s="171" t="s">
        <v>77</v>
      </c>
      <c r="C48" s="192" t="s">
        <v>78</v>
      </c>
      <c r="D48" s="172"/>
      <c r="E48" s="173"/>
      <c r="F48" s="174"/>
      <c r="G48" s="174">
        <f>SUMIF(AG49:AG55,"&lt;&gt;NOR",G49:G55)</f>
        <v>0</v>
      </c>
      <c r="H48" s="174"/>
      <c r="I48" s="174">
        <f>SUM(I49:I55)</f>
        <v>0</v>
      </c>
      <c r="J48" s="174"/>
      <c r="K48" s="174">
        <f>SUM(K49:K55)</f>
        <v>0</v>
      </c>
      <c r="L48" s="174"/>
      <c r="M48" s="174">
        <f>SUM(M49:M55)</f>
        <v>0</v>
      </c>
      <c r="N48" s="173"/>
      <c r="O48" s="173">
        <f>SUM(O49:O55)</f>
        <v>10.41</v>
      </c>
      <c r="P48" s="173"/>
      <c r="Q48" s="173">
        <f>SUM(Q49:Q55)</f>
        <v>0</v>
      </c>
      <c r="R48" s="174"/>
      <c r="S48" s="174"/>
      <c r="T48" s="175"/>
      <c r="U48" s="169"/>
      <c r="V48" s="169">
        <f>SUM(V49:V55)</f>
        <v>11.01</v>
      </c>
      <c r="W48" s="169"/>
      <c r="X48" s="169"/>
      <c r="AG48" t="s">
        <v>135</v>
      </c>
    </row>
    <row r="49" spans="1:60" ht="22.5" outlineLevel="1" x14ac:dyDescent="0.2">
      <c r="A49" s="176">
        <v>13</v>
      </c>
      <c r="B49" s="177" t="s">
        <v>201</v>
      </c>
      <c r="C49" s="193" t="s">
        <v>202</v>
      </c>
      <c r="D49" s="178" t="s">
        <v>138</v>
      </c>
      <c r="E49" s="179">
        <v>23.04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0.378</v>
      </c>
      <c r="O49" s="179">
        <f>ROUND(E49*N49,2)</f>
        <v>8.7100000000000009</v>
      </c>
      <c r="P49" s="179">
        <v>0</v>
      </c>
      <c r="Q49" s="179">
        <f>ROUND(E49*P49,2)</f>
        <v>0</v>
      </c>
      <c r="R49" s="181" t="s">
        <v>139</v>
      </c>
      <c r="S49" s="181" t="s">
        <v>140</v>
      </c>
      <c r="T49" s="182" t="s">
        <v>140</v>
      </c>
      <c r="U49" s="161">
        <v>2.5999999999999999E-2</v>
      </c>
      <c r="V49" s="161">
        <f>ROUND(E49*U49,2)</f>
        <v>0.6</v>
      </c>
      <c r="W49" s="161"/>
      <c r="X49" s="161" t="s">
        <v>141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142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4" t="s">
        <v>203</v>
      </c>
      <c r="D50" s="162"/>
      <c r="E50" s="163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51"/>
      <c r="Z50" s="151"/>
      <c r="AA50" s="151"/>
      <c r="AB50" s="151"/>
      <c r="AC50" s="151"/>
      <c r="AD50" s="151"/>
      <c r="AE50" s="151"/>
      <c r="AF50" s="151"/>
      <c r="AG50" s="151" t="s">
        <v>146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4" t="s">
        <v>204</v>
      </c>
      <c r="D51" s="162"/>
      <c r="E51" s="163">
        <v>36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146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4" t="s">
        <v>205</v>
      </c>
      <c r="D52" s="162"/>
      <c r="E52" s="163">
        <v>-12.96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146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14</v>
      </c>
      <c r="B53" s="177" t="s">
        <v>206</v>
      </c>
      <c r="C53" s="193" t="s">
        <v>207</v>
      </c>
      <c r="D53" s="178" t="s">
        <v>138</v>
      </c>
      <c r="E53" s="179">
        <v>23.04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7.3899999999999993E-2</v>
      </c>
      <c r="O53" s="179">
        <f>ROUND(E53*N53,2)</f>
        <v>1.7</v>
      </c>
      <c r="P53" s="179">
        <v>0</v>
      </c>
      <c r="Q53" s="179">
        <f>ROUND(E53*P53,2)</f>
        <v>0</v>
      </c>
      <c r="R53" s="181" t="s">
        <v>139</v>
      </c>
      <c r="S53" s="181" t="s">
        <v>140</v>
      </c>
      <c r="T53" s="182" t="s">
        <v>140</v>
      </c>
      <c r="U53" s="161">
        <v>0.45200000000000001</v>
      </c>
      <c r="V53" s="161">
        <f>ROUND(E53*U53,2)</f>
        <v>10.41</v>
      </c>
      <c r="W53" s="161"/>
      <c r="X53" s="161" t="s">
        <v>141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142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8"/>
      <c r="B54" s="159"/>
      <c r="C54" s="263" t="s">
        <v>208</v>
      </c>
      <c r="D54" s="264"/>
      <c r="E54" s="264"/>
      <c r="F54" s="264"/>
      <c r="G54" s="264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144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3" t="str">
        <f>C54</f>
        <v>s provedením lože z kameniva drceného, s vyplněním spár, s dvojitým hutněním a se smetením přebytečného materiálu na krajnici. S dodáním hmot pro lože a výplň spár.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4" t="s">
        <v>209</v>
      </c>
      <c r="D55" s="162"/>
      <c r="E55" s="163">
        <v>23.04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146</v>
      </c>
      <c r="AH55" s="151">
        <v>5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0" t="s">
        <v>134</v>
      </c>
      <c r="B56" s="171" t="s">
        <v>79</v>
      </c>
      <c r="C56" s="192" t="s">
        <v>80</v>
      </c>
      <c r="D56" s="172"/>
      <c r="E56" s="173"/>
      <c r="F56" s="174"/>
      <c r="G56" s="174">
        <f>SUMIF(AG57:AG59,"&lt;&gt;NOR",G57:G59)</f>
        <v>0</v>
      </c>
      <c r="H56" s="174"/>
      <c r="I56" s="174">
        <f>SUM(I57:I59)</f>
        <v>0</v>
      </c>
      <c r="J56" s="174"/>
      <c r="K56" s="174">
        <f>SUM(K57:K59)</f>
        <v>0</v>
      </c>
      <c r="L56" s="174"/>
      <c r="M56" s="174">
        <f>SUM(M57:M59)</f>
        <v>0</v>
      </c>
      <c r="N56" s="173"/>
      <c r="O56" s="173">
        <f>SUM(O57:O59)</f>
        <v>0.18</v>
      </c>
      <c r="P56" s="173"/>
      <c r="Q56" s="173">
        <f>SUM(Q57:Q59)</f>
        <v>0</v>
      </c>
      <c r="R56" s="174"/>
      <c r="S56" s="174"/>
      <c r="T56" s="175"/>
      <c r="U56" s="169"/>
      <c r="V56" s="169">
        <f>SUM(V57:V59)</f>
        <v>3.27</v>
      </c>
      <c r="W56" s="169"/>
      <c r="X56" s="169"/>
      <c r="AG56" t="s">
        <v>135</v>
      </c>
    </row>
    <row r="57" spans="1:60" outlineLevel="1" x14ac:dyDescent="0.2">
      <c r="A57" s="176">
        <v>15</v>
      </c>
      <c r="B57" s="177" t="s">
        <v>210</v>
      </c>
      <c r="C57" s="193" t="s">
        <v>211</v>
      </c>
      <c r="D57" s="178" t="s">
        <v>138</v>
      </c>
      <c r="E57" s="179">
        <v>34.098999999999997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5.2500000000000003E-3</v>
      </c>
      <c r="O57" s="179">
        <f>ROUND(E57*N57,2)</f>
        <v>0.18</v>
      </c>
      <c r="P57" s="179">
        <v>0</v>
      </c>
      <c r="Q57" s="179">
        <f>ROUND(E57*P57,2)</f>
        <v>0</v>
      </c>
      <c r="R57" s="181" t="s">
        <v>163</v>
      </c>
      <c r="S57" s="181" t="s">
        <v>140</v>
      </c>
      <c r="T57" s="182" t="s">
        <v>140</v>
      </c>
      <c r="U57" s="161">
        <v>9.6000000000000002E-2</v>
      </c>
      <c r="V57" s="161">
        <f>ROUND(E57*U57,2)</f>
        <v>3.27</v>
      </c>
      <c r="W57" s="161"/>
      <c r="X57" s="161" t="s">
        <v>141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142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3" t="s">
        <v>212</v>
      </c>
      <c r="D58" s="264"/>
      <c r="E58" s="264"/>
      <c r="F58" s="264"/>
      <c r="G58" s="264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144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58"/>
      <c r="B59" s="159"/>
      <c r="C59" s="194" t="s">
        <v>213</v>
      </c>
      <c r="D59" s="162"/>
      <c r="E59" s="163">
        <v>34.098999999999997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146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0" t="s">
        <v>134</v>
      </c>
      <c r="B60" s="171" t="s">
        <v>81</v>
      </c>
      <c r="C60" s="192" t="s">
        <v>82</v>
      </c>
      <c r="D60" s="172"/>
      <c r="E60" s="173"/>
      <c r="F60" s="174"/>
      <c r="G60" s="174">
        <f>SUMIF(AG61:AG76,"&lt;&gt;NOR",G61:G76)</f>
        <v>0</v>
      </c>
      <c r="H60" s="174"/>
      <c r="I60" s="174">
        <f>SUM(I61:I76)</f>
        <v>0</v>
      </c>
      <c r="J60" s="174"/>
      <c r="K60" s="174">
        <f>SUM(K61:K76)</f>
        <v>0</v>
      </c>
      <c r="L60" s="174"/>
      <c r="M60" s="174">
        <f>SUM(M61:M76)</f>
        <v>0</v>
      </c>
      <c r="N60" s="173"/>
      <c r="O60" s="173">
        <f>SUM(O61:O76)</f>
        <v>3.77</v>
      </c>
      <c r="P60" s="173"/>
      <c r="Q60" s="173">
        <f>SUM(Q61:Q76)</f>
        <v>0</v>
      </c>
      <c r="R60" s="174"/>
      <c r="S60" s="174"/>
      <c r="T60" s="175"/>
      <c r="U60" s="169"/>
      <c r="V60" s="169">
        <f>SUM(V61:V76)</f>
        <v>90.82</v>
      </c>
      <c r="W60" s="169"/>
      <c r="X60" s="169"/>
      <c r="AG60" t="s">
        <v>135</v>
      </c>
    </row>
    <row r="61" spans="1:60" outlineLevel="1" x14ac:dyDescent="0.2">
      <c r="A61" s="176">
        <v>16</v>
      </c>
      <c r="B61" s="177" t="s">
        <v>214</v>
      </c>
      <c r="C61" s="193" t="s">
        <v>215</v>
      </c>
      <c r="D61" s="178" t="s">
        <v>138</v>
      </c>
      <c r="E61" s="179">
        <v>27.776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79">
        <v>2.7499999999999998E-3</v>
      </c>
      <c r="O61" s="179">
        <f>ROUND(E61*N61,2)</f>
        <v>0.08</v>
      </c>
      <c r="P61" s="179">
        <v>0</v>
      </c>
      <c r="Q61" s="179">
        <f>ROUND(E61*P61,2)</f>
        <v>0</v>
      </c>
      <c r="R61" s="181"/>
      <c r="S61" s="181" t="s">
        <v>140</v>
      </c>
      <c r="T61" s="182" t="s">
        <v>140</v>
      </c>
      <c r="U61" s="161">
        <v>0.59799999999999998</v>
      </c>
      <c r="V61" s="161">
        <f>ROUND(E61*U61,2)</f>
        <v>16.61</v>
      </c>
      <c r="W61" s="161"/>
      <c r="X61" s="161" t="s">
        <v>141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142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216</v>
      </c>
      <c r="D62" s="162"/>
      <c r="E62" s="163">
        <v>27.776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146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6">
        <v>17</v>
      </c>
      <c r="B63" s="177" t="s">
        <v>217</v>
      </c>
      <c r="C63" s="193" t="s">
        <v>218</v>
      </c>
      <c r="D63" s="178" t="s">
        <v>138</v>
      </c>
      <c r="E63" s="179">
        <v>63.219000000000001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3.15E-3</v>
      </c>
      <c r="O63" s="179">
        <f>ROUND(E63*N63,2)</f>
        <v>0.2</v>
      </c>
      <c r="P63" s="179">
        <v>0</v>
      </c>
      <c r="Q63" s="179">
        <f>ROUND(E63*P63,2)</f>
        <v>0</v>
      </c>
      <c r="R63" s="181" t="s">
        <v>163</v>
      </c>
      <c r="S63" s="181" t="s">
        <v>140</v>
      </c>
      <c r="T63" s="182" t="s">
        <v>140</v>
      </c>
      <c r="U63" s="161">
        <v>0.22400999999999999</v>
      </c>
      <c r="V63" s="161">
        <f>ROUND(E63*U63,2)</f>
        <v>14.16</v>
      </c>
      <c r="W63" s="161"/>
      <c r="X63" s="161" t="s">
        <v>141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142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3" t="s">
        <v>212</v>
      </c>
      <c r="D64" s="264"/>
      <c r="E64" s="264"/>
      <c r="F64" s="264"/>
      <c r="G64" s="264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144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1" t="s">
        <v>219</v>
      </c>
      <c r="D65" s="262"/>
      <c r="E65" s="262"/>
      <c r="F65" s="262"/>
      <c r="G65" s="262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169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194" t="s">
        <v>213</v>
      </c>
      <c r="D66" s="162"/>
      <c r="E66" s="163">
        <v>34.098999999999997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146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4" t="s">
        <v>220</v>
      </c>
      <c r="D67" s="162"/>
      <c r="E67" s="163">
        <v>29.12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146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18</v>
      </c>
      <c r="B68" s="177" t="s">
        <v>221</v>
      </c>
      <c r="C68" s="193" t="s">
        <v>222</v>
      </c>
      <c r="D68" s="178" t="s">
        <v>138</v>
      </c>
      <c r="E68" s="179">
        <v>63.219000000000001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2.0000000000000002E-5</v>
      </c>
      <c r="O68" s="179">
        <f>ROUND(E68*N68,2)</f>
        <v>0</v>
      </c>
      <c r="P68" s="179">
        <v>0</v>
      </c>
      <c r="Q68" s="179">
        <f>ROUND(E68*P68,2)</f>
        <v>0</v>
      </c>
      <c r="R68" s="181" t="s">
        <v>163</v>
      </c>
      <c r="S68" s="181" t="s">
        <v>140</v>
      </c>
      <c r="T68" s="182" t="s">
        <v>140</v>
      </c>
      <c r="U68" s="161">
        <v>0.11</v>
      </c>
      <c r="V68" s="161">
        <f>ROUND(E68*U68,2)</f>
        <v>6.95</v>
      </c>
      <c r="W68" s="161"/>
      <c r="X68" s="161" t="s">
        <v>141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142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4" t="s">
        <v>223</v>
      </c>
      <c r="D69" s="162"/>
      <c r="E69" s="163">
        <v>63.219000000000001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146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19</v>
      </c>
      <c r="B70" s="177" t="s">
        <v>224</v>
      </c>
      <c r="C70" s="193" t="s">
        <v>225</v>
      </c>
      <c r="D70" s="178" t="s">
        <v>138</v>
      </c>
      <c r="E70" s="179">
        <v>27.776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6.1429999999999998E-2</v>
      </c>
      <c r="O70" s="179">
        <f>ROUND(E70*N70,2)</f>
        <v>1.71</v>
      </c>
      <c r="P70" s="179">
        <v>0</v>
      </c>
      <c r="Q70" s="179">
        <f>ROUND(E70*P70,2)</f>
        <v>0</v>
      </c>
      <c r="R70" s="181" t="s">
        <v>226</v>
      </c>
      <c r="S70" s="181" t="s">
        <v>140</v>
      </c>
      <c r="T70" s="182" t="s">
        <v>140</v>
      </c>
      <c r="U70" s="161">
        <v>0.45800000000000002</v>
      </c>
      <c r="V70" s="161">
        <f>ROUND(E70*U70,2)</f>
        <v>12.72</v>
      </c>
      <c r="W70" s="161"/>
      <c r="X70" s="161" t="s">
        <v>141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142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58"/>
      <c r="B71" s="159"/>
      <c r="C71" s="263" t="s">
        <v>227</v>
      </c>
      <c r="D71" s="264"/>
      <c r="E71" s="264"/>
      <c r="F71" s="264"/>
      <c r="G71" s="264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144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3" t="str">
        <f>C71</f>
        <v>zhutněné tlakovým nástřikem cementové malty, s ponecháním vzhledu přirozené struktury, s předchozím řádným provlhčením popř. omytím podkladu</v>
      </c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4" t="s">
        <v>228</v>
      </c>
      <c r="D72" s="162"/>
      <c r="E72" s="163">
        <v>27.776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146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6">
        <v>20</v>
      </c>
      <c r="B73" s="177" t="s">
        <v>229</v>
      </c>
      <c r="C73" s="193" t="s">
        <v>230</v>
      </c>
      <c r="D73" s="178" t="s">
        <v>138</v>
      </c>
      <c r="E73" s="179">
        <v>34.098999999999997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79">
        <v>5.0189999999999999E-2</v>
      </c>
      <c r="O73" s="179">
        <f>ROUND(E73*N73,2)</f>
        <v>1.71</v>
      </c>
      <c r="P73" s="179">
        <v>0</v>
      </c>
      <c r="Q73" s="179">
        <f>ROUND(E73*P73,2)</f>
        <v>0</v>
      </c>
      <c r="R73" s="181" t="s">
        <v>231</v>
      </c>
      <c r="S73" s="181" t="s">
        <v>140</v>
      </c>
      <c r="T73" s="182" t="s">
        <v>140</v>
      </c>
      <c r="U73" s="161">
        <v>1.075</v>
      </c>
      <c r="V73" s="161">
        <f>ROUND(E73*U73,2)</f>
        <v>36.659999999999997</v>
      </c>
      <c r="W73" s="161"/>
      <c r="X73" s="161" t="s">
        <v>141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142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58"/>
      <c r="B74" s="159"/>
      <c r="C74" s="194" t="s">
        <v>213</v>
      </c>
      <c r="D74" s="162"/>
      <c r="E74" s="163">
        <v>34.098999999999997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146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45" outlineLevel="1" x14ac:dyDescent="0.2">
      <c r="A75" s="176">
        <v>21</v>
      </c>
      <c r="B75" s="177" t="s">
        <v>232</v>
      </c>
      <c r="C75" s="193" t="s">
        <v>233</v>
      </c>
      <c r="D75" s="178" t="s">
        <v>192</v>
      </c>
      <c r="E75" s="179">
        <v>10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6.8300000000000001E-3</v>
      </c>
      <c r="O75" s="179">
        <f>ROUND(E75*N75,2)</f>
        <v>7.0000000000000007E-2</v>
      </c>
      <c r="P75" s="179">
        <v>0</v>
      </c>
      <c r="Q75" s="179">
        <f>ROUND(E75*P75,2)</f>
        <v>0</v>
      </c>
      <c r="R75" s="181" t="s">
        <v>234</v>
      </c>
      <c r="S75" s="181" t="s">
        <v>140</v>
      </c>
      <c r="T75" s="182" t="s">
        <v>140</v>
      </c>
      <c r="U75" s="161">
        <v>0.3715</v>
      </c>
      <c r="V75" s="161">
        <f>ROUND(E75*U75,2)</f>
        <v>3.72</v>
      </c>
      <c r="W75" s="161"/>
      <c r="X75" s="161" t="s">
        <v>141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142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235</v>
      </c>
      <c r="D76" s="162"/>
      <c r="E76" s="163">
        <v>10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146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70" t="s">
        <v>134</v>
      </c>
      <c r="B77" s="171" t="s">
        <v>83</v>
      </c>
      <c r="C77" s="192" t="s">
        <v>84</v>
      </c>
      <c r="D77" s="172"/>
      <c r="E77" s="173"/>
      <c r="F77" s="174"/>
      <c r="G77" s="174">
        <f>SUMIF(AG78:AG79,"&lt;&gt;NOR",G78:G79)</f>
        <v>0</v>
      </c>
      <c r="H77" s="174"/>
      <c r="I77" s="174">
        <f>SUM(I78:I79)</f>
        <v>0</v>
      </c>
      <c r="J77" s="174"/>
      <c r="K77" s="174">
        <f>SUM(K78:K79)</f>
        <v>0</v>
      </c>
      <c r="L77" s="174"/>
      <c r="M77" s="174">
        <f>SUM(M78:M79)</f>
        <v>0</v>
      </c>
      <c r="N77" s="173"/>
      <c r="O77" s="173">
        <f>SUM(O78:O79)</f>
        <v>0.61</v>
      </c>
      <c r="P77" s="173"/>
      <c r="Q77" s="173">
        <f>SUM(Q78:Q79)</f>
        <v>0</v>
      </c>
      <c r="R77" s="174"/>
      <c r="S77" s="174"/>
      <c r="T77" s="175"/>
      <c r="U77" s="169"/>
      <c r="V77" s="169">
        <f>SUM(V78:V79)</f>
        <v>24.96</v>
      </c>
      <c r="W77" s="169"/>
      <c r="X77" s="169"/>
      <c r="AG77" t="s">
        <v>135</v>
      </c>
    </row>
    <row r="78" spans="1:60" outlineLevel="1" x14ac:dyDescent="0.2">
      <c r="A78" s="176">
        <v>22</v>
      </c>
      <c r="B78" s="177" t="s">
        <v>236</v>
      </c>
      <c r="C78" s="193" t="s">
        <v>237</v>
      </c>
      <c r="D78" s="178" t="s">
        <v>138</v>
      </c>
      <c r="E78" s="179">
        <v>96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79">
        <v>6.3499999999999997E-3</v>
      </c>
      <c r="O78" s="179">
        <f>ROUND(E78*N78,2)</f>
        <v>0.61</v>
      </c>
      <c r="P78" s="179">
        <v>0</v>
      </c>
      <c r="Q78" s="179">
        <f>ROUND(E78*P78,2)</f>
        <v>0</v>
      </c>
      <c r="R78" s="181" t="s">
        <v>238</v>
      </c>
      <c r="S78" s="181" t="s">
        <v>140</v>
      </c>
      <c r="T78" s="182" t="s">
        <v>140</v>
      </c>
      <c r="U78" s="161">
        <v>0.26</v>
      </c>
      <c r="V78" s="161">
        <f>ROUND(E78*U78,2)</f>
        <v>24.96</v>
      </c>
      <c r="W78" s="161"/>
      <c r="X78" s="161" t="s">
        <v>141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142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4" t="s">
        <v>239</v>
      </c>
      <c r="D79" s="162"/>
      <c r="E79" s="163">
        <v>96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146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0" t="s">
        <v>134</v>
      </c>
      <c r="B80" s="171" t="s">
        <v>85</v>
      </c>
      <c r="C80" s="192" t="s">
        <v>86</v>
      </c>
      <c r="D80" s="172"/>
      <c r="E80" s="173"/>
      <c r="F80" s="174"/>
      <c r="G80" s="174">
        <f>SUMIF(AG81:AG87,"&lt;&gt;NOR",G81:G87)</f>
        <v>0</v>
      </c>
      <c r="H80" s="174"/>
      <c r="I80" s="174">
        <f>SUM(I81:I87)</f>
        <v>0</v>
      </c>
      <c r="J80" s="174"/>
      <c r="K80" s="174">
        <f>SUM(K81:K87)</f>
        <v>0</v>
      </c>
      <c r="L80" s="174"/>
      <c r="M80" s="174">
        <f>SUM(M81:M87)</f>
        <v>0</v>
      </c>
      <c r="N80" s="173"/>
      <c r="O80" s="173">
        <f>SUM(O81:O87)</f>
        <v>0</v>
      </c>
      <c r="P80" s="173"/>
      <c r="Q80" s="173">
        <f>SUM(Q81:Q87)</f>
        <v>0.01</v>
      </c>
      <c r="R80" s="174"/>
      <c r="S80" s="174"/>
      <c r="T80" s="175"/>
      <c r="U80" s="169"/>
      <c r="V80" s="169">
        <f>SUM(V81:V87)</f>
        <v>45.76</v>
      </c>
      <c r="W80" s="169"/>
      <c r="X80" s="169"/>
      <c r="AG80" t="s">
        <v>135</v>
      </c>
    </row>
    <row r="81" spans="1:60" outlineLevel="1" x14ac:dyDescent="0.2">
      <c r="A81" s="176">
        <v>23</v>
      </c>
      <c r="B81" s="177" t="s">
        <v>240</v>
      </c>
      <c r="C81" s="193" t="s">
        <v>241</v>
      </c>
      <c r="D81" s="178" t="s">
        <v>242</v>
      </c>
      <c r="E81" s="179">
        <v>14.4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0</v>
      </c>
      <c r="O81" s="179">
        <f>ROUND(E81*N81,2)</f>
        <v>0</v>
      </c>
      <c r="P81" s="179">
        <v>5.5999999999999995E-4</v>
      </c>
      <c r="Q81" s="179">
        <f>ROUND(E81*P81,2)</f>
        <v>0.01</v>
      </c>
      <c r="R81" s="181" t="s">
        <v>243</v>
      </c>
      <c r="S81" s="181" t="s">
        <v>140</v>
      </c>
      <c r="T81" s="182" t="s">
        <v>140</v>
      </c>
      <c r="U81" s="161">
        <v>2.25</v>
      </c>
      <c r="V81" s="161">
        <f>ROUND(E81*U81,2)</f>
        <v>32.4</v>
      </c>
      <c r="W81" s="161"/>
      <c r="X81" s="161" t="s">
        <v>141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142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4" t="s">
        <v>244</v>
      </c>
      <c r="D82" s="162"/>
      <c r="E82" s="163">
        <v>14.4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146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6">
        <v>24</v>
      </c>
      <c r="B83" s="177" t="s">
        <v>245</v>
      </c>
      <c r="C83" s="193" t="s">
        <v>246</v>
      </c>
      <c r="D83" s="178" t="s">
        <v>242</v>
      </c>
      <c r="E83" s="179">
        <v>14.4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81" t="s">
        <v>243</v>
      </c>
      <c r="S83" s="181" t="s">
        <v>140</v>
      </c>
      <c r="T83" s="182" t="s">
        <v>140</v>
      </c>
      <c r="U83" s="161">
        <v>0.64</v>
      </c>
      <c r="V83" s="161">
        <f>ROUND(E83*U83,2)</f>
        <v>9.2200000000000006</v>
      </c>
      <c r="W83" s="161"/>
      <c r="X83" s="161" t="s">
        <v>141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4" t="s">
        <v>244</v>
      </c>
      <c r="D84" s="162"/>
      <c r="E84" s="163">
        <v>14.4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146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6">
        <v>25</v>
      </c>
      <c r="B85" s="177" t="s">
        <v>247</v>
      </c>
      <c r="C85" s="193" t="s">
        <v>248</v>
      </c>
      <c r="D85" s="178" t="s">
        <v>138</v>
      </c>
      <c r="E85" s="179">
        <v>36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 t="s">
        <v>139</v>
      </c>
      <c r="S85" s="181" t="s">
        <v>140</v>
      </c>
      <c r="T85" s="182" t="s">
        <v>140</v>
      </c>
      <c r="U85" s="161">
        <v>0.115</v>
      </c>
      <c r="V85" s="161">
        <f>ROUND(E85*U85,2)</f>
        <v>4.1399999999999997</v>
      </c>
      <c r="W85" s="161"/>
      <c r="X85" s="161" t="s">
        <v>141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8"/>
      <c r="B86" s="159"/>
      <c r="C86" s="263" t="s">
        <v>249</v>
      </c>
      <c r="D86" s="264"/>
      <c r="E86" s="264"/>
      <c r="F86" s="264"/>
      <c r="G86" s="264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1"/>
      <c r="Z86" s="151"/>
      <c r="AA86" s="151"/>
      <c r="AB86" s="151"/>
      <c r="AC86" s="151"/>
      <c r="AD86" s="151"/>
      <c r="AE86" s="151"/>
      <c r="AF86" s="151"/>
      <c r="AG86" s="151" t="s">
        <v>144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83" t="str">
        <f>C86</f>
        <v>krajníků, desek nebo panelů od spojovacího materiálu s odklizením a uložením očištěných hmot a spojovacího materiálu na skládku na vzdálenost do 10 m</v>
      </c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204</v>
      </c>
      <c r="D87" s="162"/>
      <c r="E87" s="163">
        <v>36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146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0" t="s">
        <v>134</v>
      </c>
      <c r="B88" s="171" t="s">
        <v>87</v>
      </c>
      <c r="C88" s="192" t="s">
        <v>88</v>
      </c>
      <c r="D88" s="172"/>
      <c r="E88" s="173"/>
      <c r="F88" s="174"/>
      <c r="G88" s="174">
        <f>SUMIF(AG89:AG90,"&lt;&gt;NOR",G89:G90)</f>
        <v>0</v>
      </c>
      <c r="H88" s="174"/>
      <c r="I88" s="174">
        <f>SUM(I89:I90)</f>
        <v>0</v>
      </c>
      <c r="J88" s="174"/>
      <c r="K88" s="174">
        <f>SUM(K89:K90)</f>
        <v>0</v>
      </c>
      <c r="L88" s="174"/>
      <c r="M88" s="174">
        <f>SUM(M89:M90)</f>
        <v>0</v>
      </c>
      <c r="N88" s="173"/>
      <c r="O88" s="173">
        <f>SUM(O89:O90)</f>
        <v>0</v>
      </c>
      <c r="P88" s="173"/>
      <c r="Q88" s="173">
        <f>SUM(Q89:Q90)</f>
        <v>0</v>
      </c>
      <c r="R88" s="174"/>
      <c r="S88" s="174"/>
      <c r="T88" s="175"/>
      <c r="U88" s="169"/>
      <c r="V88" s="169">
        <f>SUM(V89:V90)</f>
        <v>69.86</v>
      </c>
      <c r="W88" s="169"/>
      <c r="X88" s="169"/>
      <c r="AG88" t="s">
        <v>135</v>
      </c>
    </row>
    <row r="89" spans="1:60" ht="33.75" outlineLevel="1" x14ac:dyDescent="0.2">
      <c r="A89" s="176">
        <v>26</v>
      </c>
      <c r="B89" s="177" t="s">
        <v>250</v>
      </c>
      <c r="C89" s="193" t="s">
        <v>251</v>
      </c>
      <c r="D89" s="178" t="s">
        <v>173</v>
      </c>
      <c r="E89" s="179">
        <v>33.268389999999997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 t="s">
        <v>234</v>
      </c>
      <c r="S89" s="181" t="s">
        <v>140</v>
      </c>
      <c r="T89" s="182" t="s">
        <v>140</v>
      </c>
      <c r="U89" s="161">
        <v>2.1</v>
      </c>
      <c r="V89" s="161">
        <f>ROUND(E89*U89,2)</f>
        <v>69.86</v>
      </c>
      <c r="W89" s="161"/>
      <c r="X89" s="161" t="s">
        <v>252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253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63" t="s">
        <v>254</v>
      </c>
      <c r="D90" s="264"/>
      <c r="E90" s="264"/>
      <c r="F90" s="264"/>
      <c r="G90" s="264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144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70" t="s">
        <v>134</v>
      </c>
      <c r="B91" s="171" t="s">
        <v>89</v>
      </c>
      <c r="C91" s="192" t="s">
        <v>90</v>
      </c>
      <c r="D91" s="172"/>
      <c r="E91" s="173"/>
      <c r="F91" s="174"/>
      <c r="G91" s="174">
        <f>SUMIF(AG92:AG95,"&lt;&gt;NOR",G92:G95)</f>
        <v>0</v>
      </c>
      <c r="H91" s="174"/>
      <c r="I91" s="174">
        <f>SUM(I92:I95)</f>
        <v>0</v>
      </c>
      <c r="J91" s="174"/>
      <c r="K91" s="174">
        <f>SUM(K92:K95)</f>
        <v>0</v>
      </c>
      <c r="L91" s="174"/>
      <c r="M91" s="174">
        <f>SUM(M92:M95)</f>
        <v>0</v>
      </c>
      <c r="N91" s="173"/>
      <c r="O91" s="173">
        <f>SUM(O92:O95)</f>
        <v>0.88</v>
      </c>
      <c r="P91" s="173"/>
      <c r="Q91" s="173">
        <f>SUM(Q92:Q95)</f>
        <v>0</v>
      </c>
      <c r="R91" s="174"/>
      <c r="S91" s="174"/>
      <c r="T91" s="175"/>
      <c r="U91" s="169"/>
      <c r="V91" s="169">
        <f>SUM(V92:V95)</f>
        <v>37.68</v>
      </c>
      <c r="W91" s="169"/>
      <c r="X91" s="169"/>
      <c r="AG91" t="s">
        <v>135</v>
      </c>
    </row>
    <row r="92" spans="1:60" outlineLevel="1" x14ac:dyDescent="0.2">
      <c r="A92" s="176">
        <v>27</v>
      </c>
      <c r="B92" s="177" t="s">
        <v>255</v>
      </c>
      <c r="C92" s="193" t="s">
        <v>256</v>
      </c>
      <c r="D92" s="178" t="s">
        <v>138</v>
      </c>
      <c r="E92" s="179">
        <v>75.36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1.7000000000000001E-4</v>
      </c>
      <c r="O92" s="179">
        <f>ROUND(E92*N92,2)</f>
        <v>0.01</v>
      </c>
      <c r="P92" s="179">
        <v>0</v>
      </c>
      <c r="Q92" s="179">
        <f>ROUND(E92*P92,2)</f>
        <v>0</v>
      </c>
      <c r="R92" s="181" t="s">
        <v>257</v>
      </c>
      <c r="S92" s="181" t="s">
        <v>140</v>
      </c>
      <c r="T92" s="182" t="s">
        <v>140</v>
      </c>
      <c r="U92" s="161">
        <v>0.5</v>
      </c>
      <c r="V92" s="161">
        <f>ROUND(E92*U92,2)</f>
        <v>37.68</v>
      </c>
      <c r="W92" s="161"/>
      <c r="X92" s="161" t="s">
        <v>141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142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4" t="s">
        <v>258</v>
      </c>
      <c r="D93" s="162"/>
      <c r="E93" s="163">
        <v>75.36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146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6">
        <v>28</v>
      </c>
      <c r="B94" s="177" t="s">
        <v>259</v>
      </c>
      <c r="C94" s="193" t="s">
        <v>260</v>
      </c>
      <c r="D94" s="178" t="s">
        <v>138</v>
      </c>
      <c r="E94" s="179">
        <v>79.128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1.0999999999999999E-2</v>
      </c>
      <c r="O94" s="179">
        <f>ROUND(E94*N94,2)</f>
        <v>0.87</v>
      </c>
      <c r="P94" s="179">
        <v>0</v>
      </c>
      <c r="Q94" s="179">
        <f>ROUND(E94*P94,2)</f>
        <v>0</v>
      </c>
      <c r="R94" s="181" t="s">
        <v>199</v>
      </c>
      <c r="S94" s="181" t="s">
        <v>140</v>
      </c>
      <c r="T94" s="182" t="s">
        <v>140</v>
      </c>
      <c r="U94" s="161">
        <v>0</v>
      </c>
      <c r="V94" s="161">
        <f>ROUND(E94*U94,2)</f>
        <v>0</v>
      </c>
      <c r="W94" s="161"/>
      <c r="X94" s="161" t="s">
        <v>194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4" t="s">
        <v>261</v>
      </c>
      <c r="D95" s="162"/>
      <c r="E95" s="163">
        <v>79.128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146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0" t="s">
        <v>134</v>
      </c>
      <c r="B96" s="171" t="s">
        <v>91</v>
      </c>
      <c r="C96" s="192" t="s">
        <v>92</v>
      </c>
      <c r="D96" s="172"/>
      <c r="E96" s="173"/>
      <c r="F96" s="174"/>
      <c r="G96" s="174">
        <f>SUMIF(AG97:AG115,"&lt;&gt;NOR",G97:G115)</f>
        <v>0</v>
      </c>
      <c r="H96" s="174"/>
      <c r="I96" s="174">
        <f>SUM(I97:I115)</f>
        <v>0</v>
      </c>
      <c r="J96" s="174"/>
      <c r="K96" s="174">
        <f>SUM(K97:K115)</f>
        <v>0</v>
      </c>
      <c r="L96" s="174"/>
      <c r="M96" s="174">
        <f>SUM(M97:M115)</f>
        <v>0</v>
      </c>
      <c r="N96" s="173"/>
      <c r="O96" s="173">
        <f>SUM(O97:O115)</f>
        <v>1.23</v>
      </c>
      <c r="P96" s="173"/>
      <c r="Q96" s="173">
        <f>SUM(Q97:Q115)</f>
        <v>0.34</v>
      </c>
      <c r="R96" s="174"/>
      <c r="S96" s="174"/>
      <c r="T96" s="175"/>
      <c r="U96" s="169"/>
      <c r="V96" s="169">
        <f>SUM(V97:V115)</f>
        <v>23.97</v>
      </c>
      <c r="W96" s="169"/>
      <c r="X96" s="169"/>
      <c r="AG96" t="s">
        <v>135</v>
      </c>
    </row>
    <row r="97" spans="1:60" ht="22.5" outlineLevel="1" x14ac:dyDescent="0.2">
      <c r="A97" s="176">
        <v>29</v>
      </c>
      <c r="B97" s="177" t="s">
        <v>262</v>
      </c>
      <c r="C97" s="193" t="s">
        <v>263</v>
      </c>
      <c r="D97" s="178" t="s">
        <v>138</v>
      </c>
      <c r="E97" s="179">
        <v>22.608000000000001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81" t="s">
        <v>264</v>
      </c>
      <c r="S97" s="181" t="s">
        <v>140</v>
      </c>
      <c r="T97" s="182" t="s">
        <v>140</v>
      </c>
      <c r="U97" s="161">
        <v>0.27</v>
      </c>
      <c r="V97" s="161">
        <f>ROUND(E97*U97,2)</f>
        <v>6.1</v>
      </c>
      <c r="W97" s="161"/>
      <c r="X97" s="161" t="s">
        <v>141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142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4" t="s">
        <v>265</v>
      </c>
      <c r="D98" s="162"/>
      <c r="E98" s="163">
        <v>22.608000000000001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51"/>
      <c r="Z98" s="151"/>
      <c r="AA98" s="151"/>
      <c r="AB98" s="151"/>
      <c r="AC98" s="151"/>
      <c r="AD98" s="151"/>
      <c r="AE98" s="151"/>
      <c r="AF98" s="151"/>
      <c r="AG98" s="151" t="s">
        <v>146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6">
        <v>30</v>
      </c>
      <c r="B99" s="177" t="s">
        <v>266</v>
      </c>
      <c r="C99" s="193" t="s">
        <v>267</v>
      </c>
      <c r="D99" s="178" t="s">
        <v>138</v>
      </c>
      <c r="E99" s="179">
        <v>22.608000000000001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0</v>
      </c>
      <c r="O99" s="179">
        <f>ROUND(E99*N99,2)</f>
        <v>0</v>
      </c>
      <c r="P99" s="179">
        <v>1.4999999999999999E-2</v>
      </c>
      <c r="Q99" s="179">
        <f>ROUND(E99*P99,2)</f>
        <v>0.34</v>
      </c>
      <c r="R99" s="181" t="s">
        <v>264</v>
      </c>
      <c r="S99" s="181" t="s">
        <v>140</v>
      </c>
      <c r="T99" s="182" t="s">
        <v>140</v>
      </c>
      <c r="U99" s="161">
        <v>0.09</v>
      </c>
      <c r="V99" s="161">
        <f>ROUND(E99*U99,2)</f>
        <v>2.0299999999999998</v>
      </c>
      <c r="W99" s="161"/>
      <c r="X99" s="161" t="s">
        <v>141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142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4" t="s">
        <v>268</v>
      </c>
      <c r="D100" s="162"/>
      <c r="E100" s="163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146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4" t="s">
        <v>269</v>
      </c>
      <c r="D101" s="162"/>
      <c r="E101" s="163">
        <v>22.608000000000001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146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6">
        <v>31</v>
      </c>
      <c r="B102" s="177" t="s">
        <v>270</v>
      </c>
      <c r="C102" s="193" t="s">
        <v>271</v>
      </c>
      <c r="D102" s="178" t="s">
        <v>242</v>
      </c>
      <c r="E102" s="179">
        <v>32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79">
        <v>2.5500000000000002E-3</v>
      </c>
      <c r="O102" s="179">
        <f>ROUND(E102*N102,2)</f>
        <v>0.08</v>
      </c>
      <c r="P102" s="179">
        <v>0</v>
      </c>
      <c r="Q102" s="179">
        <f>ROUND(E102*P102,2)</f>
        <v>0</v>
      </c>
      <c r="R102" s="181" t="s">
        <v>264</v>
      </c>
      <c r="S102" s="181" t="s">
        <v>140</v>
      </c>
      <c r="T102" s="182" t="s">
        <v>140</v>
      </c>
      <c r="U102" s="161">
        <v>0.495</v>
      </c>
      <c r="V102" s="161">
        <f>ROUND(E102*U102,2)</f>
        <v>15.84</v>
      </c>
      <c r="W102" s="161"/>
      <c r="X102" s="161" t="s">
        <v>141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142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63" t="s">
        <v>272</v>
      </c>
      <c r="D103" s="264"/>
      <c r="E103" s="264"/>
      <c r="F103" s="264"/>
      <c r="G103" s="264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144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4" t="s">
        <v>273</v>
      </c>
      <c r="D104" s="162"/>
      <c r="E104" s="163">
        <v>32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146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32</v>
      </c>
      <c r="B105" s="177" t="s">
        <v>274</v>
      </c>
      <c r="C105" s="193" t="s">
        <v>275</v>
      </c>
      <c r="D105" s="178" t="s">
        <v>149</v>
      </c>
      <c r="E105" s="179">
        <v>1.9785999999999999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79">
        <v>2.9100000000000001E-2</v>
      </c>
      <c r="O105" s="179">
        <f>ROUND(E105*N105,2)</f>
        <v>0.06</v>
      </c>
      <c r="P105" s="179">
        <v>0</v>
      </c>
      <c r="Q105" s="179">
        <f>ROUND(E105*P105,2)</f>
        <v>0</v>
      </c>
      <c r="R105" s="181" t="s">
        <v>264</v>
      </c>
      <c r="S105" s="181" t="s">
        <v>140</v>
      </c>
      <c r="T105" s="182" t="s">
        <v>140</v>
      </c>
      <c r="U105" s="161">
        <v>0</v>
      </c>
      <c r="V105" s="161">
        <f>ROUND(E105*U105,2)</f>
        <v>0</v>
      </c>
      <c r="W105" s="161"/>
      <c r="X105" s="161" t="s">
        <v>141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142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276</v>
      </c>
      <c r="D106" s="162"/>
      <c r="E106" s="163">
        <v>1.3515999999999999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146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4" t="s">
        <v>277</v>
      </c>
      <c r="D107" s="162"/>
      <c r="E107" s="163">
        <v>0.627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146</v>
      </c>
      <c r="AH107" s="151">
        <v>5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76">
        <v>33</v>
      </c>
      <c r="B108" s="177" t="s">
        <v>278</v>
      </c>
      <c r="C108" s="193" t="s">
        <v>279</v>
      </c>
      <c r="D108" s="178" t="s">
        <v>138</v>
      </c>
      <c r="E108" s="179">
        <v>159.47999999999999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79">
        <v>6.0000000000000002E-5</v>
      </c>
      <c r="O108" s="179">
        <f>ROUND(E108*N108,2)</f>
        <v>0.01</v>
      </c>
      <c r="P108" s="179">
        <v>0</v>
      </c>
      <c r="Q108" s="179">
        <f>ROUND(E108*P108,2)</f>
        <v>0</v>
      </c>
      <c r="R108" s="181" t="s">
        <v>264</v>
      </c>
      <c r="S108" s="181" t="s">
        <v>140</v>
      </c>
      <c r="T108" s="182" t="s">
        <v>140</v>
      </c>
      <c r="U108" s="161">
        <v>0</v>
      </c>
      <c r="V108" s="161">
        <f>ROUND(E108*U108,2)</f>
        <v>0</v>
      </c>
      <c r="W108" s="161"/>
      <c r="X108" s="161" t="s">
        <v>141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142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4" t="s">
        <v>280</v>
      </c>
      <c r="D109" s="162"/>
      <c r="E109" s="163">
        <v>159.47999999999999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146</v>
      </c>
      <c r="AH109" s="151">
        <v>5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6">
        <v>34</v>
      </c>
      <c r="B110" s="177" t="s">
        <v>281</v>
      </c>
      <c r="C110" s="193" t="s">
        <v>282</v>
      </c>
      <c r="D110" s="178" t="s">
        <v>149</v>
      </c>
      <c r="E110" s="179">
        <v>1.3515999999999999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79">
        <v>0.55000000000000004</v>
      </c>
      <c r="O110" s="179">
        <f>ROUND(E110*N110,2)</f>
        <v>0.74</v>
      </c>
      <c r="P110" s="179">
        <v>0</v>
      </c>
      <c r="Q110" s="179">
        <f>ROUND(E110*P110,2)</f>
        <v>0</v>
      </c>
      <c r="R110" s="181" t="s">
        <v>199</v>
      </c>
      <c r="S110" s="181" t="s">
        <v>140</v>
      </c>
      <c r="T110" s="182" t="s">
        <v>140</v>
      </c>
      <c r="U110" s="161">
        <v>0</v>
      </c>
      <c r="V110" s="161">
        <f>ROUND(E110*U110,2)</f>
        <v>0</v>
      </c>
      <c r="W110" s="161"/>
      <c r="X110" s="161" t="s">
        <v>194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195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4" t="s">
        <v>283</v>
      </c>
      <c r="D111" s="162"/>
      <c r="E111" s="163">
        <v>0.61439999999999995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146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284</v>
      </c>
      <c r="D112" s="162"/>
      <c r="E112" s="163">
        <v>0.51200000000000001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146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4" t="s">
        <v>285</v>
      </c>
      <c r="D113" s="162"/>
      <c r="E113" s="163">
        <v>0.22520000000000001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146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6">
        <v>35</v>
      </c>
      <c r="B114" s="177" t="s">
        <v>286</v>
      </c>
      <c r="C114" s="193" t="s">
        <v>287</v>
      </c>
      <c r="D114" s="178" t="s">
        <v>149</v>
      </c>
      <c r="E114" s="179">
        <v>0.627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79">
        <v>0.55000000000000004</v>
      </c>
      <c r="O114" s="179">
        <f>ROUND(E114*N114,2)</f>
        <v>0.34</v>
      </c>
      <c r="P114" s="179">
        <v>0</v>
      </c>
      <c r="Q114" s="179">
        <f>ROUND(E114*P114,2)</f>
        <v>0</v>
      </c>
      <c r="R114" s="181" t="s">
        <v>199</v>
      </c>
      <c r="S114" s="181" t="s">
        <v>140</v>
      </c>
      <c r="T114" s="182" t="s">
        <v>140</v>
      </c>
      <c r="U114" s="161">
        <v>0</v>
      </c>
      <c r="V114" s="161">
        <f>ROUND(E114*U114,2)</f>
        <v>0</v>
      </c>
      <c r="W114" s="161"/>
      <c r="X114" s="161" t="s">
        <v>194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195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4" t="s">
        <v>288</v>
      </c>
      <c r="D115" s="162"/>
      <c r="E115" s="163">
        <v>0.627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146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70" t="s">
        <v>134</v>
      </c>
      <c r="B116" s="171" t="s">
        <v>93</v>
      </c>
      <c r="C116" s="192" t="s">
        <v>94</v>
      </c>
      <c r="D116" s="172"/>
      <c r="E116" s="173"/>
      <c r="F116" s="174"/>
      <c r="G116" s="174">
        <f>SUMIF(AG117:AG127,"&lt;&gt;NOR",G117:G127)</f>
        <v>0</v>
      </c>
      <c r="H116" s="174"/>
      <c r="I116" s="174">
        <f>SUM(I117:I127)</f>
        <v>0</v>
      </c>
      <c r="J116" s="174"/>
      <c r="K116" s="174">
        <f>SUM(K117:K127)</f>
        <v>0</v>
      </c>
      <c r="L116" s="174"/>
      <c r="M116" s="174">
        <f>SUM(M117:M127)</f>
        <v>0</v>
      </c>
      <c r="N116" s="173"/>
      <c r="O116" s="173">
        <f>SUM(O117:O127)</f>
        <v>0.21000000000000002</v>
      </c>
      <c r="P116" s="173"/>
      <c r="Q116" s="173">
        <f>SUM(Q117:Q127)</f>
        <v>0.11</v>
      </c>
      <c r="R116" s="174"/>
      <c r="S116" s="174"/>
      <c r="T116" s="175"/>
      <c r="U116" s="169"/>
      <c r="V116" s="169">
        <f>SUM(V117:V127)</f>
        <v>31.73</v>
      </c>
      <c r="W116" s="169"/>
      <c r="X116" s="169"/>
      <c r="AG116" t="s">
        <v>135</v>
      </c>
    </row>
    <row r="117" spans="1:60" ht="22.5" outlineLevel="1" x14ac:dyDescent="0.2">
      <c r="A117" s="176">
        <v>36</v>
      </c>
      <c r="B117" s="177" t="s">
        <v>289</v>
      </c>
      <c r="C117" s="193" t="s">
        <v>290</v>
      </c>
      <c r="D117" s="178" t="s">
        <v>242</v>
      </c>
      <c r="E117" s="179">
        <v>34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1.33E-3</v>
      </c>
      <c r="O117" s="179">
        <f>ROUND(E117*N117,2)</f>
        <v>0.05</v>
      </c>
      <c r="P117" s="179">
        <v>0</v>
      </c>
      <c r="Q117" s="179">
        <f>ROUND(E117*P117,2)</f>
        <v>0</v>
      </c>
      <c r="R117" s="181" t="s">
        <v>291</v>
      </c>
      <c r="S117" s="181" t="s">
        <v>140</v>
      </c>
      <c r="T117" s="182" t="s">
        <v>140</v>
      </c>
      <c r="U117" s="161">
        <v>5.2900000000000003E-2</v>
      </c>
      <c r="V117" s="161">
        <f>ROUND(E117*U117,2)</f>
        <v>1.8</v>
      </c>
      <c r="W117" s="161"/>
      <c r="X117" s="161" t="s">
        <v>141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4" t="s">
        <v>292</v>
      </c>
      <c r="D118" s="162"/>
      <c r="E118" s="163">
        <v>34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146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6">
        <v>37</v>
      </c>
      <c r="B119" s="177" t="s">
        <v>293</v>
      </c>
      <c r="C119" s="193" t="s">
        <v>294</v>
      </c>
      <c r="D119" s="178" t="s">
        <v>242</v>
      </c>
      <c r="E119" s="179">
        <v>14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79">
        <v>3.1900000000000001E-3</v>
      </c>
      <c r="O119" s="179">
        <f>ROUND(E119*N119,2)</f>
        <v>0.04</v>
      </c>
      <c r="P119" s="179">
        <v>0</v>
      </c>
      <c r="Q119" s="179">
        <f>ROUND(E119*P119,2)</f>
        <v>0</v>
      </c>
      <c r="R119" s="181" t="s">
        <v>291</v>
      </c>
      <c r="S119" s="181" t="s">
        <v>140</v>
      </c>
      <c r="T119" s="182" t="s">
        <v>140</v>
      </c>
      <c r="U119" s="161">
        <v>0.65895000000000004</v>
      </c>
      <c r="V119" s="161">
        <f>ROUND(E119*U119,2)</f>
        <v>9.23</v>
      </c>
      <c r="W119" s="161"/>
      <c r="X119" s="161" t="s">
        <v>141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142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295</v>
      </c>
      <c r="D120" s="162"/>
      <c r="E120" s="163">
        <v>14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146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76">
        <v>38</v>
      </c>
      <c r="B121" s="177" t="s">
        <v>296</v>
      </c>
      <c r="C121" s="193" t="s">
        <v>297</v>
      </c>
      <c r="D121" s="178" t="s">
        <v>242</v>
      </c>
      <c r="E121" s="179">
        <v>34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3.1199999999999999E-3</v>
      </c>
      <c r="O121" s="179">
        <f>ROUND(E121*N121,2)</f>
        <v>0.11</v>
      </c>
      <c r="P121" s="179">
        <v>0</v>
      </c>
      <c r="Q121" s="179">
        <f>ROUND(E121*P121,2)</f>
        <v>0</v>
      </c>
      <c r="R121" s="181" t="s">
        <v>291</v>
      </c>
      <c r="S121" s="181" t="s">
        <v>140</v>
      </c>
      <c r="T121" s="182" t="s">
        <v>140</v>
      </c>
      <c r="U121" s="161">
        <v>0.37</v>
      </c>
      <c r="V121" s="161">
        <f>ROUND(E121*U121,2)</f>
        <v>12.58</v>
      </c>
      <c r="W121" s="161"/>
      <c r="X121" s="161" t="s">
        <v>141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142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63" t="s">
        <v>298</v>
      </c>
      <c r="D122" s="264"/>
      <c r="E122" s="264"/>
      <c r="F122" s="264"/>
      <c r="G122" s="264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61" t="s">
        <v>299</v>
      </c>
      <c r="D123" s="262"/>
      <c r="E123" s="262"/>
      <c r="F123" s="262"/>
      <c r="G123" s="262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169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4" t="s">
        <v>292</v>
      </c>
      <c r="D124" s="162"/>
      <c r="E124" s="163">
        <v>34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146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84">
        <v>39</v>
      </c>
      <c r="B125" s="185" t="s">
        <v>300</v>
      </c>
      <c r="C125" s="195" t="s">
        <v>301</v>
      </c>
      <c r="D125" s="186" t="s">
        <v>192</v>
      </c>
      <c r="E125" s="187">
        <v>4</v>
      </c>
      <c r="F125" s="188"/>
      <c r="G125" s="189">
        <f>ROUND(E125*F125,2)</f>
        <v>0</v>
      </c>
      <c r="H125" s="188"/>
      <c r="I125" s="189">
        <f>ROUND(E125*H125,2)</f>
        <v>0</v>
      </c>
      <c r="J125" s="188"/>
      <c r="K125" s="189">
        <f>ROUND(E125*J125,2)</f>
        <v>0</v>
      </c>
      <c r="L125" s="189">
        <v>21</v>
      </c>
      <c r="M125" s="189">
        <f>G125*(1+L125/100)</f>
        <v>0</v>
      </c>
      <c r="N125" s="187">
        <v>2.64E-3</v>
      </c>
      <c r="O125" s="187">
        <f>ROUND(E125*N125,2)</f>
        <v>0.01</v>
      </c>
      <c r="P125" s="187">
        <v>0</v>
      </c>
      <c r="Q125" s="187">
        <f>ROUND(E125*P125,2)</f>
        <v>0</v>
      </c>
      <c r="R125" s="189" t="s">
        <v>291</v>
      </c>
      <c r="S125" s="189" t="s">
        <v>140</v>
      </c>
      <c r="T125" s="190" t="s">
        <v>140</v>
      </c>
      <c r="U125" s="161">
        <v>1.5398499999999999</v>
      </c>
      <c r="V125" s="161">
        <f>ROUND(E125*U125,2)</f>
        <v>6.16</v>
      </c>
      <c r="W125" s="161"/>
      <c r="X125" s="161" t="s">
        <v>141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142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6">
        <v>40</v>
      </c>
      <c r="B126" s="177" t="s">
        <v>302</v>
      </c>
      <c r="C126" s="193" t="s">
        <v>303</v>
      </c>
      <c r="D126" s="178" t="s">
        <v>242</v>
      </c>
      <c r="E126" s="179">
        <v>34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3.2599999999999999E-3</v>
      </c>
      <c r="Q126" s="179">
        <f>ROUND(E126*P126,2)</f>
        <v>0.11</v>
      </c>
      <c r="R126" s="181" t="s">
        <v>291</v>
      </c>
      <c r="S126" s="181" t="s">
        <v>140</v>
      </c>
      <c r="T126" s="182" t="s">
        <v>140</v>
      </c>
      <c r="U126" s="161">
        <v>5.7500000000000002E-2</v>
      </c>
      <c r="V126" s="161">
        <f>ROUND(E126*U126,2)</f>
        <v>1.96</v>
      </c>
      <c r="W126" s="161"/>
      <c r="X126" s="161" t="s">
        <v>141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142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4" t="s">
        <v>292</v>
      </c>
      <c r="D127" s="162"/>
      <c r="E127" s="163">
        <v>34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146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0" t="s">
        <v>134</v>
      </c>
      <c r="B128" s="171" t="s">
        <v>95</v>
      </c>
      <c r="C128" s="192" t="s">
        <v>96</v>
      </c>
      <c r="D128" s="172"/>
      <c r="E128" s="173"/>
      <c r="F128" s="174"/>
      <c r="G128" s="174">
        <f>SUMIF(AG129:AG135,"&lt;&gt;NOR",G129:G135)</f>
        <v>0</v>
      </c>
      <c r="H128" s="174"/>
      <c r="I128" s="174">
        <f>SUM(I129:I135)</f>
        <v>0</v>
      </c>
      <c r="J128" s="174"/>
      <c r="K128" s="174">
        <f>SUM(K129:K135)</f>
        <v>0</v>
      </c>
      <c r="L128" s="174"/>
      <c r="M128" s="174">
        <f>SUM(M129:M135)</f>
        <v>0</v>
      </c>
      <c r="N128" s="173"/>
      <c r="O128" s="173">
        <f>SUM(O129:O135)</f>
        <v>0.26</v>
      </c>
      <c r="P128" s="173"/>
      <c r="Q128" s="173">
        <f>SUM(Q129:Q135)</f>
        <v>1.36</v>
      </c>
      <c r="R128" s="174"/>
      <c r="S128" s="174"/>
      <c r="T128" s="175"/>
      <c r="U128" s="169"/>
      <c r="V128" s="169">
        <f>SUM(V129:V135)</f>
        <v>34.21</v>
      </c>
      <c r="W128" s="169"/>
      <c r="X128" s="169"/>
      <c r="AG128" t="s">
        <v>135</v>
      </c>
    </row>
    <row r="129" spans="1:60" outlineLevel="1" x14ac:dyDescent="0.2">
      <c r="A129" s="176">
        <v>41</v>
      </c>
      <c r="B129" s="177" t="s">
        <v>304</v>
      </c>
      <c r="C129" s="193" t="s">
        <v>305</v>
      </c>
      <c r="D129" s="178" t="s">
        <v>138</v>
      </c>
      <c r="E129" s="179">
        <v>75.36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1.7999999999999999E-2</v>
      </c>
      <c r="Q129" s="179">
        <f>ROUND(E129*P129,2)</f>
        <v>1.36</v>
      </c>
      <c r="R129" s="181" t="s">
        <v>306</v>
      </c>
      <c r="S129" s="181" t="s">
        <v>140</v>
      </c>
      <c r="T129" s="182" t="s">
        <v>140</v>
      </c>
      <c r="U129" s="161">
        <v>0.33400000000000002</v>
      </c>
      <c r="V129" s="161">
        <f>ROUND(E129*U129,2)</f>
        <v>25.17</v>
      </c>
      <c r="W129" s="161"/>
      <c r="X129" s="161" t="s">
        <v>141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142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4" t="s">
        <v>307</v>
      </c>
      <c r="D130" s="162"/>
      <c r="E130" s="163">
        <v>75.36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146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6">
        <v>42</v>
      </c>
      <c r="B131" s="177" t="s">
        <v>308</v>
      </c>
      <c r="C131" s="193" t="s">
        <v>309</v>
      </c>
      <c r="D131" s="178" t="s">
        <v>138</v>
      </c>
      <c r="E131" s="179">
        <v>75.36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79">
        <v>3.0000000000000001E-5</v>
      </c>
      <c r="O131" s="179">
        <f>ROUND(E131*N131,2)</f>
        <v>0</v>
      </c>
      <c r="P131" s="179">
        <v>0</v>
      </c>
      <c r="Q131" s="179">
        <f>ROUND(E131*P131,2)</f>
        <v>0</v>
      </c>
      <c r="R131" s="181" t="s">
        <v>306</v>
      </c>
      <c r="S131" s="181" t="s">
        <v>140</v>
      </c>
      <c r="T131" s="182" t="s">
        <v>140</v>
      </c>
      <c r="U131" s="161">
        <v>0.12</v>
      </c>
      <c r="V131" s="161">
        <f>ROUND(E131*U131,2)</f>
        <v>9.0399999999999991</v>
      </c>
      <c r="W131" s="161"/>
      <c r="X131" s="161" t="s">
        <v>141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142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9" t="s">
        <v>310</v>
      </c>
      <c r="D132" s="260"/>
      <c r="E132" s="260"/>
      <c r="F132" s="260"/>
      <c r="G132" s="260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169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4" t="s">
        <v>311</v>
      </c>
      <c r="D133" s="162"/>
      <c r="E133" s="163">
        <v>75.36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146</v>
      </c>
      <c r="AH133" s="151">
        <v>5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33.75" outlineLevel="1" x14ac:dyDescent="0.2">
      <c r="A134" s="176">
        <v>43</v>
      </c>
      <c r="B134" s="177" t="s">
        <v>312</v>
      </c>
      <c r="C134" s="193" t="s">
        <v>313</v>
      </c>
      <c r="D134" s="178" t="s">
        <v>138</v>
      </c>
      <c r="E134" s="179">
        <v>86.664000000000001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3.0000000000000001E-3</v>
      </c>
      <c r="O134" s="179">
        <f>ROUND(E134*N134,2)</f>
        <v>0.26</v>
      </c>
      <c r="P134" s="179">
        <v>0</v>
      </c>
      <c r="Q134" s="179">
        <f>ROUND(E134*P134,2)</f>
        <v>0</v>
      </c>
      <c r="R134" s="181" t="s">
        <v>199</v>
      </c>
      <c r="S134" s="181" t="s">
        <v>140</v>
      </c>
      <c r="T134" s="182" t="s">
        <v>140</v>
      </c>
      <c r="U134" s="161">
        <v>0</v>
      </c>
      <c r="V134" s="161">
        <f>ROUND(E134*U134,2)</f>
        <v>0</v>
      </c>
      <c r="W134" s="161"/>
      <c r="X134" s="161" t="s">
        <v>194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195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4" t="s">
        <v>314</v>
      </c>
      <c r="D135" s="162"/>
      <c r="E135" s="163">
        <v>86.664000000000001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146</v>
      </c>
      <c r="AH135" s="151">
        <v>5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70" t="s">
        <v>134</v>
      </c>
      <c r="B136" s="171" t="s">
        <v>97</v>
      </c>
      <c r="C136" s="192" t="s">
        <v>98</v>
      </c>
      <c r="D136" s="172"/>
      <c r="E136" s="173"/>
      <c r="F136" s="174"/>
      <c r="G136" s="174">
        <f>SUMIF(AG137:AG139,"&lt;&gt;NOR",G137:G139)</f>
        <v>0</v>
      </c>
      <c r="H136" s="174"/>
      <c r="I136" s="174">
        <f>SUM(I137:I139)</f>
        <v>0</v>
      </c>
      <c r="J136" s="174"/>
      <c r="K136" s="174">
        <f>SUM(K137:K139)</f>
        <v>0</v>
      </c>
      <c r="L136" s="174"/>
      <c r="M136" s="174">
        <f>SUM(M137:M139)</f>
        <v>0</v>
      </c>
      <c r="N136" s="173"/>
      <c r="O136" s="173">
        <f>SUM(O137:O139)</f>
        <v>0</v>
      </c>
      <c r="P136" s="173"/>
      <c r="Q136" s="173">
        <f>SUM(Q137:Q139)</f>
        <v>0.28999999999999998</v>
      </c>
      <c r="R136" s="174"/>
      <c r="S136" s="174"/>
      <c r="T136" s="175"/>
      <c r="U136" s="169"/>
      <c r="V136" s="169">
        <f>SUM(V137:V139)</f>
        <v>2.79</v>
      </c>
      <c r="W136" s="169"/>
      <c r="X136" s="169"/>
      <c r="AG136" t="s">
        <v>135</v>
      </c>
    </row>
    <row r="137" spans="1:60" outlineLevel="1" x14ac:dyDescent="0.2">
      <c r="A137" s="176">
        <v>44</v>
      </c>
      <c r="B137" s="177" t="s">
        <v>315</v>
      </c>
      <c r="C137" s="193" t="s">
        <v>316</v>
      </c>
      <c r="D137" s="178" t="s">
        <v>138</v>
      </c>
      <c r="E137" s="179">
        <v>17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79">
        <v>0</v>
      </c>
      <c r="O137" s="179">
        <f>ROUND(E137*N137,2)</f>
        <v>0</v>
      </c>
      <c r="P137" s="179">
        <v>1.695E-2</v>
      </c>
      <c r="Q137" s="179">
        <f>ROUND(E137*P137,2)</f>
        <v>0.28999999999999998</v>
      </c>
      <c r="R137" s="181" t="s">
        <v>317</v>
      </c>
      <c r="S137" s="181" t="s">
        <v>140</v>
      </c>
      <c r="T137" s="182" t="s">
        <v>140</v>
      </c>
      <c r="U137" s="161">
        <v>0.16400000000000001</v>
      </c>
      <c r="V137" s="161">
        <f>ROUND(E137*U137,2)</f>
        <v>2.79</v>
      </c>
      <c r="W137" s="161"/>
      <c r="X137" s="161" t="s">
        <v>141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142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63" t="s">
        <v>318</v>
      </c>
      <c r="D138" s="264"/>
      <c r="E138" s="264"/>
      <c r="F138" s="264"/>
      <c r="G138" s="264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144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4" t="s">
        <v>319</v>
      </c>
      <c r="D139" s="162"/>
      <c r="E139" s="163">
        <v>17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146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70" t="s">
        <v>134</v>
      </c>
      <c r="B140" s="171" t="s">
        <v>99</v>
      </c>
      <c r="C140" s="192" t="s">
        <v>100</v>
      </c>
      <c r="D140" s="172"/>
      <c r="E140" s="173"/>
      <c r="F140" s="174"/>
      <c r="G140" s="174">
        <f>SUMIF(AG141:AG158,"&lt;&gt;NOR",G141:G158)</f>
        <v>0</v>
      </c>
      <c r="H140" s="174"/>
      <c r="I140" s="174">
        <f>SUM(I141:I158)</f>
        <v>0</v>
      </c>
      <c r="J140" s="174"/>
      <c r="K140" s="174">
        <f>SUM(K141:K158)</f>
        <v>0</v>
      </c>
      <c r="L140" s="174"/>
      <c r="M140" s="174">
        <f>SUM(M141:M158)</f>
        <v>0</v>
      </c>
      <c r="N140" s="173"/>
      <c r="O140" s="173">
        <f>SUM(O141:O158)</f>
        <v>1.1000000000000001</v>
      </c>
      <c r="P140" s="173"/>
      <c r="Q140" s="173">
        <f>SUM(Q141:Q158)</f>
        <v>0</v>
      </c>
      <c r="R140" s="174"/>
      <c r="S140" s="174"/>
      <c r="T140" s="175"/>
      <c r="U140" s="169"/>
      <c r="V140" s="169">
        <f>SUM(V141:V158)</f>
        <v>208.94</v>
      </c>
      <c r="W140" s="169"/>
      <c r="X140" s="169"/>
      <c r="AG140" t="s">
        <v>135</v>
      </c>
    </row>
    <row r="141" spans="1:60" ht="22.5" outlineLevel="1" x14ac:dyDescent="0.2">
      <c r="A141" s="176">
        <v>45</v>
      </c>
      <c r="B141" s="177" t="s">
        <v>320</v>
      </c>
      <c r="C141" s="193" t="s">
        <v>321</v>
      </c>
      <c r="D141" s="178" t="s">
        <v>192</v>
      </c>
      <c r="E141" s="179">
        <v>48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6.0000000000000002E-5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322</v>
      </c>
      <c r="S141" s="181" t="s">
        <v>140</v>
      </c>
      <c r="T141" s="182" t="s">
        <v>140</v>
      </c>
      <c r="U141" s="161">
        <v>0.05</v>
      </c>
      <c r="V141" s="161">
        <f>ROUND(E141*U141,2)</f>
        <v>2.4</v>
      </c>
      <c r="W141" s="161"/>
      <c r="X141" s="161" t="s">
        <v>141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142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323</v>
      </c>
      <c r="D142" s="162"/>
      <c r="E142" s="163">
        <v>48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146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6">
        <v>46</v>
      </c>
      <c r="B143" s="177" t="s">
        <v>324</v>
      </c>
      <c r="C143" s="193" t="s">
        <v>325</v>
      </c>
      <c r="D143" s="178" t="s">
        <v>326</v>
      </c>
      <c r="E143" s="179">
        <v>917.95839999999998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6.0000000000000002E-5</v>
      </c>
      <c r="O143" s="179">
        <f>ROUND(E143*N143,2)</f>
        <v>0.06</v>
      </c>
      <c r="P143" s="179">
        <v>0</v>
      </c>
      <c r="Q143" s="179">
        <f>ROUND(E143*P143,2)</f>
        <v>0</v>
      </c>
      <c r="R143" s="181" t="s">
        <v>322</v>
      </c>
      <c r="S143" s="181" t="s">
        <v>140</v>
      </c>
      <c r="T143" s="182" t="s">
        <v>140</v>
      </c>
      <c r="U143" s="161">
        <v>0.221</v>
      </c>
      <c r="V143" s="161">
        <f>ROUND(E143*U143,2)</f>
        <v>202.87</v>
      </c>
      <c r="W143" s="161"/>
      <c r="X143" s="161" t="s">
        <v>141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142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4" t="s">
        <v>327</v>
      </c>
      <c r="D144" s="162"/>
      <c r="E144" s="163">
        <v>81.542400000000001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146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4" t="s">
        <v>328</v>
      </c>
      <c r="D145" s="162"/>
      <c r="E145" s="163">
        <v>506.24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146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4" t="s">
        <v>329</v>
      </c>
      <c r="D146" s="162"/>
      <c r="E146" s="163">
        <v>330.17599999999999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146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6">
        <v>47</v>
      </c>
      <c r="B147" s="177" t="s">
        <v>330</v>
      </c>
      <c r="C147" s="193" t="s">
        <v>331</v>
      </c>
      <c r="D147" s="178" t="s">
        <v>173</v>
      </c>
      <c r="E147" s="179">
        <v>8.9700000000000002E-2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79">
        <v>1</v>
      </c>
      <c r="O147" s="179">
        <f>ROUND(E147*N147,2)</f>
        <v>0.09</v>
      </c>
      <c r="P147" s="179">
        <v>0</v>
      </c>
      <c r="Q147" s="179">
        <f>ROUND(E147*P147,2)</f>
        <v>0</v>
      </c>
      <c r="R147" s="181" t="s">
        <v>199</v>
      </c>
      <c r="S147" s="181" t="s">
        <v>140</v>
      </c>
      <c r="T147" s="182" t="s">
        <v>140</v>
      </c>
      <c r="U147" s="161">
        <v>0</v>
      </c>
      <c r="V147" s="161">
        <f>ROUND(E147*U147,2)</f>
        <v>0</v>
      </c>
      <c r="W147" s="161"/>
      <c r="X147" s="161" t="s">
        <v>194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195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4" t="s">
        <v>332</v>
      </c>
      <c r="D148" s="162"/>
      <c r="E148" s="163">
        <v>8.9700000000000002E-2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146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76">
        <v>48</v>
      </c>
      <c r="B149" s="177" t="s">
        <v>333</v>
      </c>
      <c r="C149" s="193" t="s">
        <v>334</v>
      </c>
      <c r="D149" s="178" t="s">
        <v>173</v>
      </c>
      <c r="E149" s="179">
        <v>0.55686000000000002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79">
        <v>1</v>
      </c>
      <c r="O149" s="179">
        <f>ROUND(E149*N149,2)</f>
        <v>0.56000000000000005</v>
      </c>
      <c r="P149" s="179">
        <v>0</v>
      </c>
      <c r="Q149" s="179">
        <f>ROUND(E149*P149,2)</f>
        <v>0</v>
      </c>
      <c r="R149" s="181" t="s">
        <v>199</v>
      </c>
      <c r="S149" s="181" t="s">
        <v>140</v>
      </c>
      <c r="T149" s="182" t="s">
        <v>140</v>
      </c>
      <c r="U149" s="161">
        <v>0</v>
      </c>
      <c r="V149" s="161">
        <f>ROUND(E149*U149,2)</f>
        <v>0</v>
      </c>
      <c r="W149" s="161"/>
      <c r="X149" s="161" t="s">
        <v>194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195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4" t="s">
        <v>335</v>
      </c>
      <c r="D150" s="162"/>
      <c r="E150" s="163">
        <v>0.55686000000000002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146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 x14ac:dyDescent="0.2">
      <c r="A151" s="176">
        <v>49</v>
      </c>
      <c r="B151" s="177" t="s">
        <v>336</v>
      </c>
      <c r="C151" s="193" t="s">
        <v>337</v>
      </c>
      <c r="D151" s="178" t="s">
        <v>173</v>
      </c>
      <c r="E151" s="179">
        <v>0.36319000000000001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79">
        <v>1</v>
      </c>
      <c r="O151" s="179">
        <f>ROUND(E151*N151,2)</f>
        <v>0.36</v>
      </c>
      <c r="P151" s="179">
        <v>0</v>
      </c>
      <c r="Q151" s="179">
        <f>ROUND(E151*P151,2)</f>
        <v>0</v>
      </c>
      <c r="R151" s="181" t="s">
        <v>199</v>
      </c>
      <c r="S151" s="181" t="s">
        <v>140</v>
      </c>
      <c r="T151" s="182" t="s">
        <v>140</v>
      </c>
      <c r="U151" s="161">
        <v>0</v>
      </c>
      <c r="V151" s="161">
        <f>ROUND(E151*U151,2)</f>
        <v>0</v>
      </c>
      <c r="W151" s="161"/>
      <c r="X151" s="161" t="s">
        <v>194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195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4" t="s">
        <v>338</v>
      </c>
      <c r="D152" s="162"/>
      <c r="E152" s="163">
        <v>0.36319000000000001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146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45" outlineLevel="1" x14ac:dyDescent="0.2">
      <c r="A153" s="176">
        <v>50</v>
      </c>
      <c r="B153" s="177" t="s">
        <v>339</v>
      </c>
      <c r="C153" s="193" t="s">
        <v>340</v>
      </c>
      <c r="D153" s="178" t="s">
        <v>192</v>
      </c>
      <c r="E153" s="179">
        <v>48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81" t="s">
        <v>199</v>
      </c>
      <c r="S153" s="181" t="s">
        <v>140</v>
      </c>
      <c r="T153" s="182" t="s">
        <v>140</v>
      </c>
      <c r="U153" s="161">
        <v>0</v>
      </c>
      <c r="V153" s="161">
        <f>ROUND(E153*U153,2)</f>
        <v>0</v>
      </c>
      <c r="W153" s="161"/>
      <c r="X153" s="161" t="s">
        <v>194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195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4" t="s">
        <v>341</v>
      </c>
      <c r="D154" s="162"/>
      <c r="E154" s="163">
        <v>48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146</v>
      </c>
      <c r="AH154" s="151">
        <v>5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6">
        <v>51</v>
      </c>
      <c r="B155" s="177" t="s">
        <v>342</v>
      </c>
      <c r="C155" s="193" t="s">
        <v>343</v>
      </c>
      <c r="D155" s="178" t="s">
        <v>242</v>
      </c>
      <c r="E155" s="179">
        <v>36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79">
        <v>9.7000000000000005E-4</v>
      </c>
      <c r="O155" s="179">
        <f>ROUND(E155*N155,2)</f>
        <v>0.03</v>
      </c>
      <c r="P155" s="179">
        <v>0</v>
      </c>
      <c r="Q155" s="179">
        <f>ROUND(E155*P155,2)</f>
        <v>0</v>
      </c>
      <c r="R155" s="181" t="s">
        <v>199</v>
      </c>
      <c r="S155" s="181" t="s">
        <v>140</v>
      </c>
      <c r="T155" s="182" t="s">
        <v>140</v>
      </c>
      <c r="U155" s="161">
        <v>0</v>
      </c>
      <c r="V155" s="161">
        <f>ROUND(E155*U155,2)</f>
        <v>0</v>
      </c>
      <c r="W155" s="161"/>
      <c r="X155" s="161" t="s">
        <v>194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195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4" t="s">
        <v>344</v>
      </c>
      <c r="D156" s="162"/>
      <c r="E156" s="163">
        <v>36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146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6">
        <v>52</v>
      </c>
      <c r="B157" s="177" t="s">
        <v>345</v>
      </c>
      <c r="C157" s="193" t="s">
        <v>346</v>
      </c>
      <c r="D157" s="178" t="s">
        <v>173</v>
      </c>
      <c r="E157" s="179">
        <v>1.10263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79">
        <v>0</v>
      </c>
      <c r="O157" s="179">
        <f>ROUND(E157*N157,2)</f>
        <v>0</v>
      </c>
      <c r="P157" s="179">
        <v>0</v>
      </c>
      <c r="Q157" s="179">
        <f>ROUND(E157*P157,2)</f>
        <v>0</v>
      </c>
      <c r="R157" s="181" t="s">
        <v>322</v>
      </c>
      <c r="S157" s="181" t="s">
        <v>140</v>
      </c>
      <c r="T157" s="182" t="s">
        <v>140</v>
      </c>
      <c r="U157" s="161">
        <v>3.327</v>
      </c>
      <c r="V157" s="161">
        <f>ROUND(E157*U157,2)</f>
        <v>3.67</v>
      </c>
      <c r="W157" s="161"/>
      <c r="X157" s="161" t="s">
        <v>252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253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63" t="s">
        <v>347</v>
      </c>
      <c r="D158" s="264"/>
      <c r="E158" s="264"/>
      <c r="F158" s="264"/>
      <c r="G158" s="264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144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0" t="s">
        <v>134</v>
      </c>
      <c r="B159" s="171" t="s">
        <v>101</v>
      </c>
      <c r="C159" s="192" t="s">
        <v>102</v>
      </c>
      <c r="D159" s="172"/>
      <c r="E159" s="173"/>
      <c r="F159" s="174"/>
      <c r="G159" s="174">
        <f>SUMIF(AG160:AG181,"&lt;&gt;NOR",G160:G181)</f>
        <v>0</v>
      </c>
      <c r="H159" s="174"/>
      <c r="I159" s="174">
        <f>SUM(I160:I181)</f>
        <v>0</v>
      </c>
      <c r="J159" s="174"/>
      <c r="K159" s="174">
        <f>SUM(K160:K181)</f>
        <v>0</v>
      </c>
      <c r="L159" s="174"/>
      <c r="M159" s="174">
        <f>SUM(M160:M181)</f>
        <v>0</v>
      </c>
      <c r="N159" s="173"/>
      <c r="O159" s="173">
        <f>SUM(O160:O181)</f>
        <v>0.09</v>
      </c>
      <c r="P159" s="173"/>
      <c r="Q159" s="173">
        <f>SUM(Q160:Q181)</f>
        <v>0</v>
      </c>
      <c r="R159" s="174"/>
      <c r="S159" s="174"/>
      <c r="T159" s="175"/>
      <c r="U159" s="169"/>
      <c r="V159" s="169">
        <f>SUM(V160:V181)</f>
        <v>78.06</v>
      </c>
      <c r="W159" s="169"/>
      <c r="X159" s="169"/>
      <c r="AG159" t="s">
        <v>135</v>
      </c>
    </row>
    <row r="160" spans="1:60" outlineLevel="1" x14ac:dyDescent="0.2">
      <c r="A160" s="176">
        <v>53</v>
      </c>
      <c r="B160" s="177" t="s">
        <v>348</v>
      </c>
      <c r="C160" s="193" t="s">
        <v>349</v>
      </c>
      <c r="D160" s="178" t="s">
        <v>138</v>
      </c>
      <c r="E160" s="179">
        <v>45.375999999999998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79">
        <v>2.4000000000000001E-4</v>
      </c>
      <c r="O160" s="179">
        <f>ROUND(E160*N160,2)</f>
        <v>0.01</v>
      </c>
      <c r="P160" s="179">
        <v>0</v>
      </c>
      <c r="Q160" s="179">
        <f>ROUND(E160*P160,2)</f>
        <v>0</v>
      </c>
      <c r="R160" s="181" t="s">
        <v>350</v>
      </c>
      <c r="S160" s="181" t="s">
        <v>140</v>
      </c>
      <c r="T160" s="182" t="s">
        <v>140</v>
      </c>
      <c r="U160" s="161">
        <v>0.28699999999999998</v>
      </c>
      <c r="V160" s="161">
        <f>ROUND(E160*U160,2)</f>
        <v>13.02</v>
      </c>
      <c r="W160" s="161"/>
      <c r="X160" s="161" t="s">
        <v>141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142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59" t="s">
        <v>409</v>
      </c>
      <c r="D161" s="260"/>
      <c r="E161" s="260"/>
      <c r="F161" s="260"/>
      <c r="G161" s="260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169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61" t="s">
        <v>351</v>
      </c>
      <c r="D162" s="262"/>
      <c r="E162" s="262"/>
      <c r="F162" s="262"/>
      <c r="G162" s="262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169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61" t="s">
        <v>352</v>
      </c>
      <c r="D163" s="262"/>
      <c r="E163" s="262"/>
      <c r="F163" s="262"/>
      <c r="G163" s="262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169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4" t="s">
        <v>353</v>
      </c>
      <c r="D164" s="162"/>
      <c r="E164" s="163">
        <v>45.375999999999998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146</v>
      </c>
      <c r="AH164" s="151">
        <v>5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6">
        <v>54</v>
      </c>
      <c r="B165" s="177" t="s">
        <v>354</v>
      </c>
      <c r="C165" s="193" t="s">
        <v>355</v>
      </c>
      <c r="D165" s="178" t="s">
        <v>138</v>
      </c>
      <c r="E165" s="179">
        <v>159.47999999999999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79">
        <v>4.2000000000000002E-4</v>
      </c>
      <c r="O165" s="179">
        <f>ROUND(E165*N165,2)</f>
        <v>7.0000000000000007E-2</v>
      </c>
      <c r="P165" s="179">
        <v>0</v>
      </c>
      <c r="Q165" s="179">
        <f>ROUND(E165*P165,2)</f>
        <v>0</v>
      </c>
      <c r="R165" s="181" t="s">
        <v>350</v>
      </c>
      <c r="S165" s="181" t="s">
        <v>140</v>
      </c>
      <c r="T165" s="182" t="s">
        <v>140</v>
      </c>
      <c r="U165" s="161">
        <v>0.13200000000000001</v>
      </c>
      <c r="V165" s="161">
        <f>ROUND(E165*U165,2)</f>
        <v>21.05</v>
      </c>
      <c r="W165" s="161"/>
      <c r="X165" s="161" t="s">
        <v>141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142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63" t="s">
        <v>356</v>
      </c>
      <c r="D166" s="264"/>
      <c r="E166" s="264"/>
      <c r="F166" s="264"/>
      <c r="G166" s="264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144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4" t="s">
        <v>357</v>
      </c>
      <c r="D167" s="162"/>
      <c r="E167" s="163">
        <v>75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146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4" t="s">
        <v>358</v>
      </c>
      <c r="D168" s="162"/>
      <c r="E168" s="163">
        <v>46.08</v>
      </c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146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4" t="s">
        <v>359</v>
      </c>
      <c r="D169" s="162"/>
      <c r="E169" s="163">
        <v>38.4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146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6">
        <v>55</v>
      </c>
      <c r="B170" s="177" t="s">
        <v>360</v>
      </c>
      <c r="C170" s="193" t="s">
        <v>361</v>
      </c>
      <c r="D170" s="178" t="s">
        <v>138</v>
      </c>
      <c r="E170" s="179">
        <v>45.375999999999998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79">
        <v>6.9999999999999994E-5</v>
      </c>
      <c r="O170" s="179">
        <f>ROUND(E170*N170,2)</f>
        <v>0</v>
      </c>
      <c r="P170" s="179">
        <v>0</v>
      </c>
      <c r="Q170" s="179">
        <f>ROUND(E170*P170,2)</f>
        <v>0</v>
      </c>
      <c r="R170" s="181" t="s">
        <v>350</v>
      </c>
      <c r="S170" s="181" t="s">
        <v>140</v>
      </c>
      <c r="T170" s="182" t="s">
        <v>140</v>
      </c>
      <c r="U170" s="161">
        <v>0.14399999999999999</v>
      </c>
      <c r="V170" s="161">
        <f>ROUND(E170*U170,2)</f>
        <v>6.53</v>
      </c>
      <c r="W170" s="161"/>
      <c r="X170" s="161" t="s">
        <v>141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142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4" t="s">
        <v>362</v>
      </c>
      <c r="D171" s="162"/>
      <c r="E171" s="163">
        <v>45.375999999999998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146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6">
        <v>56</v>
      </c>
      <c r="B172" s="177" t="s">
        <v>363</v>
      </c>
      <c r="C172" s="193" t="s">
        <v>364</v>
      </c>
      <c r="D172" s="178" t="s">
        <v>138</v>
      </c>
      <c r="E172" s="179">
        <v>75.674999999999997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79">
        <v>1.9000000000000001E-4</v>
      </c>
      <c r="O172" s="179">
        <f>ROUND(E172*N172,2)</f>
        <v>0.01</v>
      </c>
      <c r="P172" s="179">
        <v>0</v>
      </c>
      <c r="Q172" s="179">
        <f>ROUND(E172*P172,2)</f>
        <v>0</v>
      </c>
      <c r="R172" s="181" t="s">
        <v>350</v>
      </c>
      <c r="S172" s="181" t="s">
        <v>140</v>
      </c>
      <c r="T172" s="182" t="s">
        <v>140</v>
      </c>
      <c r="U172" s="161">
        <v>0.495</v>
      </c>
      <c r="V172" s="161">
        <f>ROUND(E172*U172,2)</f>
        <v>37.46</v>
      </c>
      <c r="W172" s="161"/>
      <c r="X172" s="161" t="s">
        <v>141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142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59" t="s">
        <v>365</v>
      </c>
      <c r="D173" s="260"/>
      <c r="E173" s="260"/>
      <c r="F173" s="260"/>
      <c r="G173" s="260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169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83" t="str">
        <f>C173</f>
        <v>včetně montáže, dodávky a demontáže pomocného lešení, aplikace a dodávka odstraňovače, následné očištění  vodou.</v>
      </c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6" t="s">
        <v>366</v>
      </c>
      <c r="D174" s="164"/>
      <c r="E174" s="165"/>
      <c r="F174" s="166"/>
      <c r="G174" s="166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169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61" t="s">
        <v>367</v>
      </c>
      <c r="D175" s="262"/>
      <c r="E175" s="262"/>
      <c r="F175" s="262"/>
      <c r="G175" s="262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169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4" t="s">
        <v>228</v>
      </c>
      <c r="D176" s="162"/>
      <c r="E176" s="163">
        <v>27.776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146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58"/>
      <c r="B177" s="159"/>
      <c r="C177" s="194" t="s">
        <v>213</v>
      </c>
      <c r="D177" s="162"/>
      <c r="E177" s="163">
        <v>34.098999999999997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146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97" t="s">
        <v>368</v>
      </c>
      <c r="D178" s="167"/>
      <c r="E178" s="168">
        <v>61.875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146</v>
      </c>
      <c r="AH178" s="151">
        <v>1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94" t="s">
        <v>369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146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4" t="s">
        <v>370</v>
      </c>
      <c r="D180" s="162"/>
      <c r="E180" s="163">
        <v>12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146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94" t="s">
        <v>371</v>
      </c>
      <c r="D181" s="162"/>
      <c r="E181" s="163">
        <v>1.8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146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170" t="s">
        <v>134</v>
      </c>
      <c r="B182" s="171" t="s">
        <v>103</v>
      </c>
      <c r="C182" s="192" t="s">
        <v>104</v>
      </c>
      <c r="D182" s="172"/>
      <c r="E182" s="173"/>
      <c r="F182" s="174"/>
      <c r="G182" s="174">
        <f>SUMIF(AG183:AG193,"&lt;&gt;NOR",G183:G193)</f>
        <v>0</v>
      </c>
      <c r="H182" s="174"/>
      <c r="I182" s="174">
        <f>SUM(I183:I193)</f>
        <v>0</v>
      </c>
      <c r="J182" s="174"/>
      <c r="K182" s="174">
        <f>SUM(K183:K193)</f>
        <v>0</v>
      </c>
      <c r="L182" s="174"/>
      <c r="M182" s="174">
        <f>SUM(M183:M193)</f>
        <v>0</v>
      </c>
      <c r="N182" s="173"/>
      <c r="O182" s="173">
        <f>SUM(O183:O193)</f>
        <v>0</v>
      </c>
      <c r="P182" s="173"/>
      <c r="Q182" s="173">
        <f>SUM(Q183:Q193)</f>
        <v>0</v>
      </c>
      <c r="R182" s="174"/>
      <c r="S182" s="174"/>
      <c r="T182" s="175"/>
      <c r="U182" s="169"/>
      <c r="V182" s="169">
        <f>SUM(V183:V193)</f>
        <v>0.98</v>
      </c>
      <c r="W182" s="169"/>
      <c r="X182" s="169"/>
      <c r="AG182" t="s">
        <v>135</v>
      </c>
    </row>
    <row r="183" spans="1:60" outlineLevel="1" x14ac:dyDescent="0.2">
      <c r="A183" s="176">
        <v>57</v>
      </c>
      <c r="B183" s="177" t="s">
        <v>372</v>
      </c>
      <c r="C183" s="193" t="s">
        <v>373</v>
      </c>
      <c r="D183" s="178" t="s">
        <v>173</v>
      </c>
      <c r="E183" s="179">
        <v>1.9923999999999999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81" t="s">
        <v>243</v>
      </c>
      <c r="S183" s="181" t="s">
        <v>140</v>
      </c>
      <c r="T183" s="182" t="s">
        <v>140</v>
      </c>
      <c r="U183" s="161">
        <v>0.49</v>
      </c>
      <c r="V183" s="161">
        <f>ROUND(E183*U183,2)</f>
        <v>0.98</v>
      </c>
      <c r="W183" s="161"/>
      <c r="X183" s="161" t="s">
        <v>141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142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9" t="s">
        <v>374</v>
      </c>
      <c r="D184" s="260"/>
      <c r="E184" s="260"/>
      <c r="F184" s="260"/>
      <c r="G184" s="260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169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4" t="s">
        <v>375</v>
      </c>
      <c r="D185" s="162"/>
      <c r="E185" s="163">
        <v>0.28000000000000003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146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4" t="s">
        <v>376</v>
      </c>
      <c r="D186" s="162"/>
      <c r="E186" s="163">
        <v>0.33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146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4" t="s">
        <v>377</v>
      </c>
      <c r="D187" s="162"/>
      <c r="E187" s="163">
        <v>1.3824000000000001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146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6">
        <v>58</v>
      </c>
      <c r="B188" s="177" t="s">
        <v>378</v>
      </c>
      <c r="C188" s="193" t="s">
        <v>379</v>
      </c>
      <c r="D188" s="178" t="s">
        <v>173</v>
      </c>
      <c r="E188" s="179">
        <v>5.97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81" t="s">
        <v>243</v>
      </c>
      <c r="S188" s="181" t="s">
        <v>140</v>
      </c>
      <c r="T188" s="182" t="s">
        <v>140</v>
      </c>
      <c r="U188" s="161">
        <v>0</v>
      </c>
      <c r="V188" s="161">
        <f>ROUND(E188*U188,2)</f>
        <v>0</v>
      </c>
      <c r="W188" s="161"/>
      <c r="X188" s="161" t="s">
        <v>141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142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4" t="s">
        <v>380</v>
      </c>
      <c r="D189" s="162"/>
      <c r="E189" s="163">
        <v>5.97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146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84">
        <v>59</v>
      </c>
      <c r="B190" s="185" t="s">
        <v>381</v>
      </c>
      <c r="C190" s="195" t="s">
        <v>382</v>
      </c>
      <c r="D190" s="186" t="s">
        <v>173</v>
      </c>
      <c r="E190" s="187">
        <v>1.35</v>
      </c>
      <c r="F190" s="188"/>
      <c r="G190" s="189">
        <f>ROUND(E190*F190,2)</f>
        <v>0</v>
      </c>
      <c r="H190" s="188"/>
      <c r="I190" s="189">
        <f>ROUND(E190*H190,2)</f>
        <v>0</v>
      </c>
      <c r="J190" s="188"/>
      <c r="K190" s="189">
        <f>ROUND(E190*J190,2)</f>
        <v>0</v>
      </c>
      <c r="L190" s="189">
        <v>21</v>
      </c>
      <c r="M190" s="189">
        <f>G190*(1+L190/100)</f>
        <v>0</v>
      </c>
      <c r="N190" s="187">
        <v>0</v>
      </c>
      <c r="O190" s="187">
        <f>ROUND(E190*N190,2)</f>
        <v>0</v>
      </c>
      <c r="P190" s="187">
        <v>0</v>
      </c>
      <c r="Q190" s="187">
        <f>ROUND(E190*P190,2)</f>
        <v>0</v>
      </c>
      <c r="R190" s="189" t="s">
        <v>243</v>
      </c>
      <c r="S190" s="189" t="s">
        <v>140</v>
      </c>
      <c r="T190" s="190" t="s">
        <v>140</v>
      </c>
      <c r="U190" s="161">
        <v>0</v>
      </c>
      <c r="V190" s="161">
        <f>ROUND(E190*U190,2)</f>
        <v>0</v>
      </c>
      <c r="W190" s="161"/>
      <c r="X190" s="161" t="s">
        <v>141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142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6">
        <v>60</v>
      </c>
      <c r="B191" s="177" t="s">
        <v>383</v>
      </c>
      <c r="C191" s="193" t="s">
        <v>384</v>
      </c>
      <c r="D191" s="178" t="s">
        <v>173</v>
      </c>
      <c r="E191" s="179">
        <v>0.61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81" t="s">
        <v>243</v>
      </c>
      <c r="S191" s="181" t="s">
        <v>140</v>
      </c>
      <c r="T191" s="182" t="s">
        <v>140</v>
      </c>
      <c r="U191" s="161">
        <v>0</v>
      </c>
      <c r="V191" s="161">
        <f>ROUND(E191*U191,2)</f>
        <v>0</v>
      </c>
      <c r="W191" s="161"/>
      <c r="X191" s="161" t="s">
        <v>141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142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94" t="s">
        <v>375</v>
      </c>
      <c r="D192" s="162"/>
      <c r="E192" s="163">
        <v>0.28000000000000003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146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94" t="s">
        <v>376</v>
      </c>
      <c r="D193" s="162"/>
      <c r="E193" s="163">
        <v>0.33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146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x14ac:dyDescent="0.2">
      <c r="A194" s="170" t="s">
        <v>134</v>
      </c>
      <c r="B194" s="171" t="s">
        <v>106</v>
      </c>
      <c r="C194" s="192" t="s">
        <v>27</v>
      </c>
      <c r="D194" s="172"/>
      <c r="E194" s="173"/>
      <c r="F194" s="174"/>
      <c r="G194" s="174">
        <f>SUMIF(AG195:AG212,"&lt;&gt;NOR",G195:G212)</f>
        <v>0</v>
      </c>
      <c r="H194" s="174"/>
      <c r="I194" s="174">
        <f>SUM(I195:I212)</f>
        <v>0</v>
      </c>
      <c r="J194" s="174"/>
      <c r="K194" s="174">
        <f>SUM(K195:K212)</f>
        <v>0</v>
      </c>
      <c r="L194" s="174"/>
      <c r="M194" s="174">
        <f>SUM(M195:M212)</f>
        <v>0</v>
      </c>
      <c r="N194" s="173"/>
      <c r="O194" s="173">
        <f>SUM(O195:O212)</f>
        <v>0</v>
      </c>
      <c r="P194" s="173"/>
      <c r="Q194" s="173">
        <f>SUM(Q195:Q212)</f>
        <v>0</v>
      </c>
      <c r="R194" s="174"/>
      <c r="S194" s="174"/>
      <c r="T194" s="175"/>
      <c r="U194" s="169"/>
      <c r="V194" s="169">
        <f>SUM(V195:V212)</f>
        <v>0</v>
      </c>
      <c r="W194" s="169"/>
      <c r="X194" s="169"/>
      <c r="AG194" t="s">
        <v>135</v>
      </c>
    </row>
    <row r="195" spans="1:60" outlineLevel="1" x14ac:dyDescent="0.2">
      <c r="A195" s="176">
        <v>61</v>
      </c>
      <c r="B195" s="177" t="s">
        <v>385</v>
      </c>
      <c r="C195" s="193" t="s">
        <v>386</v>
      </c>
      <c r="D195" s="178" t="s">
        <v>387</v>
      </c>
      <c r="E195" s="179">
        <v>1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81"/>
      <c r="S195" s="181" t="s">
        <v>140</v>
      </c>
      <c r="T195" s="182" t="s">
        <v>388</v>
      </c>
      <c r="U195" s="161">
        <v>0</v>
      </c>
      <c r="V195" s="161">
        <f>ROUND(E195*U195,2)</f>
        <v>0</v>
      </c>
      <c r="W195" s="161"/>
      <c r="X195" s="161" t="s">
        <v>389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390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9" t="s">
        <v>391</v>
      </c>
      <c r="D196" s="260"/>
      <c r="E196" s="260"/>
      <c r="F196" s="260"/>
      <c r="G196" s="260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169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61" t="s">
        <v>386</v>
      </c>
      <c r="D197" s="262"/>
      <c r="E197" s="262"/>
      <c r="F197" s="262"/>
      <c r="G197" s="262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169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6">
        <v>62</v>
      </c>
      <c r="B198" s="177" t="s">
        <v>392</v>
      </c>
      <c r="C198" s="193" t="s">
        <v>393</v>
      </c>
      <c r="D198" s="178" t="s">
        <v>387</v>
      </c>
      <c r="E198" s="179">
        <v>1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81"/>
      <c r="S198" s="181" t="s">
        <v>140</v>
      </c>
      <c r="T198" s="182" t="s">
        <v>388</v>
      </c>
      <c r="U198" s="161">
        <v>0</v>
      </c>
      <c r="V198" s="161">
        <f>ROUND(E198*U198,2)</f>
        <v>0</v>
      </c>
      <c r="W198" s="161"/>
      <c r="X198" s="161" t="s">
        <v>389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390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59" t="s">
        <v>394</v>
      </c>
      <c r="D199" s="260"/>
      <c r="E199" s="260"/>
      <c r="F199" s="260"/>
      <c r="G199" s="260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169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61" t="s">
        <v>393</v>
      </c>
      <c r="D200" s="262"/>
      <c r="E200" s="262"/>
      <c r="F200" s="262"/>
      <c r="G200" s="262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169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6">
        <v>63</v>
      </c>
      <c r="B201" s="177" t="s">
        <v>395</v>
      </c>
      <c r="C201" s="193" t="s">
        <v>396</v>
      </c>
      <c r="D201" s="178" t="s">
        <v>387</v>
      </c>
      <c r="E201" s="179">
        <v>1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79">
        <v>0</v>
      </c>
      <c r="O201" s="179">
        <f>ROUND(E201*N201,2)</f>
        <v>0</v>
      </c>
      <c r="P201" s="179">
        <v>0</v>
      </c>
      <c r="Q201" s="179">
        <f>ROUND(E201*P201,2)</f>
        <v>0</v>
      </c>
      <c r="R201" s="181"/>
      <c r="S201" s="181" t="s">
        <v>140</v>
      </c>
      <c r="T201" s="182" t="s">
        <v>388</v>
      </c>
      <c r="U201" s="161">
        <v>0</v>
      </c>
      <c r="V201" s="161">
        <f>ROUND(E201*U201,2)</f>
        <v>0</v>
      </c>
      <c r="W201" s="161"/>
      <c r="X201" s="161" t="s">
        <v>389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390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59" t="s">
        <v>397</v>
      </c>
      <c r="D202" s="260"/>
      <c r="E202" s="260"/>
      <c r="F202" s="260"/>
      <c r="G202" s="260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169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83" t="str">
        <f>C202</f>
        <v>Náklady na vyhotovení dokumentace skutečného provedení stavby a její předání objednateli v požadované formě a požadovaném počtu.</v>
      </c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61" t="s">
        <v>398</v>
      </c>
      <c r="D203" s="262"/>
      <c r="E203" s="262"/>
      <c r="F203" s="262"/>
      <c r="G203" s="262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169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6">
        <v>64</v>
      </c>
      <c r="B204" s="177" t="s">
        <v>399</v>
      </c>
      <c r="C204" s="193" t="s">
        <v>400</v>
      </c>
      <c r="D204" s="178" t="s">
        <v>387</v>
      </c>
      <c r="E204" s="179">
        <v>1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81"/>
      <c r="S204" s="181" t="s">
        <v>193</v>
      </c>
      <c r="T204" s="182" t="s">
        <v>388</v>
      </c>
      <c r="U204" s="161">
        <v>0</v>
      </c>
      <c r="V204" s="161">
        <f>ROUND(E204*U204,2)</f>
        <v>0</v>
      </c>
      <c r="W204" s="161"/>
      <c r="X204" s="161" t="s">
        <v>389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390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59" t="s">
        <v>400</v>
      </c>
      <c r="D205" s="260"/>
      <c r="E205" s="260"/>
      <c r="F205" s="260"/>
      <c r="G205" s="260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169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6">
        <v>65</v>
      </c>
      <c r="B206" s="177" t="s">
        <v>401</v>
      </c>
      <c r="C206" s="193" t="s">
        <v>402</v>
      </c>
      <c r="D206" s="178" t="s">
        <v>387</v>
      </c>
      <c r="E206" s="179">
        <v>1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79">
        <v>0</v>
      </c>
      <c r="O206" s="179">
        <f>ROUND(E206*N206,2)</f>
        <v>0</v>
      </c>
      <c r="P206" s="179">
        <v>0</v>
      </c>
      <c r="Q206" s="179">
        <f>ROUND(E206*P206,2)</f>
        <v>0</v>
      </c>
      <c r="R206" s="181"/>
      <c r="S206" s="181" t="s">
        <v>193</v>
      </c>
      <c r="T206" s="182" t="s">
        <v>388</v>
      </c>
      <c r="U206" s="161">
        <v>0</v>
      </c>
      <c r="V206" s="161">
        <f>ROUND(E206*U206,2)</f>
        <v>0</v>
      </c>
      <c r="W206" s="161"/>
      <c r="X206" s="161" t="s">
        <v>389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390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59" t="s">
        <v>402</v>
      </c>
      <c r="D207" s="260"/>
      <c r="E207" s="260"/>
      <c r="F207" s="260"/>
      <c r="G207" s="260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169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6">
        <v>66</v>
      </c>
      <c r="B208" s="177" t="s">
        <v>75</v>
      </c>
      <c r="C208" s="193" t="s">
        <v>403</v>
      </c>
      <c r="D208" s="178" t="s">
        <v>387</v>
      </c>
      <c r="E208" s="179">
        <v>1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79">
        <v>0</v>
      </c>
      <c r="O208" s="179">
        <f>ROUND(E208*N208,2)</f>
        <v>0</v>
      </c>
      <c r="P208" s="179">
        <v>0</v>
      </c>
      <c r="Q208" s="179">
        <f>ROUND(E208*P208,2)</f>
        <v>0</v>
      </c>
      <c r="R208" s="181"/>
      <c r="S208" s="181" t="s">
        <v>193</v>
      </c>
      <c r="T208" s="182" t="s">
        <v>388</v>
      </c>
      <c r="U208" s="161">
        <v>0</v>
      </c>
      <c r="V208" s="161">
        <f>ROUND(E208*U208,2)</f>
        <v>0</v>
      </c>
      <c r="W208" s="161"/>
      <c r="X208" s="161" t="s">
        <v>389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390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9" t="s">
        <v>403</v>
      </c>
      <c r="D209" s="260"/>
      <c r="E209" s="260"/>
      <c r="F209" s="260"/>
      <c r="G209" s="260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169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6">
        <v>67</v>
      </c>
      <c r="B210" s="177" t="s">
        <v>404</v>
      </c>
      <c r="C210" s="193" t="s">
        <v>405</v>
      </c>
      <c r="D210" s="178" t="s">
        <v>387</v>
      </c>
      <c r="E210" s="179">
        <v>1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79">
        <v>0</v>
      </c>
      <c r="O210" s="179">
        <f>ROUND(E210*N210,2)</f>
        <v>0</v>
      </c>
      <c r="P210" s="179">
        <v>0</v>
      </c>
      <c r="Q210" s="179">
        <f>ROUND(E210*P210,2)</f>
        <v>0</v>
      </c>
      <c r="R210" s="181"/>
      <c r="S210" s="181" t="s">
        <v>193</v>
      </c>
      <c r="T210" s="182" t="s">
        <v>388</v>
      </c>
      <c r="U210" s="161">
        <v>0</v>
      </c>
      <c r="V210" s="161">
        <f>ROUND(E210*U210,2)</f>
        <v>0</v>
      </c>
      <c r="W210" s="161"/>
      <c r="X210" s="161" t="s">
        <v>389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390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33.75" outlineLevel="1" x14ac:dyDescent="0.2">
      <c r="A211" s="158"/>
      <c r="B211" s="159"/>
      <c r="C211" s="259" t="s">
        <v>406</v>
      </c>
      <c r="D211" s="260"/>
      <c r="E211" s="260"/>
      <c r="F211" s="260"/>
      <c r="G211" s="260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169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83" t="str">
        <f>C211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61" t="s">
        <v>407</v>
      </c>
      <c r="D212" s="262"/>
      <c r="E212" s="262"/>
      <c r="F212" s="262"/>
      <c r="G212" s="262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169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x14ac:dyDescent="0.2">
      <c r="A213" s="3"/>
      <c r="B213" s="4"/>
      <c r="C213" s="198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AE213">
        <v>15</v>
      </c>
      <c r="AF213">
        <v>21</v>
      </c>
      <c r="AG213" t="s">
        <v>121</v>
      </c>
    </row>
    <row r="214" spans="1:60" x14ac:dyDescent="0.2">
      <c r="A214" s="154"/>
      <c r="B214" s="155" t="s">
        <v>29</v>
      </c>
      <c r="C214" s="199"/>
      <c r="D214" s="156"/>
      <c r="E214" s="157"/>
      <c r="F214" s="157"/>
      <c r="G214" s="191">
        <f>G8+G21+G37+G48+G56+G60+G77+G80+G88+G91+G96+G116+G128+G136+G140+G159+G182+G194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f>SUMIF(L7:L212,AE213,G7:G212)</f>
        <v>0</v>
      </c>
      <c r="AF214">
        <f>SUMIF(L7:L212,AF213,G7:G212)</f>
        <v>0</v>
      </c>
      <c r="AG214" t="s">
        <v>408</v>
      </c>
    </row>
    <row r="215" spans="1:60" x14ac:dyDescent="0.2">
      <c r="C215" s="200"/>
      <c r="D215" s="10"/>
      <c r="AG215" t="s">
        <v>410</v>
      </c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UiTwummIe+6s4e2grhStYf4Jt7brLh7XxJFLCMHOuqVZFcy1Limp/Ggqu1brbcSdBYvfB4Af+p/IOCBln04vg==" saltValue="Asdyb4df7nSlICror0uKew==" spinCount="100000" sheet="1"/>
  <mergeCells count="45">
    <mergeCell ref="C35:G35"/>
    <mergeCell ref="A1:G1"/>
    <mergeCell ref="C2:G2"/>
    <mergeCell ref="C3:G3"/>
    <mergeCell ref="C4:G4"/>
    <mergeCell ref="C10:G10"/>
    <mergeCell ref="C13:G13"/>
    <mergeCell ref="C16:G16"/>
    <mergeCell ref="C23:G23"/>
    <mergeCell ref="C26:G26"/>
    <mergeCell ref="C27:G27"/>
    <mergeCell ref="C30:G30"/>
    <mergeCell ref="C123:G123"/>
    <mergeCell ref="C39:G39"/>
    <mergeCell ref="C42:G42"/>
    <mergeCell ref="C54:G54"/>
    <mergeCell ref="C58:G58"/>
    <mergeCell ref="C64:G64"/>
    <mergeCell ref="C65:G65"/>
    <mergeCell ref="C71:G71"/>
    <mergeCell ref="C86:G86"/>
    <mergeCell ref="C90:G90"/>
    <mergeCell ref="C103:G103"/>
    <mergeCell ref="C122:G122"/>
    <mergeCell ref="C197:G197"/>
    <mergeCell ref="C132:G132"/>
    <mergeCell ref="C138:G138"/>
    <mergeCell ref="C158:G158"/>
    <mergeCell ref="C161:G161"/>
    <mergeCell ref="C162:G162"/>
    <mergeCell ref="C163:G163"/>
    <mergeCell ref="C166:G166"/>
    <mergeCell ref="C173:G173"/>
    <mergeCell ref="C175:G175"/>
    <mergeCell ref="C184:G184"/>
    <mergeCell ref="C196:G196"/>
    <mergeCell ref="C209:G209"/>
    <mergeCell ref="C211:G211"/>
    <mergeCell ref="C212:G212"/>
    <mergeCell ref="C199:G199"/>
    <mergeCell ref="C200:G200"/>
    <mergeCell ref="C202:G202"/>
    <mergeCell ref="C203:G203"/>
    <mergeCell ref="C205:G205"/>
    <mergeCell ref="C207:G20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Kobr</dc:creator>
  <cp:lastModifiedBy>Alena Kuthanová</cp:lastModifiedBy>
  <cp:lastPrinted>2019-03-19T12:27:02Z</cp:lastPrinted>
  <dcterms:created xsi:type="dcterms:W3CDTF">2009-04-08T07:15:50Z</dcterms:created>
  <dcterms:modified xsi:type="dcterms:W3CDTF">2022-05-03T05:47:44Z</dcterms:modified>
</cp:coreProperties>
</file>