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2205" yWindow="2205" windowWidth="21600" windowHeight="11385" activeTab="0"/>
  </bookViews>
  <sheets>
    <sheet name="Rekapitulace stavby" sheetId="1" r:id="rId1"/>
    <sheet name="D1.1 - VÝMĚNA ČÁSTI STŘEŠ..." sheetId="2" r:id="rId2"/>
    <sheet name="2 - VEDLEJŠÍ NÁKLADY" sheetId="3" r:id="rId3"/>
    <sheet name="Pokyny pro vyplnění" sheetId="4" r:id="rId4"/>
  </sheets>
  <definedNames>
    <definedName name="_xlnm._FilterDatabase" localSheetId="2" hidden="1">'2 - VEDLEJŠÍ NÁKLADY'!$C$82:$K$102</definedName>
    <definedName name="_xlnm._FilterDatabase" localSheetId="1" hidden="1">'D1.1 - VÝMĚNA ČÁSTI STŘEŠ...'!$C$95:$K$624</definedName>
    <definedName name="_xlnm.Print_Area" localSheetId="2">'2 - VEDLEJŠÍ NÁKLADY'!$C$4:$J$39,'2 - VEDLEJŠÍ NÁKLADY'!$C$45:$J$64,'2 - VEDLEJŠÍ NÁKLADY'!$C$70:$K$102</definedName>
    <definedName name="_xlnm.Print_Area" localSheetId="1">'D1.1 - VÝMĚNA ČÁSTI STŘEŠ...'!$C$4:$J$39,'D1.1 - VÝMĚNA ČÁSTI STŘEŠ...'!$C$45:$J$77,'D1.1 - VÝMĚNA ČÁSTI STŘEŠ...'!$C$83:$K$624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'D1.1 - VÝMĚNA ČÁSTI STŘEŠ...'!$95:$95</definedName>
    <definedName name="_xlnm.Print_Titles" localSheetId="2">'2 - VEDLEJŠÍ NÁKLADY'!$82:$82</definedName>
  </definedNames>
  <calcPr calcId="191029"/>
  <extLst/>
</workbook>
</file>

<file path=xl/sharedStrings.xml><?xml version="1.0" encoding="utf-8"?>
<sst xmlns="http://schemas.openxmlformats.org/spreadsheetml/2006/main" count="6042" uniqueCount="949">
  <si>
    <t>Export Komplet</t>
  </si>
  <si>
    <t>VZ</t>
  </si>
  <si>
    <t>2.0</t>
  </si>
  <si>
    <t/>
  </si>
  <si>
    <t>False</t>
  </si>
  <si>
    <t>{02881595-eaea-4eeb-bc82-2e7f7eb082d0}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</si>
  <si>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</si>
  <si>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</si>
  <si>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</si>
  <si>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</si>
  <si>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</si>
  <si>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</si>
  <si>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</si>
  <si>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</si>
  <si>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</si>
  <si>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3718A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</si>
  <si>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</si>
  <si>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</si>
  <si>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ČESKÁ LÍPA, JINDŘICHA Z LIPÉ 97/23 - VÝMĚNA ČÁSTI STŘEŠNÍ KRYTINY</t>
  </si>
  <si>
    <t>KSO:</t>
  </si>
  <si>
    <t>CC-CZ:</t>
  </si>
  <si>
    <t>Místo:</t>
  </si>
  <si>
    <t>ČESKÁ LÍPA</t>
  </si>
  <si>
    <t>Datum:</t>
  </si>
  <si>
    <t>15. 3. 2022</t>
  </si>
  <si>
    <t>Zadavatel:</t>
  </si>
  <si>
    <t>IČ:</t>
  </si>
  <si>
    <t>MĚSTO ČESKÁ LÍPA</t>
  </si>
  <si>
    <t>DIČ:</t>
  </si>
  <si>
    <t>Uchazeč:</t>
  </si>
  <si>
    <t>Vyplň údaj</t>
  </si>
  <si>
    <t>Projektant:</t>
  </si>
  <si>
    <t>M.PLESCHINGER</t>
  </si>
  <si>
    <t>True</t>
  </si>
  <si>
    <t>Zpracovatel:</t>
  </si>
  <si>
    <t>V.RENČOVÁ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</si>
  <si>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</si>
  <si>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</si>
  <si>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</si>
  <si>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</si>
  <si>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</si>
  <si>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</si>
  <si>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</si>
  <si>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</si>
  <si>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</si>
  <si>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</si>
  <si>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</si>
  <si>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</si>
  <si>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</si>
  <si>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</si>
  <si>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</si>
  <si>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</si>
  <si>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</si>
  <si>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</si>
  <si>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</si>
  <si>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</si>
  <si>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</si>
  <si>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</si>
  <si>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</si>
  <si>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</si>
  <si>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</si>
  <si>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</si>
  <si>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</si>
  <si>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</si>
  <si>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</si>
  <si>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</si>
  <si>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</si>
  <si>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</si>
  <si>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</si>
  <si>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</si>
  <si>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</si>
  <si>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</si>
  <si>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</si>
  <si>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</si>
  <si>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</si>
  <si>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</si>
  <si>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</si>
  <si>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D1.1</t>
  </si>
  <si>
    <t>VÝMĚNA ČÁSTI STŘEŠNÍ KRYTINY</t>
  </si>
  <si>
    <t>STA</t>
  </si>
  <si>
    <t>1</t>
  </si>
  <si>
    <t>{bdfeccfe-0223-4105-86f4-c1b5a507f705}</t>
  </si>
  <si>
    <t>2</t>
  </si>
  <si>
    <t>VEDLEJŠÍ NÁKLADY</t>
  </si>
  <si>
    <t>{5f502ce9-6f29-4629-9257-e7a1f2356e0a}</t>
  </si>
  <si>
    <t>KRYCÍ LIST SOUPISU PRACÍ</t>
  </si>
  <si>
    <t>Objekt:</t>
  </si>
  <si>
    <t>D1.1 - VÝMĚNA ČÁSTI STŘEŠNÍ KRYTINY</t>
  </si>
  <si>
    <t xml:space="preserve">NEDÍLNOU SOUČÁSTÍ PRO OCENĚNÍ JE PROJEKTOVÁ DOKUMENTACE.  VÝMĚRY JSOU PŘEVZATY Z  PD, VÝPOČET A POPIS JE UVNITŘ POLOŽKY. MATERIÁLY  P Ř Í P A D N Ě   UVEDENÉ V ROZPOČTU JSOU  O R I E N T A Č N Í. MOHOU BÝT DODVATELEM V SOULADU SE ZÁKONEM č.134/2016 SB ZAMĚNĚNY ZA PŘEDPOKLADU, ŽE BUDOU SPLŇOVAT SROVNATELNÉ  TECHNICKÉ PARAMETRY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</si>
  <si>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</si>
  <si>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</si>
  <si>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</si>
  <si>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</si>
  <si>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</si>
  <si>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62 - Úprava povrchů vnějších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</si>
  <si>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</si>
  <si>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</si>
  <si>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</si>
  <si>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97 - Prorážení otvorů a ostatní bourací práce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</si>
  <si>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</si>
  <si>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</si>
  <si>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</si>
  <si>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</si>
  <si>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</si>
  <si>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</si>
  <si>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</si>
  <si>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N00 - Nepojmenované práce</t>
  </si>
  <si>
    <t xml:space="preserve">    HZS - Hodinové zúčtovací sazby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</si>
  <si>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</si>
  <si>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</si>
  <si>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</si>
  <si>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</si>
  <si>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</si>
  <si>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</si>
  <si>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</si>
  <si>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</si>
  <si>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</si>
  <si>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</si>
  <si>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</si>
  <si>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</si>
  <si>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</si>
  <si>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</si>
  <si>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</si>
  <si>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</si>
  <si>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</si>
  <si>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</si>
  <si>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62</t>
  </si>
  <si>
    <t>Úprava povrchů vnějších</t>
  </si>
  <si>
    <t>K</t>
  </si>
  <si>
    <t>629135102</t>
  </si>
  <si>
    <t>Vyrovnávací vrstva z cementové malty pod klempířskými prvky šířky přes 150 do 300 mm</t>
  </si>
  <si>
    <t>m</t>
  </si>
  <si>
    <t>CS ÚRS 2022 01</t>
  </si>
  <si>
    <t>4</t>
  </si>
  <si>
    <t>Online PSC</t>
  </si>
  <si>
    <t>https://podminky.urs.cz/item/CS_URS_2022_01/629135102</t>
  </si>
  <si>
    <t>VV</t>
  </si>
  <si>
    <t>POD NOVE OPLECHOVANI ZDI</t>
  </si>
  <si>
    <t>/viz vykres c.b1/</t>
  </si>
  <si>
    <t>OZN.6</t>
  </si>
  <si>
    <t>15,84</t>
  </si>
  <si>
    <t>Součet</t>
  </si>
  <si>
    <t>628195001</t>
  </si>
  <si>
    <t>Očištění zdiva nebo betonu zdí a valů před započetím oprav ručně</t>
  </si>
  <si>
    <t>m2</t>
  </si>
  <si>
    <t>https://podminky.urs.cz/item/CS_URS_2022_01/628195001</t>
  </si>
  <si>
    <t>3</t>
  </si>
  <si>
    <t>622321141</t>
  </si>
  <si>
    <t>Omítka vápenocementová vnějších ploch nanášená ručně dvouvrstvá, tloušťky jádrové omítky do 15 mm a tloušťky štuku do 3 mm štuková stěn</t>
  </si>
  <si>
    <t>6</t>
  </si>
  <si>
    <t>https://podminky.urs.cz/item/CS_URS_2022_01/622321141</t>
  </si>
  <si>
    <t>NOVA OMITKA ATIKY</t>
  </si>
  <si>
    <t>/viz vykres c.b1 - legenda/</t>
  </si>
  <si>
    <t>OZN.15</t>
  </si>
  <si>
    <t>8,00</t>
  </si>
  <si>
    <t>622321191</t>
  </si>
  <si>
    <t>Omítka vápenocementová vnějších ploch nanášená ručně Příplatek k cenám za každých dalších i započatých 5 mm tloušťky omítky přes 15 mm stěn</t>
  </si>
  <si>
    <t>8</t>
  </si>
  <si>
    <t>https://podminky.urs.cz/item/CS_URS_2022_01/622321191</t>
  </si>
  <si>
    <t>5</t>
  </si>
  <si>
    <t>622131121</t>
  </si>
  <si>
    <t>Podkladní a spojovací vrstva vnějších omítaných ploch penetrace nanášená ručně stěn</t>
  </si>
  <si>
    <t>10</t>
  </si>
  <si>
    <t>https://podminky.urs.cz/item/CS_URS_2022_01/622131121</t>
  </si>
  <si>
    <t>9</t>
  </si>
  <si>
    <t>Ostatní konstrukce a práce, bourání</t>
  </si>
  <si>
    <t>765192001</t>
  </si>
  <si>
    <t>Nouzové zakrytí střechy plachtou</t>
  </si>
  <si>
    <t>12</t>
  </si>
  <si>
    <t>https://podminky.urs.cz/item/CS_URS_2022_01/765192001</t>
  </si>
  <si>
    <t>V PRIPADE NEPRIZNIVYCH  KLIMATICKYCH PODMINEK</t>
  </si>
  <si>
    <t>S2</t>
  </si>
  <si>
    <t>270,00</t>
  </si>
  <si>
    <t>OCHRANA VEDLEJSI KRYTINY</t>
  </si>
  <si>
    <t>S1</t>
  </si>
  <si>
    <t>30,00</t>
  </si>
  <si>
    <t>7</t>
  </si>
  <si>
    <t>952901114</t>
  </si>
  <si>
    <t>Vyčištění budov nebo objektů před předáním do užívání budov bytové nebo občanské výstavby, světlé výšky podlaží přes 4 m</t>
  </si>
  <si>
    <t>14</t>
  </si>
  <si>
    <t>https://podminky.urs.cz/item/CS_URS_2022_01/952901114</t>
  </si>
  <si>
    <t>PO UKONCENI STAVEBNICH PRACI</t>
  </si>
  <si>
    <t>2 M2/STRESNI VYLEZ</t>
  </si>
  <si>
    <t>2,00*7</t>
  </si>
  <si>
    <t>952902121</t>
  </si>
  <si>
    <t>Čištění budov při provádění oprav a udržovacích prací podlah drsných nebo chodníků zametením</t>
  </si>
  <si>
    <t>16</t>
  </si>
  <si>
    <t>https://podminky.urs.cz/item/CS_URS_2022_01/952902121</t>
  </si>
  <si>
    <t>2 X ZAMETENI PUDY</t>
  </si>
  <si>
    <t>(2,50+10,40)*6,50*2</t>
  </si>
  <si>
    <t>16,10*3,30*2</t>
  </si>
  <si>
    <t>8,00*4,50*2</t>
  </si>
  <si>
    <t>94</t>
  </si>
  <si>
    <t>Lešení a stavební výtahy</t>
  </si>
  <si>
    <t>945412112</t>
  </si>
  <si>
    <t>Teleskopická hydraulická montážní plošina na samohybném podvozku, s otočným košem výšky zdvihu do 21 m</t>
  </si>
  <si>
    <t>den</t>
  </si>
  <si>
    <t>18</t>
  </si>
  <si>
    <t>https://podminky.urs.cz/item/CS_URS_2022_01/945412112</t>
  </si>
  <si>
    <t>PLOSINA PRO MONTAZ A DEMONTAZ PRVKU STRECHY</t>
  </si>
  <si>
    <t>/viz TZ/</t>
  </si>
  <si>
    <t>949101112</t>
  </si>
  <si>
    <t>Lešení pomocné pracovní pro objekty pozemních staveb pro zatížení do 150 kg/m2, o výšce lešeňové podlahy přes 1,9 do 3,5 m</t>
  </si>
  <si>
    <t>20</t>
  </si>
  <si>
    <t>https://podminky.urs.cz/item/CS_URS_2022_01/949101112</t>
  </si>
  <si>
    <t>PRO VYMENU STRES.VYLEZU</t>
  </si>
  <si>
    <t>2 M2/OTVOR</t>
  </si>
  <si>
    <t>96</t>
  </si>
  <si>
    <t>Bourání konstrukcí</t>
  </si>
  <si>
    <t>11</t>
  </si>
  <si>
    <t>978015391</t>
  </si>
  <si>
    <t>Otlučení vápenných nebo vápenocementových omítek vnějších ploch s vyškrabáním spar a s očištěním zdiva stupně členitosti 1 a 2, v rozsahu přes 80 do 100 %</t>
  </si>
  <si>
    <t>22</t>
  </si>
  <si>
    <t>https://podminky.urs.cz/item/CS_URS_2022_01/978015391</t>
  </si>
  <si>
    <t>STAVAJICI OMITKA ATIKY</t>
  </si>
  <si>
    <t>997221612</t>
  </si>
  <si>
    <t>Nakládání na dopravní prostředky pro vodorovnou dopravu vybouraných hmot</t>
  </si>
  <si>
    <t>t</t>
  </si>
  <si>
    <t>24</t>
  </si>
  <si>
    <t>https://podminky.urs.cz/item/CS_URS_2022_01/997221612</t>
  </si>
  <si>
    <t>STAVAJICI ZBYTKY TRAMU A KRYTINY</t>
  </si>
  <si>
    <t>NACHAZEJICI SE NA PODLAZE PUDY</t>
  </si>
  <si>
    <t>/viz udaj projektanta - cca 3m3/</t>
  </si>
  <si>
    <t>3,00*1,200</t>
  </si>
  <si>
    <t>13</t>
  </si>
  <si>
    <t>997013211</t>
  </si>
  <si>
    <t>Vnitrostaveništní doprava suti a vybouraných hmot vodorovně do 50 m svisle ručně pro budovy a haly výšky do 6 m</t>
  </si>
  <si>
    <t>26</t>
  </si>
  <si>
    <t>https://podminky.urs.cz/item/CS_URS_2022_01/997013211</t>
  </si>
  <si>
    <t>DOPRAVA KE SHOZU</t>
  </si>
  <si>
    <t>0,472+3,600</t>
  </si>
  <si>
    <t>997013511</t>
  </si>
  <si>
    <t>Odvoz suti a vybouraných hmot z meziskládky na skládku s naložením a se složením, na vzdálenost do 1 km</t>
  </si>
  <si>
    <t>28</t>
  </si>
  <si>
    <t>https://podminky.urs.cz/item/CS_URS_2022_01/997013511</t>
  </si>
  <si>
    <t>4,072</t>
  </si>
  <si>
    <t>997013509</t>
  </si>
  <si>
    <t>Odvoz suti a vybouraných hmot na skládku nebo meziskládku se složením, na vzdálenost Příplatek k ceně za každý další i započatý 1 km přes 1 km</t>
  </si>
  <si>
    <t>30</t>
  </si>
  <si>
    <t>https://podminky.urs.cz/item/CS_URS_2022_01/997013509</t>
  </si>
  <si>
    <t>4,072*19</t>
  </si>
  <si>
    <t>997013603</t>
  </si>
  <si>
    <t>Poplatek za uložení stavebního odpadu na skládce (skládkovné) cihelného zatříděného do Katalogu odpadů pod kódem 17 01 02</t>
  </si>
  <si>
    <t>32</t>
  </si>
  <si>
    <t>https://podminky.urs.cz/item/CS_URS_2022_01/997013603</t>
  </si>
  <si>
    <t>17</t>
  </si>
  <si>
    <t>997013607</t>
  </si>
  <si>
    <t>Poplatek za uložení stavebního odpadu na skládce (skládkovné) z tašek a keramických výrobků zatříděného do Katalogu odpadů pod kódem 17 01 03</t>
  </si>
  <si>
    <t>34</t>
  </si>
  <si>
    <t>https://podminky.urs.cz/item/CS_URS_2022_01/997013607</t>
  </si>
  <si>
    <t>3,600/2</t>
  </si>
  <si>
    <t>997013811</t>
  </si>
  <si>
    <t>Poplatek za uložení stavebního odpadu na skládce (skládkovné) dřevěného zatříděného do Katalogu odpadů pod kódem 17 02 01</t>
  </si>
  <si>
    <t>36</t>
  </si>
  <si>
    <t>https://podminky.urs.cz/item/CS_URS_2022_01/997013811</t>
  </si>
  <si>
    <t>97</t>
  </si>
  <si>
    <t>Prorážení otvorů a ostatní bourací práce</t>
  </si>
  <si>
    <t>19</t>
  </si>
  <si>
    <t>975074121</t>
  </si>
  <si>
    <t>Jednostranné podchycení střešních vazníků dřevěnou výztuhou v. podchycení přes 3,5 m a při zatížení hmotností přes 1000 do 1500 kg/m</t>
  </si>
  <si>
    <t>38</t>
  </si>
  <si>
    <t>https://podminky.urs.cz/item/CS_URS_2022_01/975074121</t>
  </si>
  <si>
    <t>PODCHYCENI CASTI KROVU</t>
  </si>
  <si>
    <t>UPRESNIT DLE KONKRETNI SITUACE</t>
  </si>
  <si>
    <t>/viz stavebně konstr.reseni str.4/</t>
  </si>
  <si>
    <t>20,00</t>
  </si>
  <si>
    <t>975078121</t>
  </si>
  <si>
    <t>Jednostranné podchycení střešních vazníků dřevěnou výztuhou v. podchycení přes 3,5 m a při zatížení hmotností Příplatek k cenám za každý další 1 m výšky přes 3,5 m a při zatížení hmotností přes 1000 do 1500 kg/m</t>
  </si>
  <si>
    <t>40</t>
  </si>
  <si>
    <t>https://podminky.urs.cz/item/CS_URS_2022_01/975078121</t>
  </si>
  <si>
    <t>998</t>
  </si>
  <si>
    <t>Přesun hmot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</si>
  <si>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</si>
  <si>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</si>
  <si>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42</t>
  </si>
  <si>
    <t>https://podminky.urs.cz/item/CS_URS_2022_01/998018002</t>
  </si>
  <si>
    <t>PSV</t>
  </si>
  <si>
    <t>Práce a dodávky PSV</t>
  </si>
  <si>
    <t>762</t>
  </si>
  <si>
    <t>Konstrukce tesařské</t>
  </si>
  <si>
    <t>762341811</t>
  </si>
  <si>
    <t>Demontáž bednění a laťování bednění střech rovných, obloukových, sklonu do 60° se všemi nadstřešními konstrukcemi z prken hrubých, hoblovaných tl. do 32 mm</t>
  </si>
  <si>
    <t>44</t>
  </si>
  <si>
    <t>https://podminky.urs.cz/item/CS_URS_2022_01/762341811</t>
  </si>
  <si>
    <t>STAVAJICI BEDNENI STRECHY</t>
  </si>
  <si>
    <t>268,55</t>
  </si>
  <si>
    <t>23</t>
  </si>
  <si>
    <t>762331933</t>
  </si>
  <si>
    <t>Vyřezání části střešní vazby vázané konstrukce krovů průřezové plochy řeziva přes 224 do 288 cm2, délky vyřezané části krovového prvku přes 5 do 8 m</t>
  </si>
  <si>
    <t>46</t>
  </si>
  <si>
    <t>https://podminky.urs.cz/item/CS_URS_2022_01/762331933</t>
  </si>
  <si>
    <t>STAVAJICI CASTI PRVKU KROVU</t>
  </si>
  <si>
    <t>PRO VYMENU</t>
  </si>
  <si>
    <t>/viz vykres c.b3/</t>
  </si>
  <si>
    <t>OZN.1</t>
  </si>
  <si>
    <t>KROKEV 14/18 CM</t>
  </si>
  <si>
    <t>6,00</t>
  </si>
  <si>
    <t>762331931</t>
  </si>
  <si>
    <t>Vyřezání části střešní vazby vázané konstrukce krovů průřezové plochy řeziva přes 224 do 288 cm2, délky vyřezané části krovového prvku do 3 m</t>
  </si>
  <si>
    <t>48</t>
  </si>
  <si>
    <t>https://podminky.urs.cz/item/CS_URS_2022_01/762331931</t>
  </si>
  <si>
    <t>OZN.8</t>
  </si>
  <si>
    <t>2,00</t>
  </si>
  <si>
    <t>25</t>
  </si>
  <si>
    <t>762331942</t>
  </si>
  <si>
    <t>Vyřezání části střešní vazby vázané konstrukce krovů průřezové plochy řeziva přes 288 do 450 cm2, délky vyřezané části krovového prvku přes 3 do 5 m</t>
  </si>
  <si>
    <t>50</t>
  </si>
  <si>
    <t>https://podminky.urs.cz/item/CS_URS_2022_01/762331942</t>
  </si>
  <si>
    <t>OZN.2</t>
  </si>
  <si>
    <t>POZEDNICE 20/20 CM</t>
  </si>
  <si>
    <t>4,00</t>
  </si>
  <si>
    <t>762331941</t>
  </si>
  <si>
    <t>Vyřezání části střešní vazby vázané konstrukce krovů průřezové plochy řeziva přes 288 do 450 cm2, délky vyřezané části krovového prvku do 3 m</t>
  </si>
  <si>
    <t>52</t>
  </si>
  <si>
    <t>https://podminky.urs.cz/item/CS_URS_2022_01/762331941</t>
  </si>
  <si>
    <t xml:space="preserve">OZN.6 </t>
  </si>
  <si>
    <t>PRAH 20/20 CM</t>
  </si>
  <si>
    <t>1,20</t>
  </si>
  <si>
    <t>ZTUZIDLO 20/20 CM</t>
  </si>
  <si>
    <t>27</t>
  </si>
  <si>
    <t>762331922</t>
  </si>
  <si>
    <t>Vyřezání části střešní vazby vázané konstrukce krovů průřezové plochy řeziva přes 120 do 224 cm2, délky vyřezané části krovového prvku přes 3 do 5 m</t>
  </si>
  <si>
    <t>54</t>
  </si>
  <si>
    <t>https://podminky.urs.cz/item/CS_URS_2022_01/762331922</t>
  </si>
  <si>
    <t>OZN.13</t>
  </si>
  <si>
    <t>POZEDNICE 14/14 CM</t>
  </si>
  <si>
    <t>56</t>
  </si>
  <si>
    <t>DOPRAVA K PLOSINE</t>
  </si>
  <si>
    <t>4,363</t>
  </si>
  <si>
    <t>29</t>
  </si>
  <si>
    <t>58</t>
  </si>
  <si>
    <t>60</t>
  </si>
  <si>
    <t>4,363*19</t>
  </si>
  <si>
    <t>31</t>
  </si>
  <si>
    <t>762342314</t>
  </si>
  <si>
    <t>Montáž laťování střech složitých sklonu do 60° při osové vzdálenosti latí přes 150 do 360 mm</t>
  </si>
  <si>
    <t>64</t>
  </si>
  <si>
    <t>https://podminky.urs.cz/item/CS_URS_2022_01/762342314</t>
  </si>
  <si>
    <t>NOVE LATOVANI NOVE KRYTINY</t>
  </si>
  <si>
    <t>LATE 6/4 CM</t>
  </si>
  <si>
    <t>33</t>
  </si>
  <si>
    <t>M</t>
  </si>
  <si>
    <t>60514106</t>
  </si>
  <si>
    <t>řezivo jehličnaté lať pevnostní třída S10-13 průřez 40x60mm</t>
  </si>
  <si>
    <t>m3</t>
  </si>
  <si>
    <t>66</t>
  </si>
  <si>
    <t>762332921</t>
  </si>
  <si>
    <t>Doplnění střešní vazby řezivem (materiál v ceně) průřezové plochy do 120 cm2</t>
  </si>
  <si>
    <t>68</t>
  </si>
  <si>
    <t>https://podminky.urs.cz/item/CS_URS_2022_01/762332921</t>
  </si>
  <si>
    <t>NOVE PRVKY KROVU VC.DODANI</t>
  </si>
  <si>
    <t>/viz statika a vykres c.b2+b3/</t>
  </si>
  <si>
    <t>ZESILENI KROKVI</t>
  </si>
  <si>
    <t xml:space="preserve">PRILOZKY Z FOSEN 5/16 CM </t>
  </si>
  <si>
    <t>OZN.9</t>
  </si>
  <si>
    <t>OZN.14</t>
  </si>
  <si>
    <t>8,20*14</t>
  </si>
  <si>
    <t>35</t>
  </si>
  <si>
    <t>762332922</t>
  </si>
  <si>
    <t>Doplnění střešní vazby řezivem (materiál v ceně) průřezové plochy přes 120 do 224 cm2</t>
  </si>
  <si>
    <t>70</t>
  </si>
  <si>
    <t>https://podminky.urs.cz/item/CS_URS_2022_01/762332922</t>
  </si>
  <si>
    <t>NAHRADA POZEDNICE 14/14 CM</t>
  </si>
  <si>
    <t>Mezisoučet</t>
  </si>
  <si>
    <t>ZESILENI VAZNICE 10/20 CM</t>
  </si>
  <si>
    <t>OZN.16</t>
  </si>
  <si>
    <t>11,20</t>
  </si>
  <si>
    <t>VYKLINOVANI PASKU 12/12 CM</t>
  </si>
  <si>
    <t>/odhad/</t>
  </si>
  <si>
    <t>0,30*5</t>
  </si>
  <si>
    <t>762332923</t>
  </si>
  <si>
    <t>Doplnění střešní vazby řezivem (materiál v ceně) průřezové plochy přes 224 do 288 cm2</t>
  </si>
  <si>
    <t>72</t>
  </si>
  <si>
    <t>https://podminky.urs.cz/item/CS_URS_2022_01/762332923</t>
  </si>
  <si>
    <t>NAHRADA KROKVE 14/18 CM</t>
  </si>
  <si>
    <t>37</t>
  </si>
  <si>
    <t>762332924</t>
  </si>
  <si>
    <t>Doplnění střešní vazby řezivem (materiál v ceně) průřezové plochy přes 288 do 450 cm2</t>
  </si>
  <si>
    <t>74</t>
  </si>
  <si>
    <t>https://podminky.urs.cz/item/CS_URS_2022_01/762332924</t>
  </si>
  <si>
    <t>NAHRADA POZEDNICE 20/20 CM</t>
  </si>
  <si>
    <t>NAHRADA PRAHU 20/20 CM</t>
  </si>
  <si>
    <t xml:space="preserve">NAHRADA ZTUZIDLA 20/20 CM </t>
  </si>
  <si>
    <t>762332934</t>
  </si>
  <si>
    <t>Doplnění střešní vazby řezivem - montáž (materiál ve specifikaci) nehoblovaným, průřezové plochy přes 288 do 450 cm2</t>
  </si>
  <si>
    <t>76</t>
  </si>
  <si>
    <t>https://podminky.urs.cz/item/CS_URS_2022_01/762332934</t>
  </si>
  <si>
    <t>NOVE PRVKY KROVU</t>
  </si>
  <si>
    <t>OZN.3</t>
  </si>
  <si>
    <t>2,90*2</t>
  </si>
  <si>
    <t>OZN.5</t>
  </si>
  <si>
    <t>2,90</t>
  </si>
  <si>
    <t>KRATCE 23/23 CM</t>
  </si>
  <si>
    <t>1,00</t>
  </si>
  <si>
    <t>39</t>
  </si>
  <si>
    <t>60512140</t>
  </si>
  <si>
    <t>hranol stavební řezivo průřezu do 450cm2 do dl 6m</t>
  </si>
  <si>
    <t>78</t>
  </si>
  <si>
    <t>OZN.3+5+6</t>
  </si>
  <si>
    <t>9,90*0,20*0,20</t>
  </si>
  <si>
    <t>1,00*0,23*0,23</t>
  </si>
  <si>
    <t>0,449*1,1 "Přepočtené koeficientem množství</t>
  </si>
  <si>
    <t>762332933</t>
  </si>
  <si>
    <t>Doplnění střešní vazby řezivem - montáž (materiál ve specifikaci) nehoblovaným, průřezové plochy přes 224 do 288 cm2</t>
  </si>
  <si>
    <t>80</t>
  </si>
  <si>
    <t>https://podminky.urs.cz/item/CS_URS_2022_01/762332933</t>
  </si>
  <si>
    <t>NASTAVENI KROKVE 14/18 CM</t>
  </si>
  <si>
    <t>NOVY HRANOL 14/18 CM</t>
  </si>
  <si>
    <t>41</t>
  </si>
  <si>
    <t>60512135</t>
  </si>
  <si>
    <t>hranol stavební řezivo průřezu do 288cm2 do dl 6m</t>
  </si>
  <si>
    <t>82</t>
  </si>
  <si>
    <t>762332932</t>
  </si>
  <si>
    <t>Doplnění střešní vazby řezivem - montáž (materiál ve specifikaci) nehoblovaným, průřezové plochy přes 120 do 224 cm2</t>
  </si>
  <si>
    <t>84</t>
  </si>
  <si>
    <t>https://podminky.urs.cz/item/CS_URS_2022_01/762332932</t>
  </si>
  <si>
    <t>NOVY SLOUPEK 14/14 CM</t>
  </si>
  <si>
    <t>NOVY HAMBALEK 10/16 CM</t>
  </si>
  <si>
    <t>OZN.10</t>
  </si>
  <si>
    <t>2,55</t>
  </si>
  <si>
    <t>PODEPRENI UZLABNI KROKVE 12/12 CM</t>
  </si>
  <si>
    <t>OZN.11</t>
  </si>
  <si>
    <t>2,00*3,00</t>
  </si>
  <si>
    <t>43</t>
  </si>
  <si>
    <t>60512130</t>
  </si>
  <si>
    <t>hranol stavební řezivo průřezu do 224cm2 do dl 6m</t>
  </si>
  <si>
    <t>86</t>
  </si>
  <si>
    <t>1,00*0,14*0,14</t>
  </si>
  <si>
    <t>2,55*0,10*0,16</t>
  </si>
  <si>
    <t>6,00*0,12*0,12</t>
  </si>
  <si>
    <t>0,147*1,1 "Přepočtené koeficientem množství</t>
  </si>
  <si>
    <t>762395000</t>
  </si>
  <si>
    <t>Spojovací prostředky krovů, bednění a laťování, nadstřešních konstrukcí svory, prkna, hřebíky, pásová ocel, vruty</t>
  </si>
  <si>
    <t>88</t>
  </si>
  <si>
    <t>https://podminky.urs.cz/item/CS_URS_2022_01/762395000</t>
  </si>
  <si>
    <t>2,449</t>
  </si>
  <si>
    <t>118,80*0,05*0,16</t>
  </si>
  <si>
    <t>4,00*0,14*0,14</t>
  </si>
  <si>
    <t>11,20*0,10*0,20</t>
  </si>
  <si>
    <t>1,50*0,12*0,12</t>
  </si>
  <si>
    <t>8,00*0,14*0,18</t>
  </si>
  <si>
    <t>6,40*0,20*0,20</t>
  </si>
  <si>
    <t>0,449</t>
  </si>
  <si>
    <t>0,060</t>
  </si>
  <si>
    <t>0,147</t>
  </si>
  <si>
    <t>45</t>
  </si>
  <si>
    <t>R POL 1</t>
  </si>
  <si>
    <t>OZN.10+12 - kotvení L profilu a tesařské kování 1.500,- Kč - ocení všichni zhotovitelé jednotně, bude upřesněno dle skutečnosti</t>
  </si>
  <si>
    <t>kpl</t>
  </si>
  <si>
    <t>90</t>
  </si>
  <si>
    <t>762083111</t>
  </si>
  <si>
    <t>Impregnace řeziva máčením proti dřevokaznému hmyzu a houbám, třída ohrožení 1 a 2 (dřevo v interiéru)</t>
  </si>
  <si>
    <t>92</t>
  </si>
  <si>
    <t>https://podminky.urs.cz/item/CS_URS_2022_01/762083111</t>
  </si>
  <si>
    <t>NOVE REZIVO</t>
  </si>
  <si>
    <t>4,837</t>
  </si>
  <si>
    <t>ODPOCET KUBATURY LATOVANI</t>
  </si>
  <si>
    <t>-2,449</t>
  </si>
  <si>
    <t>47</t>
  </si>
  <si>
    <t>998762103</t>
  </si>
  <si>
    <t>Přesun hmot pro konstrukce tesařské stanovený z hmotnosti přesunovaného materiálu vodorovná dopravní vzdálenost do 50 m v objektech výšky přes 12 do 24 m</t>
  </si>
  <si>
    <t>https://podminky.urs.cz/item/CS_URS_2022_01/998762103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</si>
  <si>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</si>
  <si>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</si>
  <si>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https://podminky.urs.cz/item/CS_URS_2022_01/998762181</t>
  </si>
  <si>
    <t>764</t>
  </si>
  <si>
    <t>Konstrukce klempířské</t>
  </si>
  <si>
    <t>49</t>
  </si>
  <si>
    <t>764002871</t>
  </si>
  <si>
    <t>Demontáž klempířských konstrukcí lemování zdí do suti</t>
  </si>
  <si>
    <t>98</t>
  </si>
  <si>
    <t>https://podminky.urs.cz/item/CS_URS_2022_01/764002871</t>
  </si>
  <si>
    <t>STAVAJICI LEMOVANI KOMINU</t>
  </si>
  <si>
    <t>15,34</t>
  </si>
  <si>
    <t>LEMOVANI ZDI</t>
  </si>
  <si>
    <t>17,14*0,33</t>
  </si>
  <si>
    <t>764002841</t>
  </si>
  <si>
    <t>Demontáž klempířských konstrukcí oplechování horních ploch zdí a nadezdívek do suti</t>
  </si>
  <si>
    <t>100</t>
  </si>
  <si>
    <t>https://podminky.urs.cz/item/CS_URS_2022_01/764002841</t>
  </si>
  <si>
    <t>OPLECHOVANI STAVAJICI STENY</t>
  </si>
  <si>
    <t>51</t>
  </si>
  <si>
    <t>764002801</t>
  </si>
  <si>
    <t>Demontáž klempířských konstrukcí závětrné lišty do suti</t>
  </si>
  <si>
    <t>102</t>
  </si>
  <si>
    <t>https://podminky.urs.cz/item/CS_URS_2022_01/764002801</t>
  </si>
  <si>
    <t>OZN .2</t>
  </si>
  <si>
    <t>14,53</t>
  </si>
  <si>
    <t>764001891</t>
  </si>
  <si>
    <t>Demontáž klempířských konstrukcí oplechování úžlabí do suti</t>
  </si>
  <si>
    <t>104</t>
  </si>
  <si>
    <t>https://podminky.urs.cz/item/CS_URS_2022_01/764001891</t>
  </si>
  <si>
    <t>OZN.12</t>
  </si>
  <si>
    <t>13,75</t>
  </si>
  <si>
    <t>53</t>
  </si>
  <si>
    <t>106</t>
  </si>
  <si>
    <t>0,140</t>
  </si>
  <si>
    <t>108</t>
  </si>
  <si>
    <t>ODVOZ DO SBERNY BEZ SKLADKOVNEHO</t>
  </si>
  <si>
    <t>55</t>
  </si>
  <si>
    <t>110</t>
  </si>
  <si>
    <t>0,140*19</t>
  </si>
  <si>
    <t>76432241R</t>
  </si>
  <si>
    <t>Lemování zdí z eloxovaného hliníkového plechu spodní s formováním do tvaru krytiny rovných, střech s krytinou skládanou mimo prejzovou rš 750 mm</t>
  </si>
  <si>
    <t>112</t>
  </si>
  <si>
    <t>NOVE KLEMPIRSKE PRVKY</t>
  </si>
  <si>
    <t>57</t>
  </si>
  <si>
    <t>764215408</t>
  </si>
  <si>
    <t>Oplechování horních ploch zdí a nadezdívek (atik) z pozinkovaného plechu celoplošně lepené rš 750 mm</t>
  </si>
  <si>
    <t>114</t>
  </si>
  <si>
    <t>https://podminky.urs.cz/item/CS_URS_2022_01/764215408</t>
  </si>
  <si>
    <t>764312414</t>
  </si>
  <si>
    <t>Lemování zdí z pozinkovaného plechu spodní s formováním do tvaru krytiny rovné, střech s krytinou skládanou mimo prejzovou rš 330 mm</t>
  </si>
  <si>
    <t>116</t>
  </si>
  <si>
    <t>https://podminky.urs.cz/item/CS_URS_2022_01/764312414</t>
  </si>
  <si>
    <t>17,14</t>
  </si>
  <si>
    <t>59</t>
  </si>
  <si>
    <t>764211472</t>
  </si>
  <si>
    <t>Oplechování střešních prvků z pozinkovaného plechu úžlabí rš 1000 mm</t>
  </si>
  <si>
    <t>118</t>
  </si>
  <si>
    <t>https://podminky.urs.cz/item/CS_URS_2022_01/764211472</t>
  </si>
  <si>
    <t>OZN.12 - RS 750 MM</t>
  </si>
  <si>
    <t>998764103</t>
  </si>
  <si>
    <t>Přesun hmot pro konstrukce klempířské stanovený z hmotnosti přesunovaného materiálu vodorovná dopravní vzdálenost do 50 m v objektech výšky přes 12 do 24 m</t>
  </si>
  <si>
    <t>120</t>
  </si>
  <si>
    <t>https://podminky.urs.cz/item/CS_URS_2022_01/998764103</t>
  </si>
  <si>
    <t>61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</si>
  <si>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</si>
  <si>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</si>
  <si>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122</t>
  </si>
  <si>
    <t>https://podminky.urs.cz/item/CS_URS_2022_01/998764181</t>
  </si>
  <si>
    <t>765</t>
  </si>
  <si>
    <t>Krytina skládaná</t>
  </si>
  <si>
    <t>765131801</t>
  </si>
  <si>
    <t>Demontáž vláknocementové krytiny skládané sklonu do 30° do suti</t>
  </si>
  <si>
    <t>124</t>
  </si>
  <si>
    <t>https://podminky.urs.cz/item/CS_URS_2022_01/765131801</t>
  </si>
  <si>
    <t>STAVAJICI KRYTINA</t>
  </si>
  <si>
    <t>Z OSINKOCEMENT.SABLON</t>
  </si>
  <si>
    <t>63</t>
  </si>
  <si>
    <t>765131821</t>
  </si>
  <si>
    <t>Demontáž vláknocementové krytiny skládané sklonu do 30° hřebene nebo nároží z hřebenáčů do suti</t>
  </si>
  <si>
    <t>126</t>
  </si>
  <si>
    <t>https://podminky.urs.cz/item/CS_URS_2022_01/765131821</t>
  </si>
  <si>
    <t>22,64</t>
  </si>
  <si>
    <t>765131841</t>
  </si>
  <si>
    <t>Demontáž vláknocementové krytiny skládané Příplatek k cenám za sklon přes 30° demontáže krytiny</t>
  </si>
  <si>
    <t>128</t>
  </si>
  <si>
    <t>https://podminky.urs.cz/item/CS_URS_2022_01/765131841</t>
  </si>
  <si>
    <t>65</t>
  </si>
  <si>
    <t>765131845</t>
  </si>
  <si>
    <t>Demontáž vláknocementové krytiny skládané Příplatek k cenám za sklon přes 30° demontáže hřebene nebo nároží</t>
  </si>
  <si>
    <t>130</t>
  </si>
  <si>
    <t>https://podminky.urs.cz/item/CS_URS_2022_01/765131845</t>
  </si>
  <si>
    <t>765191911</t>
  </si>
  <si>
    <t>Demontáž pojistné hydroizolační fólie kladené ve sklonu přes 30°</t>
  </si>
  <si>
    <t>132</t>
  </si>
  <si>
    <t>https://podminky.urs.cz/item/CS_URS_2022_01/765191911</t>
  </si>
  <si>
    <t>67</t>
  </si>
  <si>
    <t>765192811</t>
  </si>
  <si>
    <t>Demontáž střešního výlezu jakékoliv plochy</t>
  </si>
  <si>
    <t>kus</t>
  </si>
  <si>
    <t>134</t>
  </si>
  <si>
    <t>https://podminky.urs.cz/item/CS_URS_2022_01/765192811</t>
  </si>
  <si>
    <t>STAV.STRESNI VYLEZ 600/600 MM</t>
  </si>
  <si>
    <t>/viz vykres c.1/</t>
  </si>
  <si>
    <t>136</t>
  </si>
  <si>
    <t>5,030</t>
  </si>
  <si>
    <t>69</t>
  </si>
  <si>
    <t>138</t>
  </si>
  <si>
    <t>140</t>
  </si>
  <si>
    <t>5,030*19</t>
  </si>
  <si>
    <t>71</t>
  </si>
  <si>
    <t>997013814</t>
  </si>
  <si>
    <t>Poplatek za uložení stavebního odpadu na skládce (skládkovné) z izolačních materiálů zatříděného do Katalogu odpadů pod kódem 17 06 04</t>
  </si>
  <si>
    <t>142</t>
  </si>
  <si>
    <t>https://podminky.urs.cz/item/CS_URS_2022_01/997013814</t>
  </si>
  <si>
    <t>0,035</t>
  </si>
  <si>
    <t>997013631</t>
  </si>
  <si>
    <t>Poplatek za uložení stavebního odpadu na skládce (skládkovné) směsného stavebního a demoličního zatříděného do Katalogu odpadů pod kódem 17 09 04</t>
  </si>
  <si>
    <t>144</t>
  </si>
  <si>
    <t>https://podminky.urs.cz/item/CS_URS_2022_01/997013631</t>
  </si>
  <si>
    <t>0,116</t>
  </si>
  <si>
    <t>73</t>
  </si>
  <si>
    <t>997013821</t>
  </si>
  <si>
    <t>Poplatek za uložení stavebního odpadu na skládce (skládkovné) ze stavebních materiálů obsahujících azbest zatříděných do Katalogu odpadů pod kódem 17 06 05</t>
  </si>
  <si>
    <t>146</t>
  </si>
  <si>
    <t>https://podminky.urs.cz/item/CS_URS_2022_01/997013821</t>
  </si>
  <si>
    <t>-(0,035+0,116)</t>
  </si>
  <si>
    <t>765123012</t>
  </si>
  <si>
    <t>Krytina betonová drážková skládaná na sucho sklonu střechy do 30° z tašek s povrchovou úpravou</t>
  </si>
  <si>
    <t>148</t>
  </si>
  <si>
    <t>https://podminky.urs.cz/item/CS_URS_2022_01/765123012</t>
  </si>
  <si>
    <t>NOVA KRYTINA - NAPR.BRAMAC ALPSKA</t>
  </si>
  <si>
    <t>DETAILY UPRESNIT DLE VYROBCE</t>
  </si>
  <si>
    <t>/viz TZ a vykres c.b1/</t>
  </si>
  <si>
    <t>75</t>
  </si>
  <si>
    <t>765123312</t>
  </si>
  <si>
    <t>Krytina betonová drážková skládaná na sucho sklonu střechy do 30° hřeben provětrávaný z hřebenáčů s povrchovou úpravou</t>
  </si>
  <si>
    <t>150</t>
  </si>
  <si>
    <t>https://podminky.urs.cz/item/CS_URS_2022_01/765123312</t>
  </si>
  <si>
    <t>765123512</t>
  </si>
  <si>
    <t>Krytina betonová drážková skládaná na sucho sklonu střechy do 30° štítová hrana z okrajových tašek s povrchovou úpravou</t>
  </si>
  <si>
    <t>152</t>
  </si>
  <si>
    <t>https://podminky.urs.cz/item/CS_URS_2022_01/765123512</t>
  </si>
  <si>
    <t>77</t>
  </si>
  <si>
    <t>765123122</t>
  </si>
  <si>
    <t>Krytina betonová drážková skládaná na sucho sklonu střechy do 30° prvky okapové hrany větrací mřížka univerzální</t>
  </si>
  <si>
    <t>154</t>
  </si>
  <si>
    <t>https://podminky.urs.cz/item/CS_URS_2022_01/765123122</t>
  </si>
  <si>
    <t>OZN.8 - CAST</t>
  </si>
  <si>
    <t>8,311+9,57</t>
  </si>
  <si>
    <t>765123711</t>
  </si>
  <si>
    <t>Krytina betonová drážková skládaná na sucho sklonu střechy do 30° lemování prostupů těsnicím pásem plochy jednotlivě do 0,25 m2</t>
  </si>
  <si>
    <t>156</t>
  </si>
  <si>
    <t>https://podminky.urs.cz/item/CS_URS_2022_01/765123711</t>
  </si>
  <si>
    <t>79</t>
  </si>
  <si>
    <t>765123714</t>
  </si>
  <si>
    <t>Krytina betonová drážková skládaná na sucho sklonu střechy do 30° lemování prostupů těsnicím pásem plochy jednotlivě přes 1 m2</t>
  </si>
  <si>
    <t>158</t>
  </si>
  <si>
    <t>https://podminky.urs.cz/item/CS_URS_2022_01/765123714</t>
  </si>
  <si>
    <t>STRESNI VYLEZ</t>
  </si>
  <si>
    <t>(0,60+0,60)*2*7</t>
  </si>
  <si>
    <t>765125201</t>
  </si>
  <si>
    <t>Montáž střešních doplňků krytiny betonové nástavce pro anténu</t>
  </si>
  <si>
    <t>160</t>
  </si>
  <si>
    <t>https://podminky.urs.cz/item/CS_URS_2022_01/765125201</t>
  </si>
  <si>
    <t>81</t>
  </si>
  <si>
    <t>59244022</t>
  </si>
  <si>
    <t>komplet pro anténu (průchozí taška,nástavec 22-110mm plastový)</t>
  </si>
  <si>
    <t>162</t>
  </si>
  <si>
    <t>765125202</t>
  </si>
  <si>
    <t>Montáž střešních doplňků krytiny betonové nástavce pro odvětrání kanalizace</t>
  </si>
  <si>
    <t>164</t>
  </si>
  <si>
    <t>https://podminky.urs.cz/item/CS_URS_2022_01/765125202</t>
  </si>
  <si>
    <t>KANALIZACE A PLYN</t>
  </si>
  <si>
    <t>1+1</t>
  </si>
  <si>
    <t>83</t>
  </si>
  <si>
    <t>59244019</t>
  </si>
  <si>
    <t>komplet odvětrání kanalizace (průchozí taška,napojovací trubka 100/125mm,nástavec,kryt)</t>
  </si>
  <si>
    <t>166</t>
  </si>
  <si>
    <t>765125251</t>
  </si>
  <si>
    <t>Montáž střešních doplňků krytiny betonové držáku hromosvodu na hřeben</t>
  </si>
  <si>
    <t>168</t>
  </si>
  <si>
    <t>https://podminky.urs.cz/item/CS_URS_2022_01/765125251</t>
  </si>
  <si>
    <t>1+2</t>
  </si>
  <si>
    <t>85</t>
  </si>
  <si>
    <t>59244426</t>
  </si>
  <si>
    <t>nástavec pro příčné vedení hromosvodu</t>
  </si>
  <si>
    <t>170</t>
  </si>
  <si>
    <t>765125302</t>
  </si>
  <si>
    <t>Montáž střešních doplňků krytiny betonové střešního výlezu plochy jednotlivě přes 0,25 m2</t>
  </si>
  <si>
    <t>172</t>
  </si>
  <si>
    <t>https://podminky.urs.cz/item/CS_URS_2022_01/765125302</t>
  </si>
  <si>
    <t>NOVY STRESNI VYLEZ</t>
  </si>
  <si>
    <t>/viz TZ a vykres c.b1-vypis/</t>
  </si>
  <si>
    <t>87</t>
  </si>
  <si>
    <t>5924431R</t>
  </si>
  <si>
    <t>15 - okno střešní výstupní pro krytinu betonovou 600x600 mm plný nebo s neprůsvit.zasklením vč.Al oplechování</t>
  </si>
  <si>
    <t>174</t>
  </si>
  <si>
    <t>765123911</t>
  </si>
  <si>
    <t>Krytina betonová drážková skládaná na sucho sklonu střechy do 30° Příplatek cenám za sklon přes 30° do 40°</t>
  </si>
  <si>
    <t>176</t>
  </si>
  <si>
    <t>https://podminky.urs.cz/item/CS_URS_2022_01/765123911</t>
  </si>
  <si>
    <t>89</t>
  </si>
  <si>
    <t>998765103</t>
  </si>
  <si>
    <t>Přesun hmot pro krytiny skládané stanovený z hmotnosti přesunovaného materiálu vodorovná dopravní vzdálenost do 50 m na objektech výšky přes 12 do 24 m</t>
  </si>
  <si>
    <t>178</t>
  </si>
  <si>
    <t>https://podminky.urs.cz/item/CS_URS_2022_01/998765103</t>
  </si>
  <si>
    <t>998765181</t>
  </si>
  <si>
    <t>Přesun hmot pro krytiny skládané stanovený z hmotnosti přesunovaného materiálu Příplatek k cenám za přesun prováděný bez použití mechanizace pro jakoukoliv výšku objektu</t>
  </si>
  <si>
    <t>180</t>
  </si>
  <si>
    <t>https://podminky.urs.cz/item/CS_URS_2022_01/998765181</t>
  </si>
  <si>
    <t>767</t>
  </si>
  <si>
    <t>Konstrukce zámečnické</t>
  </si>
  <si>
    <t>91</t>
  </si>
  <si>
    <t>767995112</t>
  </si>
  <si>
    <t>Montáž ostatních atypických zámečnických konstrukcí hmotnosti přes 5 do 10 kg</t>
  </si>
  <si>
    <t>kg</t>
  </si>
  <si>
    <t>182</t>
  </si>
  <si>
    <t>https://podminky.urs.cz/item/CS_URS_2022_01/767995112</t>
  </si>
  <si>
    <t>OCEL. PRVKY KROVU</t>
  </si>
  <si>
    <t>KOTVENI VYMENY</t>
  </si>
  <si>
    <t>/viz TZ a vykres c.b2/</t>
  </si>
  <si>
    <t>L 120/120/10</t>
  </si>
  <si>
    <t>21,26*0,40</t>
  </si>
  <si>
    <t>5530000R1</t>
  </si>
  <si>
    <t>kilogramová cena</t>
  </si>
  <si>
    <t>184</t>
  </si>
  <si>
    <t>93</t>
  </si>
  <si>
    <t>998767103</t>
  </si>
  <si>
    <t>Přesun hmot pro zámečnické konstrukce stanovený z hmotnosti přesunovaného materiálu vodorovná dopravní vzdálenost do 50 m v objektech výšky přes 12 do 24 m</t>
  </si>
  <si>
    <t>186</t>
  </si>
  <si>
    <t>https://podminky.urs.cz/item/CS_URS_2022_01/998767103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</si>
  <si>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</si>
  <si>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</si>
  <si>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188</t>
  </si>
  <si>
    <t>https://podminky.urs.cz/item/CS_URS_2022_01/998767181</t>
  </si>
  <si>
    <t>783</t>
  </si>
  <si>
    <t>Dokončovací práce - nátěry</t>
  </si>
  <si>
    <t>95</t>
  </si>
  <si>
    <t>783314101</t>
  </si>
  <si>
    <t>Základní nátěr zámečnických konstrukcí jednonásobný syntetický</t>
  </si>
  <si>
    <t>190</t>
  </si>
  <si>
    <t>https://podminky.urs.cz/item/CS_URS_2022_01/783314101</t>
  </si>
  <si>
    <t>OCELOVE PRVKY KROVU</t>
  </si>
  <si>
    <t>8,504*32,00*0,001</t>
  </si>
  <si>
    <t>N00</t>
  </si>
  <si>
    <t>Nepojmenované práce</t>
  </si>
  <si>
    <t>HZS</t>
  </si>
  <si>
    <t>Hodinové zúčtovací sazby</t>
  </si>
  <si>
    <t>HZS 1</t>
  </si>
  <si>
    <t>Ostatní pomocné práce a zednické výpomoce - přesný počet hodin bude fakturován dle skutečnosti za hodinovou sazbu zhotovitele po odsouhlasení ve stavebním deníku</t>
  </si>
  <si>
    <t>hod</t>
  </si>
  <si>
    <t>262144</t>
  </si>
  <si>
    <t>192</t>
  </si>
  <si>
    <t>REKONSTRUKCE</t>
  </si>
  <si>
    <t>/prace a detaily neodhalitelne PD/</t>
  </si>
  <si>
    <t>40,00</t>
  </si>
  <si>
    <t>Práce a dodávky M</t>
  </si>
  <si>
    <t>21-M</t>
  </si>
  <si>
    <t>Elektromontáže</t>
  </si>
  <si>
    <t>R POL 2</t>
  </si>
  <si>
    <t>OZN.3+14 - DMTŽ, likvidace a nový hromosvod - kompletní D+ M</t>
  </si>
  <si>
    <t>194</t>
  </si>
  <si>
    <t>NOVE HROMOSVODY</t>
  </si>
  <si>
    <t>NA MISTE STAVAJICICH DEMONTOVANYCH</t>
  </si>
  <si>
    <t>R POL 3</t>
  </si>
  <si>
    <t>OZN.13 - Nové zemnící vedení od hromosvodu k hlavní římse + napojení na stávající vedení - kompletní D+ M vč.svorek a ostatního příslušenství</t>
  </si>
  <si>
    <t>196</t>
  </si>
  <si>
    <t>NOVE ZEMNICI VEDENI</t>
  </si>
  <si>
    <t>42,00</t>
  </si>
  <si>
    <t>2 - VEDLEJŠÍ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</si>
  <si>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</si>
  <si>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</si>
  <si>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</si>
  <si>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</si>
  <si>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</si>
  <si>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</si>
  <si>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</si>
  <si>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</si>
  <si>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</si>
  <si>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Zařízení staveniště - zřízení, provoz, zrušení</t>
  </si>
  <si>
    <t>https://podminky.urs.cz/item/CS_URS_2022_01/030001000</t>
  </si>
  <si>
    <t>034002000</t>
  </si>
  <si>
    <t>Zabezpečení staveniště - zabezpečení a kontolované pásmo</t>
  </si>
  <si>
    <t>https://podminky.urs.cz/item/CS_URS_2022_01/034002000</t>
  </si>
  <si>
    <t>VRN4</t>
  </si>
  <si>
    <t>Inženýrská činnost</t>
  </si>
  <si>
    <t>045002000</t>
  </si>
  <si>
    <t>Kompletační a koordinační činnost</t>
  </si>
  <si>
    <t>https://podminky.urs.cz/item/CS_URS_2022_01/045002000</t>
  </si>
  <si>
    <t>049203000</t>
  </si>
  <si>
    <t>Náklady stanovené zvláštními předpisy - opatření při práci s azbestem (viz popis uvnitř položky)</t>
  </si>
  <si>
    <t>https://podminky.urs.cz/item/CS_URS_2022_01/049203000</t>
  </si>
  <si>
    <t>- OCHRANNE POMUCKY A PROSTREDKY</t>
  </si>
  <si>
    <t>- NEPRODYSNE OBALY S OZNACENIM</t>
  </si>
  <si>
    <t>- MIN 1 KONTROLNI MERENI UNIKU</t>
  </si>
  <si>
    <t>VRN7</t>
  </si>
  <si>
    <t>Provozní vlivy</t>
  </si>
  <si>
    <t>071002000</t>
  </si>
  <si>
    <t>Provoz investora, třetích osob</t>
  </si>
  <si>
    <t>https://podminky.urs.cz/item/CS_URS_2022_01/071002000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</si>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</sst>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i/>
      <sz val="8"/>
      <name val="Arial CE"/>
      <family val="2"/>
    </font>
    <font>
      <u val="single"/>
      <sz val="11"/>
      <color theme="10"/>
      <name val="Calibri"/>
      <family val="2"/>
      <scheme val="minor"/>
    </font>
    <font>
      <sz val="10"/>
      <color rgb="FF969696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color rgb="FF969696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8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8"/>
      <color rgb="FF969696"/>
      <name val="Arial CE"/>
      <family val="2"/>
    </font>
    <font>
      <b/>
      <sz val="10"/>
      <color rgb="FF969696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4" fontId="3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3" fillId="0" borderId="18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4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7" fillId="0" borderId="18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166" fontId="37" fillId="0" borderId="0" xfId="0" applyNumberFormat="1" applyFont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7" fillId="0" borderId="19" xfId="0" applyNumberFormat="1" applyFont="1" applyBorder="1" applyAlignment="1">
      <alignment vertical="center"/>
    </xf>
    <xf numFmtId="4" fontId="37" fillId="0" borderId="20" xfId="0" applyNumberFormat="1" applyFont="1" applyBorder="1" applyAlignment="1">
      <alignment vertical="center"/>
    </xf>
    <xf numFmtId="166" fontId="37" fillId="0" borderId="20" xfId="0" applyNumberFormat="1" applyFont="1" applyBorder="1" applyAlignment="1">
      <alignment vertical="center"/>
    </xf>
    <xf numFmtId="4" fontId="37" fillId="0" borderId="21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4" fontId="21" fillId="0" borderId="20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32" fillId="0" borderId="0" xfId="0" applyNumberFormat="1" applyFont="1" applyAlignment="1">
      <alignment/>
    </xf>
    <xf numFmtId="166" fontId="41" fillId="0" borderId="10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23" fillId="0" borderId="3" xfId="0" applyFont="1" applyBorder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 applyProtection="1">
      <alignment/>
      <protection locked="0"/>
    </xf>
    <xf numFmtId="4" fontId="21" fillId="0" borderId="0" xfId="0" applyNumberFormat="1" applyFont="1" applyAlignment="1">
      <alignment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166" fontId="23" fillId="0" borderId="0" xfId="0" applyNumberFormat="1" applyFont="1" applyBorder="1" applyAlignment="1">
      <alignment/>
    </xf>
    <xf numFmtId="166" fontId="23" fillId="0" borderId="12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67" fontId="8" fillId="0" borderId="22" xfId="0" applyNumberFormat="1" applyFont="1" applyBorder="1" applyAlignment="1" applyProtection="1">
      <alignment vertical="center"/>
      <protection locked="0"/>
    </xf>
    <xf numFmtId="4" fontId="8" fillId="2" borderId="22" xfId="0" applyNumberFormat="1" applyFont="1" applyFill="1" applyBorder="1" applyAlignment="1" applyProtection="1">
      <alignment vertical="center"/>
      <protection locked="0"/>
    </xf>
    <xf numFmtId="4" fontId="8" fillId="0" borderId="22" xfId="0" applyNumberFormat="1" applyFont="1" applyBorder="1" applyAlignment="1" applyProtection="1">
      <alignment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6" fontId="31" fillId="0" borderId="0" xfId="0" applyNumberFormat="1" applyFont="1" applyBorder="1" applyAlignment="1">
      <alignment vertical="center"/>
    </xf>
    <xf numFmtId="166" fontId="31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3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 applyProtection="1">
      <alignment vertical="center"/>
      <protection locked="0"/>
    </xf>
    <xf numFmtId="0" fontId="24" fillId="0" borderId="18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7" fontId="25" fillId="0" borderId="0" xfId="0" applyNumberFormat="1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7" fontId="26" fillId="0" borderId="0" xfId="0" applyNumberFormat="1" applyFont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45" fillId="0" borderId="22" xfId="0" applyFont="1" applyBorder="1" applyAlignment="1" applyProtection="1">
      <alignment horizontal="center" vertical="center"/>
      <protection locked="0"/>
    </xf>
    <xf numFmtId="49" fontId="45" fillId="0" borderId="22" xfId="0" applyNumberFormat="1" applyFont="1" applyBorder="1" applyAlignment="1" applyProtection="1">
      <alignment horizontal="left" vertical="center" wrapText="1"/>
      <protection locked="0"/>
    </xf>
    <xf numFmtId="0" fontId="45" fillId="0" borderId="22" xfId="0" applyFont="1" applyBorder="1" applyAlignment="1" applyProtection="1">
      <alignment horizontal="left" vertical="center" wrapText="1"/>
      <protection locked="0"/>
    </xf>
    <xf numFmtId="0" fontId="45" fillId="0" borderId="22" xfId="0" applyFont="1" applyBorder="1" applyAlignment="1" applyProtection="1">
      <alignment horizontal="center" vertical="center" wrapText="1"/>
      <protection locked="0"/>
    </xf>
    <xf numFmtId="167" fontId="45" fillId="0" borderId="22" xfId="0" applyNumberFormat="1" applyFont="1" applyBorder="1" applyAlignment="1" applyProtection="1">
      <alignment vertical="center"/>
      <protection locked="0"/>
    </xf>
    <xf numFmtId="4" fontId="45" fillId="2" borderId="22" xfId="0" applyNumberFormat="1" applyFont="1" applyFill="1" applyBorder="1" applyAlignment="1" applyProtection="1">
      <alignment vertical="center"/>
      <protection locked="0"/>
    </xf>
    <xf numFmtId="4" fontId="45" fillId="0" borderId="22" xfId="0" applyNumberFormat="1" applyFont="1" applyBorder="1" applyAlignment="1" applyProtection="1">
      <alignment vertical="center"/>
      <protection locked="0"/>
    </xf>
    <xf numFmtId="0" fontId="46" fillId="0" borderId="3" xfId="0" applyFont="1" applyBorder="1" applyAlignment="1">
      <alignment vertical="center"/>
    </xf>
    <xf numFmtId="0" fontId="45" fillId="2" borderId="18" xfId="0" applyFont="1" applyFill="1" applyBorder="1" applyAlignment="1" applyProtection="1">
      <alignment horizontal="left" vertical="center"/>
      <protection locked="0"/>
    </xf>
    <xf numFmtId="0" fontId="45" fillId="0" borderId="0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67" fontId="27" fillId="0" borderId="0" xfId="0" applyNumberFormat="1" applyFont="1" applyAlignment="1">
      <alignment vertical="center"/>
    </xf>
    <xf numFmtId="0" fontId="27" fillId="0" borderId="0" xfId="0" applyFont="1" applyAlignment="1" applyProtection="1">
      <alignment vertical="center"/>
      <protection locked="0"/>
    </xf>
    <xf numFmtId="0" fontId="27" fillId="0" borderId="1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1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13" fillId="0" borderId="29" xfId="0" applyFont="1" applyBorder="1" applyAlignment="1">
      <alignment horizontal="left"/>
    </xf>
    <xf numFmtId="0" fontId="16" fillId="0" borderId="29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30" xfId="0" applyFont="1" applyBorder="1" applyAlignment="1">
      <alignment vertical="top"/>
    </xf>
    <xf numFmtId="4" fontId="4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left" vertical="center"/>
    </xf>
    <xf numFmtId="4" fontId="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/>
    </xf>
    <xf numFmtId="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9" fillId="5" borderId="0" xfId="0" applyFont="1" applyFill="1" applyAlignment="1">
      <alignment horizontal="center" vertical="center"/>
    </xf>
    <xf numFmtId="4" fontId="32" fillId="0" borderId="0" xfId="0" applyNumberFormat="1" applyFont="1" applyAlignment="1">
      <alignment horizontal="right" vertical="center"/>
    </xf>
    <xf numFmtId="4" fontId="32" fillId="0" borderId="0" xfId="0" applyNumberFormat="1" applyFont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142875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667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95250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95250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29135102" TargetMode="External" /><Relationship Id="rId2" Type="http://schemas.openxmlformats.org/officeDocument/2006/relationships/hyperlink" Target="https://podminky.urs.cz/item/CS_URS_2022_01/628195001" TargetMode="External" /><Relationship Id="rId3" Type="http://schemas.openxmlformats.org/officeDocument/2006/relationships/hyperlink" Target="https://podminky.urs.cz/item/CS_URS_2022_01/622321141" TargetMode="External" /><Relationship Id="rId4" Type="http://schemas.openxmlformats.org/officeDocument/2006/relationships/hyperlink" Target="https://podminky.urs.cz/item/CS_URS_2022_01/622321191" TargetMode="External" /><Relationship Id="rId5" Type="http://schemas.openxmlformats.org/officeDocument/2006/relationships/hyperlink" Target="https://podminky.urs.cz/item/CS_URS_2022_01/622131121" TargetMode="External" /><Relationship Id="rId6" Type="http://schemas.openxmlformats.org/officeDocument/2006/relationships/hyperlink" Target="https://podminky.urs.cz/item/CS_URS_2022_01/765192001" TargetMode="External" /><Relationship Id="rId7" Type="http://schemas.openxmlformats.org/officeDocument/2006/relationships/hyperlink" Target="https://podminky.urs.cz/item/CS_URS_2022_01/952901114" TargetMode="External" /><Relationship Id="rId8" Type="http://schemas.openxmlformats.org/officeDocument/2006/relationships/hyperlink" Target="https://podminky.urs.cz/item/CS_URS_2022_01/952902121" TargetMode="External" /><Relationship Id="rId9" Type="http://schemas.openxmlformats.org/officeDocument/2006/relationships/hyperlink" Target="https://podminky.urs.cz/item/CS_URS_2022_01/945412112" TargetMode="External" /><Relationship Id="rId10" Type="http://schemas.openxmlformats.org/officeDocument/2006/relationships/hyperlink" Target="https://podminky.urs.cz/item/CS_URS_2022_01/949101112" TargetMode="External" /><Relationship Id="rId11" Type="http://schemas.openxmlformats.org/officeDocument/2006/relationships/hyperlink" Target="https://podminky.urs.cz/item/CS_URS_2022_01/978015391" TargetMode="External" /><Relationship Id="rId12" Type="http://schemas.openxmlformats.org/officeDocument/2006/relationships/hyperlink" Target="https://podminky.urs.cz/item/CS_URS_2022_01/997221612" TargetMode="External" /><Relationship Id="rId13" Type="http://schemas.openxmlformats.org/officeDocument/2006/relationships/hyperlink" Target="https://podminky.urs.cz/item/CS_URS_2022_01/997013211" TargetMode="External" /><Relationship Id="rId14" Type="http://schemas.openxmlformats.org/officeDocument/2006/relationships/hyperlink" Target="https://podminky.urs.cz/item/CS_URS_2022_01/997013511" TargetMode="External" /><Relationship Id="rId15" Type="http://schemas.openxmlformats.org/officeDocument/2006/relationships/hyperlink" Target="https://podminky.urs.cz/item/CS_URS_2022_01/997013509" TargetMode="External" /><Relationship Id="rId16" Type="http://schemas.openxmlformats.org/officeDocument/2006/relationships/hyperlink" Target="https://podminky.urs.cz/item/CS_URS_2022_01/997013603" TargetMode="External" /><Relationship Id="rId17" Type="http://schemas.openxmlformats.org/officeDocument/2006/relationships/hyperlink" Target="https://podminky.urs.cz/item/CS_URS_2022_01/997013607" TargetMode="External" /><Relationship Id="rId18" Type="http://schemas.openxmlformats.org/officeDocument/2006/relationships/hyperlink" Target="https://podminky.urs.cz/item/CS_URS_2022_01/997013811" TargetMode="External" /><Relationship Id="rId19" Type="http://schemas.openxmlformats.org/officeDocument/2006/relationships/hyperlink" Target="https://podminky.urs.cz/item/CS_URS_2022_01/975074121" TargetMode="External" /><Relationship Id="rId20" Type="http://schemas.openxmlformats.org/officeDocument/2006/relationships/hyperlink" Target="https://podminky.urs.cz/item/CS_URS_2022_01/975078121" TargetMode="External" /><Relationship Id="rId21" Type="http://schemas.openxmlformats.org/officeDocument/2006/relationships/hyperlink" Target="https://podminky.urs.cz/item/CS_URS_2022_01/998018002" TargetMode="External" /><Relationship Id="rId22" Type="http://schemas.openxmlformats.org/officeDocument/2006/relationships/hyperlink" Target="https://podminky.urs.cz/item/CS_URS_2022_01/762341811" TargetMode="External" /><Relationship Id="rId23" Type="http://schemas.openxmlformats.org/officeDocument/2006/relationships/hyperlink" Target="https://podminky.urs.cz/item/CS_URS_2022_01/762331933" TargetMode="External" /><Relationship Id="rId24" Type="http://schemas.openxmlformats.org/officeDocument/2006/relationships/hyperlink" Target="https://podminky.urs.cz/item/CS_URS_2022_01/762331931" TargetMode="External" /><Relationship Id="rId25" Type="http://schemas.openxmlformats.org/officeDocument/2006/relationships/hyperlink" Target="https://podminky.urs.cz/item/CS_URS_2022_01/762331942" TargetMode="External" /><Relationship Id="rId26" Type="http://schemas.openxmlformats.org/officeDocument/2006/relationships/hyperlink" Target="https://podminky.urs.cz/item/CS_URS_2022_01/762331941" TargetMode="External" /><Relationship Id="rId27" Type="http://schemas.openxmlformats.org/officeDocument/2006/relationships/hyperlink" Target="https://podminky.urs.cz/item/CS_URS_2022_01/762331922" TargetMode="External" /><Relationship Id="rId28" Type="http://schemas.openxmlformats.org/officeDocument/2006/relationships/hyperlink" Target="https://podminky.urs.cz/item/CS_URS_2022_01/997013211" TargetMode="External" /><Relationship Id="rId29" Type="http://schemas.openxmlformats.org/officeDocument/2006/relationships/hyperlink" Target="https://podminky.urs.cz/item/CS_URS_2022_01/997013511" TargetMode="External" /><Relationship Id="rId30" Type="http://schemas.openxmlformats.org/officeDocument/2006/relationships/hyperlink" Target="https://podminky.urs.cz/item/CS_URS_2022_01/997013509" TargetMode="External" /><Relationship Id="rId31" Type="http://schemas.openxmlformats.org/officeDocument/2006/relationships/hyperlink" Target="https://podminky.urs.cz/item/CS_URS_2022_01/997013811" TargetMode="External" /><Relationship Id="rId32" Type="http://schemas.openxmlformats.org/officeDocument/2006/relationships/hyperlink" Target="https://podminky.urs.cz/item/CS_URS_2022_01/762342314" TargetMode="External" /><Relationship Id="rId33" Type="http://schemas.openxmlformats.org/officeDocument/2006/relationships/hyperlink" Target="https://podminky.urs.cz/item/CS_URS_2022_01/762332921" TargetMode="External" /><Relationship Id="rId34" Type="http://schemas.openxmlformats.org/officeDocument/2006/relationships/hyperlink" Target="https://podminky.urs.cz/item/CS_URS_2022_01/762332922" TargetMode="External" /><Relationship Id="rId35" Type="http://schemas.openxmlformats.org/officeDocument/2006/relationships/hyperlink" Target="https://podminky.urs.cz/item/CS_URS_2022_01/762332923" TargetMode="External" /><Relationship Id="rId36" Type="http://schemas.openxmlformats.org/officeDocument/2006/relationships/hyperlink" Target="https://podminky.urs.cz/item/CS_URS_2022_01/762332924" TargetMode="External" /><Relationship Id="rId37" Type="http://schemas.openxmlformats.org/officeDocument/2006/relationships/hyperlink" Target="https://podminky.urs.cz/item/CS_URS_2022_01/762332934" TargetMode="External" /><Relationship Id="rId38" Type="http://schemas.openxmlformats.org/officeDocument/2006/relationships/hyperlink" Target="https://podminky.urs.cz/item/CS_URS_2022_01/762332933" TargetMode="External" /><Relationship Id="rId39" Type="http://schemas.openxmlformats.org/officeDocument/2006/relationships/hyperlink" Target="https://podminky.urs.cz/item/CS_URS_2022_01/762332932" TargetMode="External" /><Relationship Id="rId40" Type="http://schemas.openxmlformats.org/officeDocument/2006/relationships/hyperlink" Target="https://podminky.urs.cz/item/CS_URS_2022_01/762395000" TargetMode="External" /><Relationship Id="rId41" Type="http://schemas.openxmlformats.org/officeDocument/2006/relationships/hyperlink" Target="https://podminky.urs.cz/item/CS_URS_2022_01/762083111" TargetMode="External" /><Relationship Id="rId42" Type="http://schemas.openxmlformats.org/officeDocument/2006/relationships/hyperlink" Target="https://podminky.urs.cz/item/CS_URS_2022_01/998762103" TargetMode="External" /><Relationship Id="rId43" Type="http://schemas.openxmlformats.org/officeDocument/2006/relationships/hyperlink" Target="https://podminky.urs.cz/item/CS_URS_2022_01/998762181" TargetMode="External" /><Relationship Id="rId44" Type="http://schemas.openxmlformats.org/officeDocument/2006/relationships/hyperlink" Target="https://podminky.urs.cz/item/CS_URS_2022_01/764002871" TargetMode="External" /><Relationship Id="rId45" Type="http://schemas.openxmlformats.org/officeDocument/2006/relationships/hyperlink" Target="https://podminky.urs.cz/item/CS_URS_2022_01/764002841" TargetMode="External" /><Relationship Id="rId46" Type="http://schemas.openxmlformats.org/officeDocument/2006/relationships/hyperlink" Target="https://podminky.urs.cz/item/CS_URS_2022_01/764002801" TargetMode="External" /><Relationship Id="rId47" Type="http://schemas.openxmlformats.org/officeDocument/2006/relationships/hyperlink" Target="https://podminky.urs.cz/item/CS_URS_2022_01/764001891" TargetMode="External" /><Relationship Id="rId48" Type="http://schemas.openxmlformats.org/officeDocument/2006/relationships/hyperlink" Target="https://podminky.urs.cz/item/CS_URS_2022_01/997013211" TargetMode="External" /><Relationship Id="rId49" Type="http://schemas.openxmlformats.org/officeDocument/2006/relationships/hyperlink" Target="https://podminky.urs.cz/item/CS_URS_2022_01/997013511" TargetMode="External" /><Relationship Id="rId50" Type="http://schemas.openxmlformats.org/officeDocument/2006/relationships/hyperlink" Target="https://podminky.urs.cz/item/CS_URS_2022_01/997013509" TargetMode="External" /><Relationship Id="rId51" Type="http://schemas.openxmlformats.org/officeDocument/2006/relationships/hyperlink" Target="https://podminky.urs.cz/item/CS_URS_2022_01/764215408" TargetMode="External" /><Relationship Id="rId52" Type="http://schemas.openxmlformats.org/officeDocument/2006/relationships/hyperlink" Target="https://podminky.urs.cz/item/CS_URS_2022_01/764312414" TargetMode="External" /><Relationship Id="rId53" Type="http://schemas.openxmlformats.org/officeDocument/2006/relationships/hyperlink" Target="https://podminky.urs.cz/item/CS_URS_2022_01/764211472" TargetMode="External" /><Relationship Id="rId54" Type="http://schemas.openxmlformats.org/officeDocument/2006/relationships/hyperlink" Target="https://podminky.urs.cz/item/CS_URS_2022_01/998764103" TargetMode="External" /><Relationship Id="rId55" Type="http://schemas.openxmlformats.org/officeDocument/2006/relationships/hyperlink" Target="https://podminky.urs.cz/item/CS_URS_2022_01/998764181" TargetMode="External" /><Relationship Id="rId56" Type="http://schemas.openxmlformats.org/officeDocument/2006/relationships/hyperlink" Target="https://podminky.urs.cz/item/CS_URS_2022_01/765131801" TargetMode="External" /><Relationship Id="rId57" Type="http://schemas.openxmlformats.org/officeDocument/2006/relationships/hyperlink" Target="https://podminky.urs.cz/item/CS_URS_2022_01/765131821" TargetMode="External" /><Relationship Id="rId58" Type="http://schemas.openxmlformats.org/officeDocument/2006/relationships/hyperlink" Target="https://podminky.urs.cz/item/CS_URS_2022_01/765131841" TargetMode="External" /><Relationship Id="rId59" Type="http://schemas.openxmlformats.org/officeDocument/2006/relationships/hyperlink" Target="https://podminky.urs.cz/item/CS_URS_2022_01/765131845" TargetMode="External" /><Relationship Id="rId60" Type="http://schemas.openxmlformats.org/officeDocument/2006/relationships/hyperlink" Target="https://podminky.urs.cz/item/CS_URS_2022_01/765191911" TargetMode="External" /><Relationship Id="rId61" Type="http://schemas.openxmlformats.org/officeDocument/2006/relationships/hyperlink" Target="https://podminky.urs.cz/item/CS_URS_2022_01/765192811" TargetMode="External" /><Relationship Id="rId62" Type="http://schemas.openxmlformats.org/officeDocument/2006/relationships/hyperlink" Target="https://podminky.urs.cz/item/CS_URS_2022_01/997013211" TargetMode="External" /><Relationship Id="rId63" Type="http://schemas.openxmlformats.org/officeDocument/2006/relationships/hyperlink" Target="https://podminky.urs.cz/item/CS_URS_2022_01/997013511" TargetMode="External" /><Relationship Id="rId64" Type="http://schemas.openxmlformats.org/officeDocument/2006/relationships/hyperlink" Target="https://podminky.urs.cz/item/CS_URS_2022_01/997013509" TargetMode="External" /><Relationship Id="rId65" Type="http://schemas.openxmlformats.org/officeDocument/2006/relationships/hyperlink" Target="https://podminky.urs.cz/item/CS_URS_2022_01/997013814" TargetMode="External" /><Relationship Id="rId66" Type="http://schemas.openxmlformats.org/officeDocument/2006/relationships/hyperlink" Target="https://podminky.urs.cz/item/CS_URS_2022_01/997013631" TargetMode="External" /><Relationship Id="rId67" Type="http://schemas.openxmlformats.org/officeDocument/2006/relationships/hyperlink" Target="https://podminky.urs.cz/item/CS_URS_2022_01/997013821" TargetMode="External" /><Relationship Id="rId68" Type="http://schemas.openxmlformats.org/officeDocument/2006/relationships/hyperlink" Target="https://podminky.urs.cz/item/CS_URS_2022_01/765123012" TargetMode="External" /><Relationship Id="rId69" Type="http://schemas.openxmlformats.org/officeDocument/2006/relationships/hyperlink" Target="https://podminky.urs.cz/item/CS_URS_2022_01/765123312" TargetMode="External" /><Relationship Id="rId70" Type="http://schemas.openxmlformats.org/officeDocument/2006/relationships/hyperlink" Target="https://podminky.urs.cz/item/CS_URS_2022_01/765123512" TargetMode="External" /><Relationship Id="rId71" Type="http://schemas.openxmlformats.org/officeDocument/2006/relationships/hyperlink" Target="https://podminky.urs.cz/item/CS_URS_2022_01/765123122" TargetMode="External" /><Relationship Id="rId72" Type="http://schemas.openxmlformats.org/officeDocument/2006/relationships/hyperlink" Target="https://podminky.urs.cz/item/CS_URS_2022_01/765123711" TargetMode="External" /><Relationship Id="rId73" Type="http://schemas.openxmlformats.org/officeDocument/2006/relationships/hyperlink" Target="https://podminky.urs.cz/item/CS_URS_2022_01/765123714" TargetMode="External" /><Relationship Id="rId74" Type="http://schemas.openxmlformats.org/officeDocument/2006/relationships/hyperlink" Target="https://podminky.urs.cz/item/CS_URS_2022_01/765125201" TargetMode="External" /><Relationship Id="rId75" Type="http://schemas.openxmlformats.org/officeDocument/2006/relationships/hyperlink" Target="https://podminky.urs.cz/item/CS_URS_2022_01/765125202" TargetMode="External" /><Relationship Id="rId76" Type="http://schemas.openxmlformats.org/officeDocument/2006/relationships/hyperlink" Target="https://podminky.urs.cz/item/CS_URS_2022_01/765125251" TargetMode="External" /><Relationship Id="rId77" Type="http://schemas.openxmlformats.org/officeDocument/2006/relationships/hyperlink" Target="https://podminky.urs.cz/item/CS_URS_2022_01/765125302" TargetMode="External" /><Relationship Id="rId78" Type="http://schemas.openxmlformats.org/officeDocument/2006/relationships/hyperlink" Target="https://podminky.urs.cz/item/CS_URS_2022_01/765123911" TargetMode="External" /><Relationship Id="rId79" Type="http://schemas.openxmlformats.org/officeDocument/2006/relationships/hyperlink" Target="https://podminky.urs.cz/item/CS_URS_2022_01/998765103" TargetMode="External" /><Relationship Id="rId80" Type="http://schemas.openxmlformats.org/officeDocument/2006/relationships/hyperlink" Target="https://podminky.urs.cz/item/CS_URS_2022_01/998765181" TargetMode="External" /><Relationship Id="rId81" Type="http://schemas.openxmlformats.org/officeDocument/2006/relationships/hyperlink" Target="https://podminky.urs.cz/item/CS_URS_2022_01/767995112" TargetMode="External" /><Relationship Id="rId82" Type="http://schemas.openxmlformats.org/officeDocument/2006/relationships/hyperlink" Target="https://podminky.urs.cz/item/CS_URS_2022_01/998767103" TargetMode="External" /><Relationship Id="rId83" Type="http://schemas.openxmlformats.org/officeDocument/2006/relationships/hyperlink" Target="https://podminky.urs.cz/item/CS_URS_2022_01/998767181" TargetMode="External" /><Relationship Id="rId84" Type="http://schemas.openxmlformats.org/officeDocument/2006/relationships/hyperlink" Target="https://podminky.urs.cz/item/CS_URS_2022_01/783314101" TargetMode="External" /><Relationship Id="rId8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30001000" TargetMode="External" /><Relationship Id="rId2" Type="http://schemas.openxmlformats.org/officeDocument/2006/relationships/hyperlink" Target="https://podminky.urs.cz/item/CS_URS_2022_01/034002000" TargetMode="External" /><Relationship Id="rId3" Type="http://schemas.openxmlformats.org/officeDocument/2006/relationships/hyperlink" Target="https://podminky.urs.cz/item/CS_URS_2022_01/045002000" TargetMode="External" /><Relationship Id="rId4" Type="http://schemas.openxmlformats.org/officeDocument/2006/relationships/hyperlink" Target="https://podminky.urs.cz/item/CS_URS_2022_01/049203000" TargetMode="External" /><Relationship Id="rId5" Type="http://schemas.openxmlformats.org/officeDocument/2006/relationships/hyperlink" Target="https://podminky.urs.cz/item/CS_URS_2022_01/071002000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20" t="s">
        <v>6</v>
      </c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296" t="s">
        <v>15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R5" s="21"/>
      <c r="BE5" s="293" t="s">
        <v>16</v>
      </c>
      <c r="BS5" s="18" t="s">
        <v>7</v>
      </c>
    </row>
    <row r="6" spans="2:71" ht="36.95" customHeight="1">
      <c r="B6" s="21"/>
      <c r="D6" s="27" t="s">
        <v>17</v>
      </c>
      <c r="K6" s="298" t="s">
        <v>18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R6" s="21"/>
      <c r="BE6" s="294"/>
      <c r="BS6" s="18" t="s">
        <v>7</v>
      </c>
    </row>
    <row r="7" spans="2:7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94"/>
      <c r="BS7" s="18" t="s">
        <v>7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94"/>
      <c r="BS8" s="18" t="s">
        <v>7</v>
      </c>
    </row>
    <row r="9" spans="2:71" ht="14.45" customHeight="1">
      <c r="B9" s="21"/>
      <c r="AR9" s="21"/>
      <c r="BE9" s="294"/>
      <c r="BS9" s="18" t="s">
        <v>7</v>
      </c>
    </row>
    <row r="10" spans="2:7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294"/>
      <c r="BS10" s="18" t="s">
        <v>7</v>
      </c>
    </row>
    <row r="11" spans="2:7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294"/>
      <c r="BS11" s="18" t="s">
        <v>7</v>
      </c>
    </row>
    <row r="12" spans="2:71" ht="6.95" customHeight="1">
      <c r="B12" s="21"/>
      <c r="AR12" s="21"/>
      <c r="BE12" s="294"/>
      <c r="BS12" s="18" t="s">
        <v>7</v>
      </c>
    </row>
    <row r="13" spans="2:7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94"/>
      <c r="BS13" s="18" t="s">
        <v>7</v>
      </c>
    </row>
    <row r="14" spans="2:71" ht="12.75">
      <c r="B14" s="21"/>
      <c r="E14" s="299" t="s">
        <v>30</v>
      </c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28" t="s">
        <v>28</v>
      </c>
      <c r="AN14" s="30" t="s">
        <v>30</v>
      </c>
      <c r="AR14" s="21"/>
      <c r="BE14" s="294"/>
      <c r="BS14" s="18" t="s">
        <v>7</v>
      </c>
    </row>
    <row r="15" spans="2:71" ht="6.95" customHeight="1">
      <c r="B15" s="21"/>
      <c r="AR15" s="21"/>
      <c r="BE15" s="294"/>
      <c r="BS15" s="18" t="s">
        <v>4</v>
      </c>
    </row>
    <row r="16" spans="2:7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294"/>
      <c r="BS16" s="18" t="s">
        <v>4</v>
      </c>
    </row>
    <row r="17" spans="2:7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294"/>
      <c r="BS17" s="18" t="s">
        <v>33</v>
      </c>
    </row>
    <row r="18" spans="2:71" ht="6.95" customHeight="1">
      <c r="B18" s="21"/>
      <c r="AR18" s="21"/>
      <c r="BE18" s="294"/>
      <c r="BS18" s="18" t="s">
        <v>7</v>
      </c>
    </row>
    <row r="19" spans="2:7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294"/>
      <c r="BS19" s="18" t="s">
        <v>7</v>
      </c>
    </row>
    <row r="20" spans="2:7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294"/>
      <c r="BS20" s="18" t="s">
        <v>4</v>
      </c>
    </row>
    <row r="21" spans="2:57" ht="6.95" customHeight="1">
      <c r="B21" s="21"/>
      <c r="AR21" s="21"/>
      <c r="BE21" s="294"/>
    </row>
    <row r="22" spans="2:57" ht="12" customHeight="1">
      <c r="B22" s="21"/>
      <c r="D22" s="28" t="s">
        <v>36</v>
      </c>
      <c r="AR22" s="21"/>
      <c r="BE22" s="294"/>
    </row>
    <row r="23" spans="2:57" ht="47.25" customHeight="1">
      <c r="B23" s="21"/>
      <c r="E23" s="301" t="s">
        <v>37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R23" s="21"/>
      <c r="BE23" s="294"/>
    </row>
    <row r="24" spans="2:57" ht="6.95" customHeight="1">
      <c r="B24" s="21"/>
      <c r="AR24" s="21"/>
      <c r="BE24" s="294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94"/>
    </row>
    <row r="26" spans="1:57" s="1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0">
        <f>ROUND(AG54,2)</f>
        <v>0</v>
      </c>
      <c r="AL26" s="291"/>
      <c r="AM26" s="291"/>
      <c r="AN26" s="291"/>
      <c r="AO26" s="291"/>
      <c r="AP26" s="33"/>
      <c r="AQ26" s="33"/>
      <c r="AR26" s="34"/>
      <c r="BE26" s="294"/>
    </row>
    <row r="27" spans="1:57" s="1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94"/>
    </row>
    <row r="28" spans="1:57" s="1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92" t="s">
        <v>39</v>
      </c>
      <c r="M28" s="292"/>
      <c r="N28" s="292"/>
      <c r="O28" s="292"/>
      <c r="P28" s="292"/>
      <c r="Q28" s="33"/>
      <c r="R28" s="33"/>
      <c r="S28" s="33"/>
      <c r="T28" s="33"/>
      <c r="U28" s="33"/>
      <c r="V28" s="33"/>
      <c r="W28" s="292" t="s">
        <v>40</v>
      </c>
      <c r="X28" s="292"/>
      <c r="Y28" s="292"/>
      <c r="Z28" s="292"/>
      <c r="AA28" s="292"/>
      <c r="AB28" s="292"/>
      <c r="AC28" s="292"/>
      <c r="AD28" s="292"/>
      <c r="AE28" s="292"/>
      <c r="AF28" s="33"/>
      <c r="AG28" s="33"/>
      <c r="AH28" s="33"/>
      <c r="AI28" s="33"/>
      <c r="AJ28" s="33"/>
      <c r="AK28" s="292" t="s">
        <v>41</v>
      </c>
      <c r="AL28" s="292"/>
      <c r="AM28" s="292"/>
      <c r="AN28" s="292"/>
      <c r="AO28" s="292"/>
      <c r="AP28" s="33"/>
      <c r="AQ28" s="33"/>
      <c r="AR28" s="34"/>
      <c r="BE28" s="294"/>
    </row>
    <row r="29" spans="2:57" s="2" customFormat="1" ht="14.45" customHeight="1">
      <c r="B29" s="38"/>
      <c r="D29" s="28" t="s">
        <v>42</v>
      </c>
      <c r="F29" s="28" t="s">
        <v>43</v>
      </c>
      <c r="L29" s="289">
        <v>0.21</v>
      </c>
      <c r="M29" s="288"/>
      <c r="N29" s="288"/>
      <c r="O29" s="288"/>
      <c r="P29" s="288"/>
      <c r="W29" s="287">
        <f>ROUND(AZ54,2)</f>
        <v>0</v>
      </c>
      <c r="X29" s="288"/>
      <c r="Y29" s="288"/>
      <c r="Z29" s="288"/>
      <c r="AA29" s="288"/>
      <c r="AB29" s="288"/>
      <c r="AC29" s="288"/>
      <c r="AD29" s="288"/>
      <c r="AE29" s="288"/>
      <c r="AK29" s="287">
        <f>ROUND(AV54,2)</f>
        <v>0</v>
      </c>
      <c r="AL29" s="288"/>
      <c r="AM29" s="288"/>
      <c r="AN29" s="288"/>
      <c r="AO29" s="288"/>
      <c r="AR29" s="38"/>
      <c r="BE29" s="295"/>
    </row>
    <row r="30" spans="2:57" s="2" customFormat="1" ht="14.45" customHeight="1">
      <c r="B30" s="38"/>
      <c r="F30" s="28" t="s">
        <v>44</v>
      </c>
      <c r="L30" s="289">
        <v>0.15</v>
      </c>
      <c r="M30" s="288"/>
      <c r="N30" s="288"/>
      <c r="O30" s="288"/>
      <c r="P30" s="288"/>
      <c r="W30" s="287">
        <f>ROUND(BA54,2)</f>
        <v>0</v>
      </c>
      <c r="X30" s="288"/>
      <c r="Y30" s="288"/>
      <c r="Z30" s="288"/>
      <c r="AA30" s="288"/>
      <c r="AB30" s="288"/>
      <c r="AC30" s="288"/>
      <c r="AD30" s="288"/>
      <c r="AE30" s="288"/>
      <c r="AK30" s="287">
        <f>ROUND(AW54,2)</f>
        <v>0</v>
      </c>
      <c r="AL30" s="288"/>
      <c r="AM30" s="288"/>
      <c r="AN30" s="288"/>
      <c r="AO30" s="288"/>
      <c r="AR30" s="38"/>
      <c r="BE30" s="295"/>
    </row>
    <row r="31" spans="2:57" s="2" customFormat="1" ht="14.45" customHeight="1" hidden="1">
      <c r="B31" s="38"/>
      <c r="F31" s="28" t="s">
        <v>45</v>
      </c>
      <c r="L31" s="289">
        <v>0.21</v>
      </c>
      <c r="M31" s="288"/>
      <c r="N31" s="288"/>
      <c r="O31" s="288"/>
      <c r="P31" s="288"/>
      <c r="W31" s="287">
        <f>ROUND(BB54,2)</f>
        <v>0</v>
      </c>
      <c r="X31" s="288"/>
      <c r="Y31" s="288"/>
      <c r="Z31" s="288"/>
      <c r="AA31" s="288"/>
      <c r="AB31" s="288"/>
      <c r="AC31" s="288"/>
      <c r="AD31" s="288"/>
      <c r="AE31" s="288"/>
      <c r="AK31" s="287">
        <v>0</v>
      </c>
      <c r="AL31" s="288"/>
      <c r="AM31" s="288"/>
      <c r="AN31" s="288"/>
      <c r="AO31" s="288"/>
      <c r="AR31" s="38"/>
      <c r="BE31" s="295"/>
    </row>
    <row r="32" spans="2:57" s="2" customFormat="1" ht="14.45" customHeight="1" hidden="1">
      <c r="B32" s="38"/>
      <c r="F32" s="28" t="s">
        <v>46</v>
      </c>
      <c r="L32" s="289">
        <v>0.15</v>
      </c>
      <c r="M32" s="288"/>
      <c r="N32" s="288"/>
      <c r="O32" s="288"/>
      <c r="P32" s="288"/>
      <c r="W32" s="287">
        <f>ROUND(BC54,2)</f>
        <v>0</v>
      </c>
      <c r="X32" s="288"/>
      <c r="Y32" s="288"/>
      <c r="Z32" s="288"/>
      <c r="AA32" s="288"/>
      <c r="AB32" s="288"/>
      <c r="AC32" s="288"/>
      <c r="AD32" s="288"/>
      <c r="AE32" s="288"/>
      <c r="AK32" s="287">
        <v>0</v>
      </c>
      <c r="AL32" s="288"/>
      <c r="AM32" s="288"/>
      <c r="AN32" s="288"/>
      <c r="AO32" s="288"/>
      <c r="AR32" s="38"/>
      <c r="BE32" s="295"/>
    </row>
    <row r="33" spans="2:44" s="2" customFormat="1" ht="14.45" customHeight="1" hidden="1">
      <c r="B33" s="38"/>
      <c r="F33" s="28" t="s">
        <v>47</v>
      </c>
      <c r="L33" s="289">
        <v>0</v>
      </c>
      <c r="M33" s="288"/>
      <c r="N33" s="288"/>
      <c r="O33" s="288"/>
      <c r="P33" s="288"/>
      <c r="W33" s="287">
        <f>ROUND(BD54,2)</f>
        <v>0</v>
      </c>
      <c r="X33" s="288"/>
      <c r="Y33" s="288"/>
      <c r="Z33" s="288"/>
      <c r="AA33" s="288"/>
      <c r="AB33" s="288"/>
      <c r="AC33" s="288"/>
      <c r="AD33" s="288"/>
      <c r="AE33" s="288"/>
      <c r="AK33" s="287">
        <v>0</v>
      </c>
      <c r="AL33" s="288"/>
      <c r="AM33" s="288"/>
      <c r="AN33" s="288"/>
      <c r="AO33" s="288"/>
      <c r="AR33" s="38"/>
    </row>
    <row r="34" spans="1:57" s="1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1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308" t="s">
        <v>50</v>
      </c>
      <c r="Y35" s="309"/>
      <c r="Z35" s="309"/>
      <c r="AA35" s="309"/>
      <c r="AB35" s="309"/>
      <c r="AC35" s="41"/>
      <c r="AD35" s="41"/>
      <c r="AE35" s="41"/>
      <c r="AF35" s="41"/>
      <c r="AG35" s="41"/>
      <c r="AH35" s="41"/>
      <c r="AI35" s="41"/>
      <c r="AJ35" s="41"/>
      <c r="AK35" s="310">
        <f>SUM(AK26:AK33)</f>
        <v>0</v>
      </c>
      <c r="AL35" s="309"/>
      <c r="AM35" s="309"/>
      <c r="AN35" s="309"/>
      <c r="AO35" s="311"/>
      <c r="AP35" s="39"/>
      <c r="AQ35" s="39"/>
      <c r="AR35" s="34"/>
      <c r="BE35" s="33"/>
    </row>
    <row r="36" spans="1:57" s="1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1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1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1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1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3" customFormat="1" ht="12" customHeight="1">
      <c r="B44" s="47"/>
      <c r="C44" s="28" t="s">
        <v>14</v>
      </c>
      <c r="L44" s="3" t="str">
        <f>K5</f>
        <v>3718A</v>
      </c>
      <c r="AR44" s="47"/>
    </row>
    <row r="45" spans="2:44" s="4" customFormat="1" ht="36.95" customHeight="1">
      <c r="B45" s="48"/>
      <c r="C45" s="49" t="s">
        <v>17</v>
      </c>
      <c r="L45" s="317" t="str">
        <f>K6</f>
        <v>ČESKÁ LÍPA, JINDŘICHA Z LIPÉ 97/23 - VÝMĚNA ČÁSTI STŘEŠNÍ KRYTINY</v>
      </c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R45" s="48"/>
    </row>
    <row r="46" spans="1:57" s="1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1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ČESKÁ LÍPA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319" t="str">
        <f>IF(AN8="","",AN8)</f>
        <v>15. 3. 2022</v>
      </c>
      <c r="AN47" s="319"/>
      <c r="AO47" s="33"/>
      <c r="AP47" s="33"/>
      <c r="AQ47" s="33"/>
      <c r="AR47" s="34"/>
      <c r="BE47" s="33"/>
    </row>
    <row r="48" spans="1:57" s="1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1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3" t="str">
        <f>IF(E11="","",E11)</f>
        <v>MĚSTO ČESKÁ LÍPA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306" t="str">
        <f>IF(E17="","",E17)</f>
        <v>M.PLESCHINGER</v>
      </c>
      <c r="AN49" s="307"/>
      <c r="AO49" s="307"/>
      <c r="AP49" s="307"/>
      <c r="AQ49" s="33"/>
      <c r="AR49" s="34"/>
      <c r="AS49" s="302" t="s">
        <v>52</v>
      </c>
      <c r="AT49" s="303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1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306" t="str">
        <f>IF(E20="","",E20)</f>
        <v>V.RENČOVÁ</v>
      </c>
      <c r="AN50" s="307"/>
      <c r="AO50" s="307"/>
      <c r="AP50" s="307"/>
      <c r="AQ50" s="33"/>
      <c r="AR50" s="34"/>
      <c r="AS50" s="304"/>
      <c r="AT50" s="305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1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304"/>
      <c r="AT51" s="305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1" customFormat="1" ht="29.25" customHeight="1">
      <c r="A52" s="33"/>
      <c r="B52" s="34"/>
      <c r="C52" s="323" t="s">
        <v>53</v>
      </c>
      <c r="D52" s="313"/>
      <c r="E52" s="313"/>
      <c r="F52" s="313"/>
      <c r="G52" s="313"/>
      <c r="H52" s="56"/>
      <c r="I52" s="312" t="s">
        <v>54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24" t="s">
        <v>55</v>
      </c>
      <c r="AH52" s="313"/>
      <c r="AI52" s="313"/>
      <c r="AJ52" s="313"/>
      <c r="AK52" s="313"/>
      <c r="AL52" s="313"/>
      <c r="AM52" s="313"/>
      <c r="AN52" s="312" t="s">
        <v>56</v>
      </c>
      <c r="AO52" s="313"/>
      <c r="AP52" s="313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57" s="1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5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21">
        <f>ROUND(SUM(AG55:AG56),2)</f>
        <v>0</v>
      </c>
      <c r="AH54" s="321"/>
      <c r="AI54" s="321"/>
      <c r="AJ54" s="321"/>
      <c r="AK54" s="321"/>
      <c r="AL54" s="321"/>
      <c r="AM54" s="321"/>
      <c r="AN54" s="322">
        <f>SUM(AG54,AT54)</f>
        <v>0</v>
      </c>
      <c r="AO54" s="322"/>
      <c r="AP54" s="322"/>
      <c r="AQ54" s="68" t="s">
        <v>3</v>
      </c>
      <c r="AR54" s="64"/>
      <c r="AS54" s="69">
        <f>ROUND(SUM(AS55:AS56),2)</f>
        <v>0</v>
      </c>
      <c r="AT54" s="70">
        <f>ROUND(SUM(AV54:AW54),2)</f>
        <v>0</v>
      </c>
      <c r="AU54" s="71">
        <f>ROUND(SUM(AU55:AU56),5)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ROUND(SUM(AZ55:AZ56),2)</f>
        <v>0</v>
      </c>
      <c r="BA54" s="70">
        <f>ROUND(SUM(BA55:BA56),2)</f>
        <v>0</v>
      </c>
      <c r="BB54" s="70">
        <f>ROUND(SUM(BB55:BB56),2)</f>
        <v>0</v>
      </c>
      <c r="BC54" s="70">
        <f>ROUND(SUM(BC55:BC56),2)</f>
        <v>0</v>
      </c>
      <c r="BD54" s="72">
        <f>ROUND(SUM(BD55:BD56),2)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6" customFormat="1" ht="16.5" customHeight="1">
      <c r="A55" s="75" t="s">
        <v>76</v>
      </c>
      <c r="B55" s="76"/>
      <c r="C55" s="77"/>
      <c r="D55" s="316" t="s">
        <v>77</v>
      </c>
      <c r="E55" s="316"/>
      <c r="F55" s="316"/>
      <c r="G55" s="316"/>
      <c r="H55" s="316"/>
      <c r="I55" s="78"/>
      <c r="J55" s="316" t="s">
        <v>78</v>
      </c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4">
        <f>'D1.1 - VÝMĚNA ČÁSTI STŘEŠ...'!J30</f>
        <v>0</v>
      </c>
      <c r="AH55" s="315"/>
      <c r="AI55" s="315"/>
      <c r="AJ55" s="315"/>
      <c r="AK55" s="315"/>
      <c r="AL55" s="315"/>
      <c r="AM55" s="315"/>
      <c r="AN55" s="314">
        <f>SUM(AG55,AT55)</f>
        <v>0</v>
      </c>
      <c r="AO55" s="315"/>
      <c r="AP55" s="315"/>
      <c r="AQ55" s="79" t="s">
        <v>79</v>
      </c>
      <c r="AR55" s="76"/>
      <c r="AS55" s="80">
        <v>0</v>
      </c>
      <c r="AT55" s="81">
        <f>ROUND(SUM(AV55:AW55),2)</f>
        <v>0</v>
      </c>
      <c r="AU55" s="82">
        <f>'D1.1 - VÝMĚNA ČÁSTI STŘEŠ...'!P96</f>
        <v>0</v>
      </c>
      <c r="AV55" s="81">
        <f>'D1.1 - VÝMĚNA ČÁSTI STŘEŠ...'!J33</f>
        <v>0</v>
      </c>
      <c r="AW55" s="81">
        <f>'D1.1 - VÝMĚNA ČÁSTI STŘEŠ...'!J34</f>
        <v>0</v>
      </c>
      <c r="AX55" s="81">
        <f>'D1.1 - VÝMĚNA ČÁSTI STŘEŠ...'!J35</f>
        <v>0</v>
      </c>
      <c r="AY55" s="81">
        <f>'D1.1 - VÝMĚNA ČÁSTI STŘEŠ...'!J36</f>
        <v>0</v>
      </c>
      <c r="AZ55" s="81">
        <f>'D1.1 - VÝMĚNA ČÁSTI STŘEŠ...'!F33</f>
        <v>0</v>
      </c>
      <c r="BA55" s="81">
        <f>'D1.1 - VÝMĚNA ČÁSTI STŘEŠ...'!F34</f>
        <v>0</v>
      </c>
      <c r="BB55" s="81">
        <f>'D1.1 - VÝMĚNA ČÁSTI STŘEŠ...'!F35</f>
        <v>0</v>
      </c>
      <c r="BC55" s="81">
        <f>'D1.1 - VÝMĚNA ČÁSTI STŘEŠ...'!F36</f>
        <v>0</v>
      </c>
      <c r="BD55" s="83">
        <f>'D1.1 - VÝMĚNA ČÁSTI STŘEŠ...'!F37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80</v>
      </c>
    </row>
    <row r="56" spans="1:91" s="6" customFormat="1" ht="16.5" customHeight="1">
      <c r="A56" s="75" t="s">
        <v>76</v>
      </c>
      <c r="B56" s="76"/>
      <c r="C56" s="77"/>
      <c r="D56" s="316" t="s">
        <v>82</v>
      </c>
      <c r="E56" s="316"/>
      <c r="F56" s="316"/>
      <c r="G56" s="316"/>
      <c r="H56" s="316"/>
      <c r="I56" s="78"/>
      <c r="J56" s="316" t="s">
        <v>83</v>
      </c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4">
        <f>'2 - VEDLEJŠÍ NÁKLADY'!J30</f>
        <v>0</v>
      </c>
      <c r="AH56" s="315"/>
      <c r="AI56" s="315"/>
      <c r="AJ56" s="315"/>
      <c r="AK56" s="315"/>
      <c r="AL56" s="315"/>
      <c r="AM56" s="315"/>
      <c r="AN56" s="314">
        <f>SUM(AG56,AT56)</f>
        <v>0</v>
      </c>
      <c r="AO56" s="315"/>
      <c r="AP56" s="315"/>
      <c r="AQ56" s="79" t="s">
        <v>79</v>
      </c>
      <c r="AR56" s="76"/>
      <c r="AS56" s="85">
        <v>0</v>
      </c>
      <c r="AT56" s="86">
        <f>ROUND(SUM(AV56:AW56),2)</f>
        <v>0</v>
      </c>
      <c r="AU56" s="87">
        <f>'2 - VEDLEJŠÍ NÁKLADY'!P83</f>
        <v>0</v>
      </c>
      <c r="AV56" s="86">
        <f>'2 - VEDLEJŠÍ NÁKLADY'!J33</f>
        <v>0</v>
      </c>
      <c r="AW56" s="86">
        <f>'2 - VEDLEJŠÍ NÁKLADY'!J34</f>
        <v>0</v>
      </c>
      <c r="AX56" s="86">
        <f>'2 - VEDLEJŠÍ NÁKLADY'!J35</f>
        <v>0</v>
      </c>
      <c r="AY56" s="86">
        <f>'2 - VEDLEJŠÍ NÁKLADY'!J36</f>
        <v>0</v>
      </c>
      <c r="AZ56" s="86">
        <f>'2 - VEDLEJŠÍ NÁKLADY'!F33</f>
        <v>0</v>
      </c>
      <c r="BA56" s="86">
        <f>'2 - VEDLEJŠÍ NÁKLADY'!F34</f>
        <v>0</v>
      </c>
      <c r="BB56" s="86">
        <f>'2 - VEDLEJŠÍ NÁKLADY'!F35</f>
        <v>0</v>
      </c>
      <c r="BC56" s="86">
        <f>'2 - VEDLEJŠÍ NÁKLADY'!F36</f>
        <v>0</v>
      </c>
      <c r="BD56" s="88">
        <f>'2 - VEDLEJŠÍ NÁKLADY'!F37</f>
        <v>0</v>
      </c>
      <c r="BT56" s="84" t="s">
        <v>80</v>
      </c>
      <c r="BV56" s="84" t="s">
        <v>74</v>
      </c>
      <c r="BW56" s="84" t="s">
        <v>84</v>
      </c>
      <c r="BX56" s="84" t="s">
        <v>5</v>
      </c>
      <c r="CL56" s="84" t="s">
        <v>3</v>
      </c>
      <c r="CM56" s="84" t="s">
        <v>80</v>
      </c>
    </row>
    <row r="57" spans="1:57" s="1" customFormat="1" ht="30" customHeight="1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1" customFormat="1" ht="6.95" customHeight="1">
      <c r="A58" s="33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34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S49:AT51"/>
    <mergeCell ref="AM50:AP50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W32:AE32"/>
    <mergeCell ref="AK32:AO32"/>
    <mergeCell ref="L32:P32"/>
    <mergeCell ref="BE5:BE32"/>
    <mergeCell ref="K5:AO5"/>
    <mergeCell ref="K6:AO6"/>
    <mergeCell ref="E14:AJ14"/>
    <mergeCell ref="E23:AN23"/>
    <mergeCell ref="W30:AE30"/>
    <mergeCell ref="AK30:AO30"/>
    <mergeCell ref="L30:P30"/>
    <mergeCell ref="W31:AE31"/>
    <mergeCell ref="AK26:AO26"/>
    <mergeCell ref="L28:P28"/>
    <mergeCell ref="W28:AE28"/>
    <mergeCell ref="AK28:AO28"/>
    <mergeCell ref="W29:AE29"/>
    <mergeCell ref="AK29:AO29"/>
    <mergeCell ref="L29:P29"/>
    <mergeCell ref="AK31:AO31"/>
    <mergeCell ref="L31:P31"/>
  </mergeCells>
  <hyperlinks>
    <hyperlink ref="A55" location="'D1.1 - VÝMĚNA ČÁSTI STŘEŠ...'!C2" display="/"/>
    <hyperlink ref="A5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625"/>
  <sheetViews>
    <sheetView showGridLines="0" workbookViewId="0" topLeftCell="A86">
      <selection activeCell="I108" sqref="I10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0" t="s">
        <v>6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81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85</v>
      </c>
      <c r="L4" s="21"/>
      <c r="M4" s="89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6" t="str">
        <f>'Rekapitulace stavby'!K6</f>
        <v>ČESKÁ LÍPA, JINDŘICHA Z LIPÉ 97/23 - VÝMĚNA ČÁSTI STŘEŠNÍ KRYTINY</v>
      </c>
      <c r="F7" s="327"/>
      <c r="G7" s="327"/>
      <c r="H7" s="327"/>
      <c r="L7" s="21"/>
    </row>
    <row r="8" spans="1:31" s="1" customFormat="1" ht="12" customHeight="1">
      <c r="A8" s="33"/>
      <c r="B8" s="34"/>
      <c r="C8" s="33"/>
      <c r="D8" s="28" t="s">
        <v>86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1" customFormat="1" ht="16.5" customHeight="1">
      <c r="A9" s="33"/>
      <c r="B9" s="34"/>
      <c r="C9" s="33"/>
      <c r="D9" s="33"/>
      <c r="E9" s="317" t="s">
        <v>87</v>
      </c>
      <c r="F9" s="325"/>
      <c r="G9" s="325"/>
      <c r="H9" s="32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1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1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1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15. 3. 2022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1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1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1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1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1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1" customFormat="1" ht="18" customHeight="1">
      <c r="A18" s="33"/>
      <c r="B18" s="34"/>
      <c r="C18" s="33"/>
      <c r="D18" s="33"/>
      <c r="E18" s="328" t="str">
        <f>'Rekapitulace stavby'!E14</f>
        <v>Vyplň údaj</v>
      </c>
      <c r="F18" s="296"/>
      <c r="G18" s="296"/>
      <c r="H18" s="296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1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1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1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1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1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1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1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1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7" customFormat="1" ht="47.25" customHeight="1">
      <c r="A27" s="91"/>
      <c r="B27" s="92"/>
      <c r="C27" s="91"/>
      <c r="D27" s="91"/>
      <c r="E27" s="301" t="s">
        <v>88</v>
      </c>
      <c r="F27" s="301"/>
      <c r="G27" s="301"/>
      <c r="H27" s="30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1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1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1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ROUND(J96,2)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1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1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1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ROUND((SUM(BE96:BE624)),2)</f>
        <v>0</v>
      </c>
      <c r="G33" s="33"/>
      <c r="H33" s="33"/>
      <c r="I33" s="97">
        <v>0.21</v>
      </c>
      <c r="J33" s="96">
        <f>ROUND(((SUM(BE96:BE624))*I33),2)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1" customFormat="1" ht="14.45" customHeight="1">
      <c r="A34" s="33"/>
      <c r="B34" s="34"/>
      <c r="C34" s="33"/>
      <c r="D34" s="33"/>
      <c r="E34" s="28" t="s">
        <v>44</v>
      </c>
      <c r="F34" s="96">
        <f>ROUND((SUM(BF96:BF624)),2)</f>
        <v>0</v>
      </c>
      <c r="G34" s="33"/>
      <c r="H34" s="33"/>
      <c r="I34" s="97">
        <v>0.15</v>
      </c>
      <c r="J34" s="96">
        <f>ROUND(((SUM(BF96:BF624))*I34),2)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1" customFormat="1" ht="14.45" customHeight="1" hidden="1">
      <c r="A35" s="33"/>
      <c r="B35" s="34"/>
      <c r="C35" s="33"/>
      <c r="D35" s="33"/>
      <c r="E35" s="28" t="s">
        <v>45</v>
      </c>
      <c r="F35" s="96">
        <f>ROUND((SUM(BG96:BG624)),2)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1" customFormat="1" ht="14.45" customHeight="1" hidden="1">
      <c r="A36" s="33"/>
      <c r="B36" s="34"/>
      <c r="C36" s="33"/>
      <c r="D36" s="33"/>
      <c r="E36" s="28" t="s">
        <v>46</v>
      </c>
      <c r="F36" s="96">
        <f>ROUND((SUM(BH96:BH624)),2)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1" customFormat="1" ht="14.45" customHeight="1" hidden="1">
      <c r="A37" s="33"/>
      <c r="B37" s="34"/>
      <c r="C37" s="33"/>
      <c r="D37" s="33"/>
      <c r="E37" s="28" t="s">
        <v>47</v>
      </c>
      <c r="F37" s="96">
        <f>ROUND((SUM(BI96:BI624)),2)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1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1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1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24.95" customHeight="1">
      <c r="A45" s="33"/>
      <c r="B45" s="34"/>
      <c r="C45" s="22" t="s">
        <v>89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1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1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1" customFormat="1" ht="16.5" customHeight="1">
      <c r="A48" s="33"/>
      <c r="B48" s="34"/>
      <c r="C48" s="33"/>
      <c r="D48" s="33"/>
      <c r="E48" s="326" t="str">
        <f>E7</f>
        <v>ČESKÁ LÍPA, JINDŘICHA Z LIPÉ 97/23 - VÝMĚNA ČÁSTI STŘEŠNÍ KRYTINY</v>
      </c>
      <c r="F48" s="327"/>
      <c r="G48" s="327"/>
      <c r="H48" s="32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1" customFormat="1" ht="12" customHeight="1">
      <c r="A49" s="33"/>
      <c r="B49" s="34"/>
      <c r="C49" s="28" t="s">
        <v>86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1" customFormat="1" ht="16.5" customHeight="1">
      <c r="A50" s="33"/>
      <c r="B50" s="34"/>
      <c r="C50" s="33"/>
      <c r="D50" s="33"/>
      <c r="E50" s="317" t="str">
        <f>E9</f>
        <v>D1.1 - VÝMĚNA ČÁSTI STŘEŠNÍ KRYTINY</v>
      </c>
      <c r="F50" s="325"/>
      <c r="G50" s="325"/>
      <c r="H50" s="32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1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1" customFormat="1" ht="12" customHeight="1">
      <c r="A52" s="33"/>
      <c r="B52" s="34"/>
      <c r="C52" s="28" t="s">
        <v>21</v>
      </c>
      <c r="D52" s="33"/>
      <c r="E52" s="33"/>
      <c r="F52" s="26" t="str">
        <f>F12</f>
        <v>ČESKÁ LÍPA</v>
      </c>
      <c r="G52" s="33"/>
      <c r="H52" s="33"/>
      <c r="I52" s="28" t="s">
        <v>23</v>
      </c>
      <c r="J52" s="51" t="str">
        <f>IF(J12="","",J12)</f>
        <v>15. 3. 2022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1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1" customFormat="1" ht="15.2" customHeight="1">
      <c r="A54" s="33"/>
      <c r="B54" s="34"/>
      <c r="C54" s="28" t="s">
        <v>25</v>
      </c>
      <c r="D54" s="33"/>
      <c r="E54" s="33"/>
      <c r="F54" s="26" t="str">
        <f>E15</f>
        <v>MĚSTO ČESKÁ LÍPA</v>
      </c>
      <c r="G54" s="33"/>
      <c r="H54" s="33"/>
      <c r="I54" s="28" t="s">
        <v>31</v>
      </c>
      <c r="J54" s="31" t="str">
        <f>E21</f>
        <v>M.PLESCHINGER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1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V.RENČOVÁ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1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1" customFormat="1" ht="29.25" customHeight="1">
      <c r="A57" s="33"/>
      <c r="B57" s="34"/>
      <c r="C57" s="104" t="s">
        <v>90</v>
      </c>
      <c r="D57" s="98"/>
      <c r="E57" s="98"/>
      <c r="F57" s="98"/>
      <c r="G57" s="98"/>
      <c r="H57" s="98"/>
      <c r="I57" s="98"/>
      <c r="J57" s="105" t="s">
        <v>91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1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1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J96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92</v>
      </c>
    </row>
    <row r="60" spans="2:12" s="8" customFormat="1" ht="24.95" customHeight="1">
      <c r="B60" s="107"/>
      <c r="D60" s="108" t="s">
        <v>93</v>
      </c>
      <c r="E60" s="109"/>
      <c r="F60" s="109"/>
      <c r="G60" s="109"/>
      <c r="H60" s="109"/>
      <c r="I60" s="109"/>
      <c r="J60" s="110">
        <f>J97</f>
        <v>0</v>
      </c>
      <c r="L60" s="107"/>
    </row>
    <row r="61" spans="2:12" s="9" customFormat="1" ht="19.9" customHeight="1">
      <c r="B61" s="111"/>
      <c r="D61" s="112" t="s">
        <v>94</v>
      </c>
      <c r="E61" s="113"/>
      <c r="F61" s="113"/>
      <c r="G61" s="113"/>
      <c r="H61" s="113"/>
      <c r="I61" s="113"/>
      <c r="J61" s="114">
        <f>J98</f>
        <v>0</v>
      </c>
      <c r="L61" s="111"/>
    </row>
    <row r="62" spans="2:12" s="9" customFormat="1" ht="19.9" customHeight="1">
      <c r="B62" s="111"/>
      <c r="D62" s="112" t="s">
        <v>95</v>
      </c>
      <c r="E62" s="113"/>
      <c r="F62" s="113"/>
      <c r="G62" s="113"/>
      <c r="H62" s="113"/>
      <c r="I62" s="113"/>
      <c r="J62" s="114">
        <f>J119</f>
        <v>0</v>
      </c>
      <c r="L62" s="111"/>
    </row>
    <row r="63" spans="2:12" s="9" customFormat="1" ht="19.9" customHeight="1">
      <c r="B63" s="111"/>
      <c r="D63" s="112" t="s">
        <v>96</v>
      </c>
      <c r="E63" s="113"/>
      <c r="F63" s="113"/>
      <c r="G63" s="113"/>
      <c r="H63" s="113"/>
      <c r="I63" s="113"/>
      <c r="J63" s="114">
        <f>J143</f>
        <v>0</v>
      </c>
      <c r="L63" s="111"/>
    </row>
    <row r="64" spans="2:12" s="9" customFormat="1" ht="19.9" customHeight="1">
      <c r="B64" s="111"/>
      <c r="D64" s="112" t="s">
        <v>97</v>
      </c>
      <c r="E64" s="113"/>
      <c r="F64" s="113"/>
      <c r="G64" s="113"/>
      <c r="H64" s="113"/>
      <c r="I64" s="113"/>
      <c r="J64" s="114">
        <f>J156</f>
        <v>0</v>
      </c>
      <c r="L64" s="111"/>
    </row>
    <row r="65" spans="2:12" s="9" customFormat="1" ht="19.9" customHeight="1">
      <c r="B65" s="111"/>
      <c r="D65" s="112" t="s">
        <v>98</v>
      </c>
      <c r="E65" s="113"/>
      <c r="F65" s="113"/>
      <c r="G65" s="113"/>
      <c r="H65" s="113"/>
      <c r="I65" s="113"/>
      <c r="J65" s="114">
        <f>J194</f>
        <v>0</v>
      </c>
      <c r="L65" s="111"/>
    </row>
    <row r="66" spans="2:12" s="9" customFormat="1" ht="19.9" customHeight="1">
      <c r="B66" s="111"/>
      <c r="D66" s="112" t="s">
        <v>99</v>
      </c>
      <c r="E66" s="113"/>
      <c r="F66" s="113"/>
      <c r="G66" s="113"/>
      <c r="H66" s="113"/>
      <c r="I66" s="113"/>
      <c r="J66" s="114">
        <f>J204</f>
        <v>0</v>
      </c>
      <c r="L66" s="111"/>
    </row>
    <row r="67" spans="2:12" s="8" customFormat="1" ht="24.95" customHeight="1">
      <c r="B67" s="107"/>
      <c r="D67" s="108" t="s">
        <v>100</v>
      </c>
      <c r="E67" s="109"/>
      <c r="F67" s="109"/>
      <c r="G67" s="109"/>
      <c r="H67" s="109"/>
      <c r="I67" s="109"/>
      <c r="J67" s="110">
        <f>J207</f>
        <v>0</v>
      </c>
      <c r="L67" s="107"/>
    </row>
    <row r="68" spans="2:12" s="9" customFormat="1" ht="19.9" customHeight="1">
      <c r="B68" s="111"/>
      <c r="D68" s="112" t="s">
        <v>101</v>
      </c>
      <c r="E68" s="113"/>
      <c r="F68" s="113"/>
      <c r="G68" s="113"/>
      <c r="H68" s="113"/>
      <c r="I68" s="113"/>
      <c r="J68" s="114">
        <f>J208</f>
        <v>0</v>
      </c>
      <c r="L68" s="111"/>
    </row>
    <row r="69" spans="2:12" s="9" customFormat="1" ht="19.9" customHeight="1">
      <c r="B69" s="111"/>
      <c r="D69" s="112" t="s">
        <v>102</v>
      </c>
      <c r="E69" s="113"/>
      <c r="F69" s="113"/>
      <c r="G69" s="113"/>
      <c r="H69" s="113"/>
      <c r="I69" s="113"/>
      <c r="J69" s="114">
        <f>J408</f>
        <v>0</v>
      </c>
      <c r="L69" s="111"/>
    </row>
    <row r="70" spans="2:12" s="9" customFormat="1" ht="19.9" customHeight="1">
      <c r="B70" s="111"/>
      <c r="D70" s="112" t="s">
        <v>103</v>
      </c>
      <c r="E70" s="113"/>
      <c r="F70" s="113"/>
      <c r="G70" s="113"/>
      <c r="H70" s="113"/>
      <c r="I70" s="113"/>
      <c r="J70" s="114">
        <f>J474</f>
        <v>0</v>
      </c>
      <c r="L70" s="111"/>
    </row>
    <row r="71" spans="2:12" s="9" customFormat="1" ht="19.9" customHeight="1">
      <c r="B71" s="111"/>
      <c r="D71" s="112" t="s">
        <v>104</v>
      </c>
      <c r="E71" s="113"/>
      <c r="F71" s="113"/>
      <c r="G71" s="113"/>
      <c r="H71" s="113"/>
      <c r="I71" s="113"/>
      <c r="J71" s="114">
        <f>J584</f>
        <v>0</v>
      </c>
      <c r="L71" s="111"/>
    </row>
    <row r="72" spans="2:12" s="9" customFormat="1" ht="19.9" customHeight="1">
      <c r="B72" s="111"/>
      <c r="D72" s="112" t="s">
        <v>105</v>
      </c>
      <c r="E72" s="113"/>
      <c r="F72" s="113"/>
      <c r="G72" s="113"/>
      <c r="H72" s="113"/>
      <c r="I72" s="113"/>
      <c r="J72" s="114">
        <f>J598</f>
        <v>0</v>
      </c>
      <c r="L72" s="111"/>
    </row>
    <row r="73" spans="2:12" s="8" customFormat="1" ht="24.95" customHeight="1">
      <c r="B73" s="107"/>
      <c r="D73" s="108" t="s">
        <v>106</v>
      </c>
      <c r="E73" s="109"/>
      <c r="F73" s="109"/>
      <c r="G73" s="109"/>
      <c r="H73" s="109"/>
      <c r="I73" s="109"/>
      <c r="J73" s="110">
        <f>J605</f>
        <v>0</v>
      </c>
      <c r="L73" s="107"/>
    </row>
    <row r="74" spans="2:12" s="9" customFormat="1" ht="19.9" customHeight="1">
      <c r="B74" s="111"/>
      <c r="D74" s="112" t="s">
        <v>107</v>
      </c>
      <c r="E74" s="113"/>
      <c r="F74" s="113"/>
      <c r="G74" s="113"/>
      <c r="H74" s="113"/>
      <c r="I74" s="113"/>
      <c r="J74" s="114">
        <f>J606</f>
        <v>0</v>
      </c>
      <c r="L74" s="111"/>
    </row>
    <row r="75" spans="2:12" s="8" customFormat="1" ht="24.95" customHeight="1">
      <c r="B75" s="107"/>
      <c r="D75" s="108" t="s">
        <v>108</v>
      </c>
      <c r="E75" s="109"/>
      <c r="F75" s="109"/>
      <c r="G75" s="109"/>
      <c r="H75" s="109"/>
      <c r="I75" s="109"/>
      <c r="J75" s="110">
        <f>J612</f>
        <v>0</v>
      </c>
      <c r="L75" s="107"/>
    </row>
    <row r="76" spans="2:12" s="9" customFormat="1" ht="19.9" customHeight="1">
      <c r="B76" s="111"/>
      <c r="D76" s="112" t="s">
        <v>109</v>
      </c>
      <c r="E76" s="113"/>
      <c r="F76" s="113"/>
      <c r="G76" s="113"/>
      <c r="H76" s="113"/>
      <c r="I76" s="113"/>
      <c r="J76" s="114">
        <f>J613</f>
        <v>0</v>
      </c>
      <c r="L76" s="111"/>
    </row>
    <row r="77" spans="1:31" s="1" customFormat="1" ht="21.7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1" customFormat="1" ht="6.95" customHeight="1">
      <c r="A78" s="33"/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82" spans="1:31" s="1" customFormat="1" ht="6.95" customHeight="1">
      <c r="A82" s="33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1" customFormat="1" ht="24.95" customHeight="1">
      <c r="A83" s="33"/>
      <c r="B83" s="34"/>
      <c r="C83" s="22" t="s">
        <v>110</v>
      </c>
      <c r="D83" s="33"/>
      <c r="E83" s="33"/>
      <c r="F83" s="33"/>
      <c r="G83" s="33"/>
      <c r="H83" s="33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1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1" customFormat="1" ht="12" customHeight="1">
      <c r="A85" s="33"/>
      <c r="B85" s="34"/>
      <c r="C85" s="28" t="s">
        <v>17</v>
      </c>
      <c r="D85" s="33"/>
      <c r="E85" s="33"/>
      <c r="F85" s="33"/>
      <c r="G85" s="33"/>
      <c r="H85" s="33"/>
      <c r="I85" s="33"/>
      <c r="J85" s="33"/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6.5" customHeight="1">
      <c r="A86" s="33"/>
      <c r="B86" s="34"/>
      <c r="C86" s="33"/>
      <c r="D86" s="33"/>
      <c r="E86" s="326" t="str">
        <f>E7</f>
        <v>ČESKÁ LÍPA, JINDŘICHA Z LIPÉ 97/23 - VÝMĚNA ČÁSTI STŘEŠNÍ KRYTINY</v>
      </c>
      <c r="F86" s="327"/>
      <c r="G86" s="327"/>
      <c r="H86" s="327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" customFormat="1" ht="12" customHeight="1">
      <c r="A87" s="33"/>
      <c r="B87" s="34"/>
      <c r="C87" s="28" t="s">
        <v>86</v>
      </c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1" customFormat="1" ht="16.5" customHeight="1">
      <c r="A88" s="33"/>
      <c r="B88" s="34"/>
      <c r="C88" s="33"/>
      <c r="D88" s="33"/>
      <c r="E88" s="317" t="str">
        <f>E9</f>
        <v>D1.1 - VÝMĚNA ČÁSTI STŘEŠNÍ KRYTINY</v>
      </c>
      <c r="F88" s="325"/>
      <c r="G88" s="325"/>
      <c r="H88" s="325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" customFormat="1" ht="6.9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1" customFormat="1" ht="12" customHeight="1">
      <c r="A90" s="33"/>
      <c r="B90" s="34"/>
      <c r="C90" s="28" t="s">
        <v>21</v>
      </c>
      <c r="D90" s="33"/>
      <c r="E90" s="33"/>
      <c r="F90" s="26" t="str">
        <f>F12</f>
        <v>ČESKÁ LÍPA</v>
      </c>
      <c r="G90" s="33"/>
      <c r="H90" s="33"/>
      <c r="I90" s="28" t="s">
        <v>23</v>
      </c>
      <c r="J90" s="51" t="str">
        <f>IF(J12="","",J12)</f>
        <v>15. 3. 2022</v>
      </c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1" customFormat="1" ht="6.9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1" customFormat="1" ht="15.2" customHeight="1">
      <c r="A92" s="33"/>
      <c r="B92" s="34"/>
      <c r="C92" s="28" t="s">
        <v>25</v>
      </c>
      <c r="D92" s="33"/>
      <c r="E92" s="33"/>
      <c r="F92" s="26" t="str">
        <f>E15</f>
        <v>MĚSTO ČESKÁ LÍPA</v>
      </c>
      <c r="G92" s="33"/>
      <c r="H92" s="33"/>
      <c r="I92" s="28" t="s">
        <v>31</v>
      </c>
      <c r="J92" s="31" t="str">
        <f>E21</f>
        <v>M.PLESCHINGER</v>
      </c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1" customFormat="1" ht="15.2" customHeight="1">
      <c r="A93" s="33"/>
      <c r="B93" s="34"/>
      <c r="C93" s="28" t="s">
        <v>29</v>
      </c>
      <c r="D93" s="33"/>
      <c r="E93" s="33"/>
      <c r="F93" s="26" t="str">
        <f>IF(E18="","",E18)</f>
        <v>Vyplň údaj</v>
      </c>
      <c r="G93" s="33"/>
      <c r="H93" s="33"/>
      <c r="I93" s="28" t="s">
        <v>34</v>
      </c>
      <c r="J93" s="31" t="str">
        <f>E24</f>
        <v>V.RENČOVÁ</v>
      </c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1" customFormat="1" ht="10.35" customHeight="1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10" customFormat="1" ht="29.25" customHeight="1">
      <c r="A95" s="115"/>
      <c r="B95" s="116"/>
      <c r="C95" s="117" t="s">
        <v>111</v>
      </c>
      <c r="D95" s="118" t="s">
        <v>57</v>
      </c>
      <c r="E95" s="118" t="s">
        <v>53</v>
      </c>
      <c r="F95" s="118" t="s">
        <v>54</v>
      </c>
      <c r="G95" s="118" t="s">
        <v>112</v>
      </c>
      <c r="H95" s="118" t="s">
        <v>113</v>
      </c>
      <c r="I95" s="118" t="s">
        <v>114</v>
      </c>
      <c r="J95" s="118" t="s">
        <v>91</v>
      </c>
      <c r="K95" s="119" t="s">
        <v>115</v>
      </c>
      <c r="L95" s="120"/>
      <c r="M95" s="58" t="s">
        <v>3</v>
      </c>
      <c r="N95" s="59" t="s">
        <v>42</v>
      </c>
      <c r="O95" s="59" t="s">
        <v>116</v>
      </c>
      <c r="P95" s="59" t="s">
        <v>117</v>
      </c>
      <c r="Q95" s="59" t="s">
        <v>118</v>
      </c>
      <c r="R95" s="59" t="s">
        <v>119</v>
      </c>
      <c r="S95" s="59" t="s">
        <v>120</v>
      </c>
      <c r="T95" s="60" t="s">
        <v>121</v>
      </c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</row>
    <row r="96" spans="1:63" s="1" customFormat="1" ht="22.9" customHeight="1">
      <c r="A96" s="33"/>
      <c r="B96" s="34"/>
      <c r="C96" s="65" t="s">
        <v>122</v>
      </c>
      <c r="D96" s="33"/>
      <c r="E96" s="33"/>
      <c r="F96" s="33"/>
      <c r="G96" s="33"/>
      <c r="H96" s="33"/>
      <c r="I96" s="33"/>
      <c r="J96" s="121">
        <f>BK96</f>
        <v>0</v>
      </c>
      <c r="K96" s="33"/>
      <c r="L96" s="34"/>
      <c r="M96" s="61"/>
      <c r="N96" s="52"/>
      <c r="O96" s="62"/>
      <c r="P96" s="122">
        <f>P97+P207+P605+P612</f>
        <v>0</v>
      </c>
      <c r="Q96" s="62"/>
      <c r="R96" s="122">
        <f>R97+R207+R605+R612</f>
        <v>18.04062259</v>
      </c>
      <c r="S96" s="62"/>
      <c r="T96" s="123">
        <f>T97+T207+T605+T612</f>
        <v>10.0042521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8" t="s">
        <v>71</v>
      </c>
      <c r="AU96" s="18" t="s">
        <v>92</v>
      </c>
      <c r="BK96" s="124">
        <f>BK97+BK207+BK605+BK612</f>
        <v>0</v>
      </c>
    </row>
    <row r="97" spans="2:63" s="11" customFormat="1" ht="25.9" customHeight="1">
      <c r="B97" s="125"/>
      <c r="D97" s="126" t="s">
        <v>71</v>
      </c>
      <c r="E97" s="127" t="s">
        <v>123</v>
      </c>
      <c r="F97" s="127" t="s">
        <v>124</v>
      </c>
      <c r="I97" s="128"/>
      <c r="J97" s="129">
        <f>BK97</f>
        <v>0</v>
      </c>
      <c r="L97" s="125"/>
      <c r="M97" s="130"/>
      <c r="N97" s="131"/>
      <c r="O97" s="131"/>
      <c r="P97" s="132">
        <f>P98+P119+P143+P156+P194+P204</f>
        <v>0</v>
      </c>
      <c r="Q97" s="131"/>
      <c r="R97" s="132">
        <f>R98+R119+R143+R156+R194+R204</f>
        <v>1.2469560000000002</v>
      </c>
      <c r="S97" s="131"/>
      <c r="T97" s="133">
        <f>T98+T119+T143+T156+T194+T204</f>
        <v>0.472</v>
      </c>
      <c r="AR97" s="126" t="s">
        <v>80</v>
      </c>
      <c r="AT97" s="134" t="s">
        <v>71</v>
      </c>
      <c r="AU97" s="134" t="s">
        <v>72</v>
      </c>
      <c r="AY97" s="126" t="s">
        <v>125</v>
      </c>
      <c r="BK97" s="135">
        <f>BK98+BK119+BK143+BK156+BK194+BK204</f>
        <v>0</v>
      </c>
    </row>
    <row r="98" spans="2:63" s="11" customFormat="1" ht="22.9" customHeight="1">
      <c r="B98" s="125"/>
      <c r="D98" s="126" t="s">
        <v>71</v>
      </c>
      <c r="E98" s="136" t="s">
        <v>126</v>
      </c>
      <c r="F98" s="136" t="s">
        <v>127</v>
      </c>
      <c r="I98" s="128"/>
      <c r="J98" s="137">
        <f>BK98</f>
        <v>0</v>
      </c>
      <c r="L98" s="125"/>
      <c r="M98" s="130"/>
      <c r="N98" s="131"/>
      <c r="O98" s="131"/>
      <c r="P98" s="132">
        <f>SUM(P99:P118)</f>
        <v>0</v>
      </c>
      <c r="Q98" s="131"/>
      <c r="R98" s="132">
        <f>SUM(R99:R118)</f>
        <v>0.603256</v>
      </c>
      <c r="S98" s="131"/>
      <c r="T98" s="133">
        <f>SUM(T99:T118)</f>
        <v>0</v>
      </c>
      <c r="AR98" s="126" t="s">
        <v>80</v>
      </c>
      <c r="AT98" s="134" t="s">
        <v>71</v>
      </c>
      <c r="AU98" s="134" t="s">
        <v>80</v>
      </c>
      <c r="AY98" s="126" t="s">
        <v>125</v>
      </c>
      <c r="BK98" s="135">
        <f>SUM(BK99:BK118)</f>
        <v>0</v>
      </c>
    </row>
    <row r="99" spans="1:65" s="1" customFormat="1" ht="16.5" customHeight="1">
      <c r="A99" s="33"/>
      <c r="B99" s="138"/>
      <c r="C99" s="139" t="s">
        <v>80</v>
      </c>
      <c r="D99" s="139" t="s">
        <v>128</v>
      </c>
      <c r="E99" s="140" t="s">
        <v>129</v>
      </c>
      <c r="F99" s="141" t="s">
        <v>130</v>
      </c>
      <c r="G99" s="142" t="s">
        <v>131</v>
      </c>
      <c r="H99" s="143">
        <v>15.84</v>
      </c>
      <c r="I99" s="144"/>
      <c r="J99" s="145">
        <f>ROUND(I99*H99,2)</f>
        <v>0</v>
      </c>
      <c r="K99" s="141" t="s">
        <v>132</v>
      </c>
      <c r="L99" s="34"/>
      <c r="M99" s="146" t="s">
        <v>3</v>
      </c>
      <c r="N99" s="147" t="s">
        <v>44</v>
      </c>
      <c r="O99" s="54"/>
      <c r="P99" s="148">
        <f>O99*H99</f>
        <v>0</v>
      </c>
      <c r="Q99" s="148">
        <v>0.02065</v>
      </c>
      <c r="R99" s="148">
        <f>Q99*H99</f>
        <v>0.327096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133</v>
      </c>
      <c r="AT99" s="150" t="s">
        <v>128</v>
      </c>
      <c r="AU99" s="150" t="s">
        <v>82</v>
      </c>
      <c r="AY99" s="18" t="s">
        <v>125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82</v>
      </c>
      <c r="BK99" s="151">
        <f>ROUND(I99*H99,2)</f>
        <v>0</v>
      </c>
      <c r="BL99" s="18" t="s">
        <v>133</v>
      </c>
      <c r="BM99" s="150" t="s">
        <v>82</v>
      </c>
    </row>
    <row r="100" spans="1:47" s="1" customFormat="1" ht="12">
      <c r="A100" s="33"/>
      <c r="B100" s="34"/>
      <c r="C100" s="33"/>
      <c r="D100" s="152" t="s">
        <v>134</v>
      </c>
      <c r="E100" s="33"/>
      <c r="F100" s="153" t="s">
        <v>135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134</v>
      </c>
      <c r="AU100" s="18" t="s">
        <v>82</v>
      </c>
    </row>
    <row r="101" spans="2:51" s="12" customFormat="1" ht="12">
      <c r="B101" s="157"/>
      <c r="D101" s="158" t="s">
        <v>136</v>
      </c>
      <c r="E101" s="159" t="s">
        <v>3</v>
      </c>
      <c r="F101" s="160" t="s">
        <v>137</v>
      </c>
      <c r="H101" s="159" t="s">
        <v>3</v>
      </c>
      <c r="I101" s="161"/>
      <c r="L101" s="157"/>
      <c r="M101" s="162"/>
      <c r="N101" s="163"/>
      <c r="O101" s="163"/>
      <c r="P101" s="163"/>
      <c r="Q101" s="163"/>
      <c r="R101" s="163"/>
      <c r="S101" s="163"/>
      <c r="T101" s="164"/>
      <c r="AT101" s="159" t="s">
        <v>136</v>
      </c>
      <c r="AU101" s="159" t="s">
        <v>82</v>
      </c>
      <c r="AV101" s="12" t="s">
        <v>80</v>
      </c>
      <c r="AW101" s="12" t="s">
        <v>33</v>
      </c>
      <c r="AX101" s="12" t="s">
        <v>72</v>
      </c>
      <c r="AY101" s="159" t="s">
        <v>125</v>
      </c>
    </row>
    <row r="102" spans="2:51" s="12" customFormat="1" ht="12">
      <c r="B102" s="157"/>
      <c r="D102" s="158" t="s">
        <v>136</v>
      </c>
      <c r="E102" s="159" t="s">
        <v>3</v>
      </c>
      <c r="F102" s="160" t="s">
        <v>138</v>
      </c>
      <c r="H102" s="159" t="s">
        <v>3</v>
      </c>
      <c r="I102" s="161"/>
      <c r="L102" s="157"/>
      <c r="M102" s="162"/>
      <c r="N102" s="163"/>
      <c r="O102" s="163"/>
      <c r="P102" s="163"/>
      <c r="Q102" s="163"/>
      <c r="R102" s="163"/>
      <c r="S102" s="163"/>
      <c r="T102" s="164"/>
      <c r="AT102" s="159" t="s">
        <v>136</v>
      </c>
      <c r="AU102" s="159" t="s">
        <v>82</v>
      </c>
      <c r="AV102" s="12" t="s">
        <v>80</v>
      </c>
      <c r="AW102" s="12" t="s">
        <v>33</v>
      </c>
      <c r="AX102" s="12" t="s">
        <v>72</v>
      </c>
      <c r="AY102" s="159" t="s">
        <v>125</v>
      </c>
    </row>
    <row r="103" spans="2:51" s="12" customFormat="1" ht="12">
      <c r="B103" s="157"/>
      <c r="D103" s="158" t="s">
        <v>136</v>
      </c>
      <c r="E103" s="159" t="s">
        <v>3</v>
      </c>
      <c r="F103" s="160" t="s">
        <v>139</v>
      </c>
      <c r="H103" s="159" t="s">
        <v>3</v>
      </c>
      <c r="I103" s="161"/>
      <c r="L103" s="157"/>
      <c r="M103" s="162"/>
      <c r="N103" s="163"/>
      <c r="O103" s="163"/>
      <c r="P103" s="163"/>
      <c r="Q103" s="163"/>
      <c r="R103" s="163"/>
      <c r="S103" s="163"/>
      <c r="T103" s="164"/>
      <c r="AT103" s="159" t="s">
        <v>136</v>
      </c>
      <c r="AU103" s="159" t="s">
        <v>82</v>
      </c>
      <c r="AV103" s="12" t="s">
        <v>80</v>
      </c>
      <c r="AW103" s="12" t="s">
        <v>33</v>
      </c>
      <c r="AX103" s="12" t="s">
        <v>72</v>
      </c>
      <c r="AY103" s="159" t="s">
        <v>125</v>
      </c>
    </row>
    <row r="104" spans="2:51" s="13" customFormat="1" ht="12">
      <c r="B104" s="165"/>
      <c r="D104" s="158" t="s">
        <v>136</v>
      </c>
      <c r="E104" s="166" t="s">
        <v>3</v>
      </c>
      <c r="F104" s="167" t="s">
        <v>140</v>
      </c>
      <c r="H104" s="168">
        <v>15.84</v>
      </c>
      <c r="I104" s="169"/>
      <c r="L104" s="165"/>
      <c r="M104" s="170"/>
      <c r="N104" s="171"/>
      <c r="O104" s="171"/>
      <c r="P104" s="171"/>
      <c r="Q104" s="171"/>
      <c r="R104" s="171"/>
      <c r="S104" s="171"/>
      <c r="T104" s="172"/>
      <c r="AT104" s="166" t="s">
        <v>136</v>
      </c>
      <c r="AU104" s="166" t="s">
        <v>82</v>
      </c>
      <c r="AV104" s="13" t="s">
        <v>82</v>
      </c>
      <c r="AW104" s="13" t="s">
        <v>33</v>
      </c>
      <c r="AX104" s="13" t="s">
        <v>72</v>
      </c>
      <c r="AY104" s="166" t="s">
        <v>125</v>
      </c>
    </row>
    <row r="105" spans="2:51" s="14" customFormat="1" ht="12">
      <c r="B105" s="173"/>
      <c r="D105" s="158" t="s">
        <v>136</v>
      </c>
      <c r="E105" s="174" t="s">
        <v>3</v>
      </c>
      <c r="F105" s="175" t="s">
        <v>141</v>
      </c>
      <c r="H105" s="176">
        <v>15.84</v>
      </c>
      <c r="I105" s="177"/>
      <c r="L105" s="173"/>
      <c r="M105" s="178"/>
      <c r="N105" s="179"/>
      <c r="O105" s="179"/>
      <c r="P105" s="179"/>
      <c r="Q105" s="179"/>
      <c r="R105" s="179"/>
      <c r="S105" s="179"/>
      <c r="T105" s="180"/>
      <c r="AT105" s="174" t="s">
        <v>136</v>
      </c>
      <c r="AU105" s="174" t="s">
        <v>82</v>
      </c>
      <c r="AV105" s="14" t="s">
        <v>133</v>
      </c>
      <c r="AW105" s="14" t="s">
        <v>33</v>
      </c>
      <c r="AX105" s="14" t="s">
        <v>80</v>
      </c>
      <c r="AY105" s="174" t="s">
        <v>125</v>
      </c>
    </row>
    <row r="106" spans="1:65" s="1" customFormat="1" ht="16.5" customHeight="1">
      <c r="A106" s="33"/>
      <c r="B106" s="138"/>
      <c r="C106" s="139" t="s">
        <v>82</v>
      </c>
      <c r="D106" s="139" t="s">
        <v>128</v>
      </c>
      <c r="E106" s="140" t="s">
        <v>142</v>
      </c>
      <c r="F106" s="141" t="s">
        <v>143</v>
      </c>
      <c r="G106" s="142" t="s">
        <v>144</v>
      </c>
      <c r="H106" s="143">
        <v>15.84</v>
      </c>
      <c r="I106" s="144"/>
      <c r="J106" s="145">
        <f>ROUND(I106*H106,2)</f>
        <v>0</v>
      </c>
      <c r="K106" s="141" t="s">
        <v>132</v>
      </c>
      <c r="L106" s="34"/>
      <c r="M106" s="146" t="s">
        <v>3</v>
      </c>
      <c r="N106" s="147" t="s">
        <v>44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133</v>
      </c>
      <c r="AT106" s="150" t="s">
        <v>128</v>
      </c>
      <c r="AU106" s="150" t="s">
        <v>82</v>
      </c>
      <c r="AY106" s="18" t="s">
        <v>125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82</v>
      </c>
      <c r="BK106" s="151">
        <f>ROUND(I106*H106,2)</f>
        <v>0</v>
      </c>
      <c r="BL106" s="18" t="s">
        <v>133</v>
      </c>
      <c r="BM106" s="150" t="s">
        <v>133</v>
      </c>
    </row>
    <row r="107" spans="1:47" s="1" customFormat="1" ht="12">
      <c r="A107" s="33"/>
      <c r="B107" s="34"/>
      <c r="C107" s="33"/>
      <c r="D107" s="152" t="s">
        <v>134</v>
      </c>
      <c r="E107" s="33"/>
      <c r="F107" s="153" t="s">
        <v>145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134</v>
      </c>
      <c r="AU107" s="18" t="s">
        <v>82</v>
      </c>
    </row>
    <row r="108" spans="1:65" s="1" customFormat="1" ht="24.2" customHeight="1">
      <c r="A108" s="33"/>
      <c r="B108" s="138"/>
      <c r="C108" s="139" t="s">
        <v>146</v>
      </c>
      <c r="D108" s="139" t="s">
        <v>128</v>
      </c>
      <c r="E108" s="140" t="s">
        <v>147</v>
      </c>
      <c r="F108" s="141" t="s">
        <v>148</v>
      </c>
      <c r="G108" s="142" t="s">
        <v>144</v>
      </c>
      <c r="H108" s="143">
        <v>8</v>
      </c>
      <c r="I108" s="144"/>
      <c r="J108" s="145">
        <f>ROUND(I108*H108,2)</f>
        <v>0</v>
      </c>
      <c r="K108" s="141" t="s">
        <v>132</v>
      </c>
      <c r="L108" s="34"/>
      <c r="M108" s="146" t="s">
        <v>3</v>
      </c>
      <c r="N108" s="147" t="s">
        <v>44</v>
      </c>
      <c r="O108" s="54"/>
      <c r="P108" s="148">
        <f>O108*H108</f>
        <v>0</v>
      </c>
      <c r="Q108" s="148">
        <v>0.02636</v>
      </c>
      <c r="R108" s="148">
        <f>Q108*H108</f>
        <v>0.21088</v>
      </c>
      <c r="S108" s="148">
        <v>0</v>
      </c>
      <c r="T108" s="149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133</v>
      </c>
      <c r="AT108" s="150" t="s">
        <v>128</v>
      </c>
      <c r="AU108" s="150" t="s">
        <v>82</v>
      </c>
      <c r="AY108" s="18" t="s">
        <v>125</v>
      </c>
      <c r="BE108" s="151">
        <f>IF(N108="základní",J108,0)</f>
        <v>0</v>
      </c>
      <c r="BF108" s="151">
        <f>IF(N108="snížená",J108,0)</f>
        <v>0</v>
      </c>
      <c r="BG108" s="151">
        <f>IF(N108="zákl. přenesená",J108,0)</f>
        <v>0</v>
      </c>
      <c r="BH108" s="151">
        <f>IF(N108="sníž. přenesená",J108,0)</f>
        <v>0</v>
      </c>
      <c r="BI108" s="151">
        <f>IF(N108="nulová",J108,0)</f>
        <v>0</v>
      </c>
      <c r="BJ108" s="18" t="s">
        <v>82</v>
      </c>
      <c r="BK108" s="151">
        <f>ROUND(I108*H108,2)</f>
        <v>0</v>
      </c>
      <c r="BL108" s="18" t="s">
        <v>133</v>
      </c>
      <c r="BM108" s="150" t="s">
        <v>149</v>
      </c>
    </row>
    <row r="109" spans="1:47" s="1" customFormat="1" ht="12">
      <c r="A109" s="33"/>
      <c r="B109" s="34"/>
      <c r="C109" s="33"/>
      <c r="D109" s="152" t="s">
        <v>134</v>
      </c>
      <c r="E109" s="33"/>
      <c r="F109" s="153" t="s">
        <v>150</v>
      </c>
      <c r="G109" s="33"/>
      <c r="H109" s="33"/>
      <c r="I109" s="154"/>
      <c r="J109" s="33"/>
      <c r="K109" s="33"/>
      <c r="L109" s="34"/>
      <c r="M109" s="155"/>
      <c r="N109" s="156"/>
      <c r="O109" s="54"/>
      <c r="P109" s="54"/>
      <c r="Q109" s="54"/>
      <c r="R109" s="54"/>
      <c r="S109" s="54"/>
      <c r="T109" s="55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8" t="s">
        <v>134</v>
      </c>
      <c r="AU109" s="18" t="s">
        <v>82</v>
      </c>
    </row>
    <row r="110" spans="2:51" s="12" customFormat="1" ht="12">
      <c r="B110" s="157"/>
      <c r="D110" s="158" t="s">
        <v>136</v>
      </c>
      <c r="E110" s="159" t="s">
        <v>3</v>
      </c>
      <c r="F110" s="160" t="s">
        <v>151</v>
      </c>
      <c r="H110" s="159" t="s">
        <v>3</v>
      </c>
      <c r="I110" s="161"/>
      <c r="L110" s="157"/>
      <c r="M110" s="162"/>
      <c r="N110" s="163"/>
      <c r="O110" s="163"/>
      <c r="P110" s="163"/>
      <c r="Q110" s="163"/>
      <c r="R110" s="163"/>
      <c r="S110" s="163"/>
      <c r="T110" s="164"/>
      <c r="AT110" s="159" t="s">
        <v>136</v>
      </c>
      <c r="AU110" s="159" t="s">
        <v>82</v>
      </c>
      <c r="AV110" s="12" t="s">
        <v>80</v>
      </c>
      <c r="AW110" s="12" t="s">
        <v>33</v>
      </c>
      <c r="AX110" s="12" t="s">
        <v>72</v>
      </c>
      <c r="AY110" s="159" t="s">
        <v>125</v>
      </c>
    </row>
    <row r="111" spans="2:51" s="12" customFormat="1" ht="12">
      <c r="B111" s="157"/>
      <c r="D111" s="158" t="s">
        <v>136</v>
      </c>
      <c r="E111" s="159" t="s">
        <v>3</v>
      </c>
      <c r="F111" s="160" t="s">
        <v>152</v>
      </c>
      <c r="H111" s="159" t="s">
        <v>3</v>
      </c>
      <c r="I111" s="161"/>
      <c r="L111" s="157"/>
      <c r="M111" s="162"/>
      <c r="N111" s="163"/>
      <c r="O111" s="163"/>
      <c r="P111" s="163"/>
      <c r="Q111" s="163"/>
      <c r="R111" s="163"/>
      <c r="S111" s="163"/>
      <c r="T111" s="164"/>
      <c r="AT111" s="159" t="s">
        <v>136</v>
      </c>
      <c r="AU111" s="159" t="s">
        <v>82</v>
      </c>
      <c r="AV111" s="12" t="s">
        <v>80</v>
      </c>
      <c r="AW111" s="12" t="s">
        <v>33</v>
      </c>
      <c r="AX111" s="12" t="s">
        <v>72</v>
      </c>
      <c r="AY111" s="159" t="s">
        <v>125</v>
      </c>
    </row>
    <row r="112" spans="2:51" s="12" customFormat="1" ht="12">
      <c r="B112" s="157"/>
      <c r="D112" s="158" t="s">
        <v>136</v>
      </c>
      <c r="E112" s="159" t="s">
        <v>3</v>
      </c>
      <c r="F112" s="160" t="s">
        <v>153</v>
      </c>
      <c r="H112" s="159" t="s">
        <v>3</v>
      </c>
      <c r="I112" s="161"/>
      <c r="L112" s="157"/>
      <c r="M112" s="162"/>
      <c r="N112" s="163"/>
      <c r="O112" s="163"/>
      <c r="P112" s="163"/>
      <c r="Q112" s="163"/>
      <c r="R112" s="163"/>
      <c r="S112" s="163"/>
      <c r="T112" s="164"/>
      <c r="AT112" s="159" t="s">
        <v>136</v>
      </c>
      <c r="AU112" s="159" t="s">
        <v>82</v>
      </c>
      <c r="AV112" s="12" t="s">
        <v>80</v>
      </c>
      <c r="AW112" s="12" t="s">
        <v>33</v>
      </c>
      <c r="AX112" s="12" t="s">
        <v>72</v>
      </c>
      <c r="AY112" s="159" t="s">
        <v>125</v>
      </c>
    </row>
    <row r="113" spans="2:51" s="13" customFormat="1" ht="12">
      <c r="B113" s="165"/>
      <c r="D113" s="158" t="s">
        <v>136</v>
      </c>
      <c r="E113" s="166" t="s">
        <v>3</v>
      </c>
      <c r="F113" s="167" t="s">
        <v>154</v>
      </c>
      <c r="H113" s="168">
        <v>8</v>
      </c>
      <c r="I113" s="169"/>
      <c r="L113" s="165"/>
      <c r="M113" s="170"/>
      <c r="N113" s="171"/>
      <c r="O113" s="171"/>
      <c r="P113" s="171"/>
      <c r="Q113" s="171"/>
      <c r="R113" s="171"/>
      <c r="S113" s="171"/>
      <c r="T113" s="172"/>
      <c r="AT113" s="166" t="s">
        <v>136</v>
      </c>
      <c r="AU113" s="166" t="s">
        <v>82</v>
      </c>
      <c r="AV113" s="13" t="s">
        <v>82</v>
      </c>
      <c r="AW113" s="13" t="s">
        <v>33</v>
      </c>
      <c r="AX113" s="13" t="s">
        <v>72</v>
      </c>
      <c r="AY113" s="166" t="s">
        <v>125</v>
      </c>
    </row>
    <row r="114" spans="2:51" s="14" customFormat="1" ht="12">
      <c r="B114" s="173"/>
      <c r="D114" s="158" t="s">
        <v>136</v>
      </c>
      <c r="E114" s="174" t="s">
        <v>3</v>
      </c>
      <c r="F114" s="175" t="s">
        <v>141</v>
      </c>
      <c r="H114" s="176">
        <v>8</v>
      </c>
      <c r="I114" s="177"/>
      <c r="L114" s="173"/>
      <c r="M114" s="178"/>
      <c r="N114" s="179"/>
      <c r="O114" s="179"/>
      <c r="P114" s="179"/>
      <c r="Q114" s="179"/>
      <c r="R114" s="179"/>
      <c r="S114" s="179"/>
      <c r="T114" s="180"/>
      <c r="AT114" s="174" t="s">
        <v>136</v>
      </c>
      <c r="AU114" s="174" t="s">
        <v>82</v>
      </c>
      <c r="AV114" s="14" t="s">
        <v>133</v>
      </c>
      <c r="AW114" s="14" t="s">
        <v>33</v>
      </c>
      <c r="AX114" s="14" t="s">
        <v>80</v>
      </c>
      <c r="AY114" s="174" t="s">
        <v>125</v>
      </c>
    </row>
    <row r="115" spans="1:65" s="1" customFormat="1" ht="24.2" customHeight="1">
      <c r="A115" s="33"/>
      <c r="B115" s="138"/>
      <c r="C115" s="139" t="s">
        <v>133</v>
      </c>
      <c r="D115" s="139" t="s">
        <v>128</v>
      </c>
      <c r="E115" s="140" t="s">
        <v>155</v>
      </c>
      <c r="F115" s="141" t="s">
        <v>156</v>
      </c>
      <c r="G115" s="142" t="s">
        <v>144</v>
      </c>
      <c r="H115" s="143">
        <v>8</v>
      </c>
      <c r="I115" s="144"/>
      <c r="J115" s="145">
        <f>ROUND(I115*H115,2)</f>
        <v>0</v>
      </c>
      <c r="K115" s="141" t="s">
        <v>132</v>
      </c>
      <c r="L115" s="34"/>
      <c r="M115" s="146" t="s">
        <v>3</v>
      </c>
      <c r="N115" s="147" t="s">
        <v>44</v>
      </c>
      <c r="O115" s="54"/>
      <c r="P115" s="148">
        <f>O115*H115</f>
        <v>0</v>
      </c>
      <c r="Q115" s="148">
        <v>0.0079</v>
      </c>
      <c r="R115" s="148">
        <f>Q115*H115</f>
        <v>0.0632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133</v>
      </c>
      <c r="AT115" s="150" t="s">
        <v>128</v>
      </c>
      <c r="AU115" s="150" t="s">
        <v>82</v>
      </c>
      <c r="AY115" s="18" t="s">
        <v>125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82</v>
      </c>
      <c r="BK115" s="151">
        <f>ROUND(I115*H115,2)</f>
        <v>0</v>
      </c>
      <c r="BL115" s="18" t="s">
        <v>133</v>
      </c>
      <c r="BM115" s="150" t="s">
        <v>157</v>
      </c>
    </row>
    <row r="116" spans="1:47" s="1" customFormat="1" ht="12">
      <c r="A116" s="33"/>
      <c r="B116" s="34"/>
      <c r="C116" s="33"/>
      <c r="D116" s="152" t="s">
        <v>134</v>
      </c>
      <c r="E116" s="33"/>
      <c r="F116" s="153" t="s">
        <v>158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134</v>
      </c>
      <c r="AU116" s="18" t="s">
        <v>82</v>
      </c>
    </row>
    <row r="117" spans="1:65" s="1" customFormat="1" ht="16.5" customHeight="1">
      <c r="A117" s="33"/>
      <c r="B117" s="138"/>
      <c r="C117" s="139" t="s">
        <v>159</v>
      </c>
      <c r="D117" s="139" t="s">
        <v>128</v>
      </c>
      <c r="E117" s="140" t="s">
        <v>160</v>
      </c>
      <c r="F117" s="141" t="s">
        <v>161</v>
      </c>
      <c r="G117" s="142" t="s">
        <v>144</v>
      </c>
      <c r="H117" s="143">
        <v>8</v>
      </c>
      <c r="I117" s="144"/>
      <c r="J117" s="145">
        <f>ROUND(I117*H117,2)</f>
        <v>0</v>
      </c>
      <c r="K117" s="141" t="s">
        <v>132</v>
      </c>
      <c r="L117" s="34"/>
      <c r="M117" s="146" t="s">
        <v>3</v>
      </c>
      <c r="N117" s="147" t="s">
        <v>44</v>
      </c>
      <c r="O117" s="54"/>
      <c r="P117" s="148">
        <f>O117*H117</f>
        <v>0</v>
      </c>
      <c r="Q117" s="148">
        <v>0.00026</v>
      </c>
      <c r="R117" s="148">
        <f>Q117*H117</f>
        <v>0.00208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133</v>
      </c>
      <c r="AT117" s="150" t="s">
        <v>128</v>
      </c>
      <c r="AU117" s="150" t="s">
        <v>82</v>
      </c>
      <c r="AY117" s="18" t="s">
        <v>125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82</v>
      </c>
      <c r="BK117" s="151">
        <f>ROUND(I117*H117,2)</f>
        <v>0</v>
      </c>
      <c r="BL117" s="18" t="s">
        <v>133</v>
      </c>
      <c r="BM117" s="150" t="s">
        <v>162</v>
      </c>
    </row>
    <row r="118" spans="1:47" s="1" customFormat="1" ht="12">
      <c r="A118" s="33"/>
      <c r="B118" s="34"/>
      <c r="C118" s="33"/>
      <c r="D118" s="152" t="s">
        <v>134</v>
      </c>
      <c r="E118" s="33"/>
      <c r="F118" s="153" t="s">
        <v>163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134</v>
      </c>
      <c r="AU118" s="18" t="s">
        <v>82</v>
      </c>
    </row>
    <row r="119" spans="2:63" s="11" customFormat="1" ht="22.9" customHeight="1">
      <c r="B119" s="125"/>
      <c r="D119" s="126" t="s">
        <v>71</v>
      </c>
      <c r="E119" s="136" t="s">
        <v>164</v>
      </c>
      <c r="F119" s="136" t="s">
        <v>165</v>
      </c>
      <c r="I119" s="128"/>
      <c r="J119" s="137">
        <f>BK119</f>
        <v>0</v>
      </c>
      <c r="L119" s="125"/>
      <c r="M119" s="130"/>
      <c r="N119" s="131"/>
      <c r="O119" s="131"/>
      <c r="P119" s="132">
        <f>SUM(P120:P142)</f>
        <v>0</v>
      </c>
      <c r="Q119" s="131"/>
      <c r="R119" s="132">
        <f>SUM(R120:R142)</f>
        <v>0.042559999999999994</v>
      </c>
      <c r="S119" s="131"/>
      <c r="T119" s="133">
        <f>SUM(T120:T142)</f>
        <v>0</v>
      </c>
      <c r="AR119" s="126" t="s">
        <v>80</v>
      </c>
      <c r="AT119" s="134" t="s">
        <v>71</v>
      </c>
      <c r="AU119" s="134" t="s">
        <v>80</v>
      </c>
      <c r="AY119" s="126" t="s">
        <v>125</v>
      </c>
      <c r="BK119" s="135">
        <f>SUM(BK120:BK142)</f>
        <v>0</v>
      </c>
    </row>
    <row r="120" spans="1:65" s="1" customFormat="1" ht="16.5" customHeight="1">
      <c r="A120" s="33"/>
      <c r="B120" s="138"/>
      <c r="C120" s="139" t="s">
        <v>149</v>
      </c>
      <c r="D120" s="139" t="s">
        <v>128</v>
      </c>
      <c r="E120" s="140" t="s">
        <v>166</v>
      </c>
      <c r="F120" s="141" t="s">
        <v>167</v>
      </c>
      <c r="G120" s="142" t="s">
        <v>144</v>
      </c>
      <c r="H120" s="143">
        <v>300</v>
      </c>
      <c r="I120" s="144"/>
      <c r="J120" s="145">
        <f>ROUND(I120*H120,2)</f>
        <v>0</v>
      </c>
      <c r="K120" s="141" t="s">
        <v>132</v>
      </c>
      <c r="L120" s="34"/>
      <c r="M120" s="146" t="s">
        <v>3</v>
      </c>
      <c r="N120" s="147" t="s">
        <v>44</v>
      </c>
      <c r="O120" s="54"/>
      <c r="P120" s="148">
        <f>O120*H120</f>
        <v>0</v>
      </c>
      <c r="Q120" s="148">
        <v>0.00014</v>
      </c>
      <c r="R120" s="148">
        <f>Q120*H120</f>
        <v>0.041999999999999996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133</v>
      </c>
      <c r="AT120" s="150" t="s">
        <v>128</v>
      </c>
      <c r="AU120" s="150" t="s">
        <v>82</v>
      </c>
      <c r="AY120" s="18" t="s">
        <v>125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82</v>
      </c>
      <c r="BK120" s="151">
        <f>ROUND(I120*H120,2)</f>
        <v>0</v>
      </c>
      <c r="BL120" s="18" t="s">
        <v>133</v>
      </c>
      <c r="BM120" s="150" t="s">
        <v>168</v>
      </c>
    </row>
    <row r="121" spans="1:47" s="1" customFormat="1" ht="12">
      <c r="A121" s="33"/>
      <c r="B121" s="34"/>
      <c r="C121" s="33"/>
      <c r="D121" s="152" t="s">
        <v>134</v>
      </c>
      <c r="E121" s="33"/>
      <c r="F121" s="153" t="s">
        <v>169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134</v>
      </c>
      <c r="AU121" s="18" t="s">
        <v>82</v>
      </c>
    </row>
    <row r="122" spans="2:51" s="12" customFormat="1" ht="12">
      <c r="B122" s="157"/>
      <c r="D122" s="158" t="s">
        <v>136</v>
      </c>
      <c r="E122" s="159" t="s">
        <v>3</v>
      </c>
      <c r="F122" s="160" t="s">
        <v>170</v>
      </c>
      <c r="H122" s="159" t="s">
        <v>3</v>
      </c>
      <c r="I122" s="161"/>
      <c r="L122" s="157"/>
      <c r="M122" s="162"/>
      <c r="N122" s="163"/>
      <c r="O122" s="163"/>
      <c r="P122" s="163"/>
      <c r="Q122" s="163"/>
      <c r="R122" s="163"/>
      <c r="S122" s="163"/>
      <c r="T122" s="164"/>
      <c r="AT122" s="159" t="s">
        <v>136</v>
      </c>
      <c r="AU122" s="159" t="s">
        <v>82</v>
      </c>
      <c r="AV122" s="12" t="s">
        <v>80</v>
      </c>
      <c r="AW122" s="12" t="s">
        <v>33</v>
      </c>
      <c r="AX122" s="12" t="s">
        <v>72</v>
      </c>
      <c r="AY122" s="159" t="s">
        <v>125</v>
      </c>
    </row>
    <row r="123" spans="2:51" s="12" customFormat="1" ht="12">
      <c r="B123" s="157"/>
      <c r="D123" s="158" t="s">
        <v>136</v>
      </c>
      <c r="E123" s="159" t="s">
        <v>3</v>
      </c>
      <c r="F123" s="160" t="s">
        <v>138</v>
      </c>
      <c r="H123" s="159" t="s">
        <v>3</v>
      </c>
      <c r="I123" s="161"/>
      <c r="L123" s="157"/>
      <c r="M123" s="162"/>
      <c r="N123" s="163"/>
      <c r="O123" s="163"/>
      <c r="P123" s="163"/>
      <c r="Q123" s="163"/>
      <c r="R123" s="163"/>
      <c r="S123" s="163"/>
      <c r="T123" s="164"/>
      <c r="AT123" s="159" t="s">
        <v>136</v>
      </c>
      <c r="AU123" s="159" t="s">
        <v>82</v>
      </c>
      <c r="AV123" s="12" t="s">
        <v>80</v>
      </c>
      <c r="AW123" s="12" t="s">
        <v>33</v>
      </c>
      <c r="AX123" s="12" t="s">
        <v>72</v>
      </c>
      <c r="AY123" s="159" t="s">
        <v>125</v>
      </c>
    </row>
    <row r="124" spans="2:51" s="12" customFormat="1" ht="12">
      <c r="B124" s="157"/>
      <c r="D124" s="158" t="s">
        <v>136</v>
      </c>
      <c r="E124" s="159" t="s">
        <v>3</v>
      </c>
      <c r="F124" s="160" t="s">
        <v>171</v>
      </c>
      <c r="H124" s="159" t="s">
        <v>3</v>
      </c>
      <c r="I124" s="161"/>
      <c r="L124" s="157"/>
      <c r="M124" s="162"/>
      <c r="N124" s="163"/>
      <c r="O124" s="163"/>
      <c r="P124" s="163"/>
      <c r="Q124" s="163"/>
      <c r="R124" s="163"/>
      <c r="S124" s="163"/>
      <c r="T124" s="164"/>
      <c r="AT124" s="159" t="s">
        <v>136</v>
      </c>
      <c r="AU124" s="159" t="s">
        <v>82</v>
      </c>
      <c r="AV124" s="12" t="s">
        <v>80</v>
      </c>
      <c r="AW124" s="12" t="s">
        <v>33</v>
      </c>
      <c r="AX124" s="12" t="s">
        <v>72</v>
      </c>
      <c r="AY124" s="159" t="s">
        <v>125</v>
      </c>
    </row>
    <row r="125" spans="2:51" s="13" customFormat="1" ht="12">
      <c r="B125" s="165"/>
      <c r="D125" s="158" t="s">
        <v>136</v>
      </c>
      <c r="E125" s="166" t="s">
        <v>3</v>
      </c>
      <c r="F125" s="167" t="s">
        <v>172</v>
      </c>
      <c r="H125" s="168">
        <v>270</v>
      </c>
      <c r="I125" s="169"/>
      <c r="L125" s="165"/>
      <c r="M125" s="170"/>
      <c r="N125" s="171"/>
      <c r="O125" s="171"/>
      <c r="P125" s="171"/>
      <c r="Q125" s="171"/>
      <c r="R125" s="171"/>
      <c r="S125" s="171"/>
      <c r="T125" s="172"/>
      <c r="AT125" s="166" t="s">
        <v>136</v>
      </c>
      <c r="AU125" s="166" t="s">
        <v>82</v>
      </c>
      <c r="AV125" s="13" t="s">
        <v>82</v>
      </c>
      <c r="AW125" s="13" t="s">
        <v>33</v>
      </c>
      <c r="AX125" s="13" t="s">
        <v>72</v>
      </c>
      <c r="AY125" s="166" t="s">
        <v>125</v>
      </c>
    </row>
    <row r="126" spans="2:51" s="12" customFormat="1" ht="12">
      <c r="B126" s="157"/>
      <c r="D126" s="158" t="s">
        <v>136</v>
      </c>
      <c r="E126" s="159" t="s">
        <v>3</v>
      </c>
      <c r="F126" s="160" t="s">
        <v>173</v>
      </c>
      <c r="H126" s="159" t="s">
        <v>3</v>
      </c>
      <c r="I126" s="161"/>
      <c r="L126" s="157"/>
      <c r="M126" s="162"/>
      <c r="N126" s="163"/>
      <c r="O126" s="163"/>
      <c r="P126" s="163"/>
      <c r="Q126" s="163"/>
      <c r="R126" s="163"/>
      <c r="S126" s="163"/>
      <c r="T126" s="164"/>
      <c r="AT126" s="159" t="s">
        <v>136</v>
      </c>
      <c r="AU126" s="159" t="s">
        <v>82</v>
      </c>
      <c r="AV126" s="12" t="s">
        <v>80</v>
      </c>
      <c r="AW126" s="12" t="s">
        <v>33</v>
      </c>
      <c r="AX126" s="12" t="s">
        <v>72</v>
      </c>
      <c r="AY126" s="159" t="s">
        <v>125</v>
      </c>
    </row>
    <row r="127" spans="2:51" s="12" customFormat="1" ht="12">
      <c r="B127" s="157"/>
      <c r="D127" s="158" t="s">
        <v>136</v>
      </c>
      <c r="E127" s="159" t="s">
        <v>3</v>
      </c>
      <c r="F127" s="160" t="s">
        <v>174</v>
      </c>
      <c r="H127" s="159" t="s">
        <v>3</v>
      </c>
      <c r="I127" s="161"/>
      <c r="L127" s="157"/>
      <c r="M127" s="162"/>
      <c r="N127" s="163"/>
      <c r="O127" s="163"/>
      <c r="P127" s="163"/>
      <c r="Q127" s="163"/>
      <c r="R127" s="163"/>
      <c r="S127" s="163"/>
      <c r="T127" s="164"/>
      <c r="AT127" s="159" t="s">
        <v>136</v>
      </c>
      <c r="AU127" s="159" t="s">
        <v>82</v>
      </c>
      <c r="AV127" s="12" t="s">
        <v>80</v>
      </c>
      <c r="AW127" s="12" t="s">
        <v>33</v>
      </c>
      <c r="AX127" s="12" t="s">
        <v>72</v>
      </c>
      <c r="AY127" s="159" t="s">
        <v>125</v>
      </c>
    </row>
    <row r="128" spans="2:51" s="13" customFormat="1" ht="12">
      <c r="B128" s="165"/>
      <c r="D128" s="158" t="s">
        <v>136</v>
      </c>
      <c r="E128" s="166" t="s">
        <v>3</v>
      </c>
      <c r="F128" s="167" t="s">
        <v>175</v>
      </c>
      <c r="H128" s="168">
        <v>30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6" t="s">
        <v>136</v>
      </c>
      <c r="AU128" s="166" t="s">
        <v>82</v>
      </c>
      <c r="AV128" s="13" t="s">
        <v>82</v>
      </c>
      <c r="AW128" s="13" t="s">
        <v>33</v>
      </c>
      <c r="AX128" s="13" t="s">
        <v>72</v>
      </c>
      <c r="AY128" s="166" t="s">
        <v>125</v>
      </c>
    </row>
    <row r="129" spans="2:51" s="14" customFormat="1" ht="12">
      <c r="B129" s="173"/>
      <c r="D129" s="158" t="s">
        <v>136</v>
      </c>
      <c r="E129" s="174" t="s">
        <v>3</v>
      </c>
      <c r="F129" s="175" t="s">
        <v>141</v>
      </c>
      <c r="H129" s="176">
        <v>300</v>
      </c>
      <c r="I129" s="17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4" t="s">
        <v>136</v>
      </c>
      <c r="AU129" s="174" t="s">
        <v>82</v>
      </c>
      <c r="AV129" s="14" t="s">
        <v>133</v>
      </c>
      <c r="AW129" s="14" t="s">
        <v>33</v>
      </c>
      <c r="AX129" s="14" t="s">
        <v>80</v>
      </c>
      <c r="AY129" s="174" t="s">
        <v>125</v>
      </c>
    </row>
    <row r="130" spans="1:65" s="1" customFormat="1" ht="24.2" customHeight="1">
      <c r="A130" s="33"/>
      <c r="B130" s="138"/>
      <c r="C130" s="139" t="s">
        <v>176</v>
      </c>
      <c r="D130" s="139" t="s">
        <v>128</v>
      </c>
      <c r="E130" s="140" t="s">
        <v>177</v>
      </c>
      <c r="F130" s="141" t="s">
        <v>178</v>
      </c>
      <c r="G130" s="142" t="s">
        <v>144</v>
      </c>
      <c r="H130" s="143">
        <v>14</v>
      </c>
      <c r="I130" s="144"/>
      <c r="J130" s="145">
        <f>ROUND(I130*H130,2)</f>
        <v>0</v>
      </c>
      <c r="K130" s="141" t="s">
        <v>132</v>
      </c>
      <c r="L130" s="34"/>
      <c r="M130" s="146" t="s">
        <v>3</v>
      </c>
      <c r="N130" s="147" t="s">
        <v>44</v>
      </c>
      <c r="O130" s="54"/>
      <c r="P130" s="148">
        <f>O130*H130</f>
        <v>0</v>
      </c>
      <c r="Q130" s="148">
        <v>4E-05</v>
      </c>
      <c r="R130" s="148">
        <f>Q130*H130</f>
        <v>0.0005600000000000001</v>
      </c>
      <c r="S130" s="148">
        <v>0</v>
      </c>
      <c r="T130" s="14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133</v>
      </c>
      <c r="AT130" s="150" t="s">
        <v>128</v>
      </c>
      <c r="AU130" s="150" t="s">
        <v>82</v>
      </c>
      <c r="AY130" s="18" t="s">
        <v>125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82</v>
      </c>
      <c r="BK130" s="151">
        <f>ROUND(I130*H130,2)</f>
        <v>0</v>
      </c>
      <c r="BL130" s="18" t="s">
        <v>133</v>
      </c>
      <c r="BM130" s="150" t="s">
        <v>179</v>
      </c>
    </row>
    <row r="131" spans="1:47" s="1" customFormat="1" ht="12">
      <c r="A131" s="33"/>
      <c r="B131" s="34"/>
      <c r="C131" s="33"/>
      <c r="D131" s="152" t="s">
        <v>134</v>
      </c>
      <c r="E131" s="33"/>
      <c r="F131" s="153" t="s">
        <v>180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134</v>
      </c>
      <c r="AU131" s="18" t="s">
        <v>82</v>
      </c>
    </row>
    <row r="132" spans="2:51" s="12" customFormat="1" ht="12">
      <c r="B132" s="157"/>
      <c r="D132" s="158" t="s">
        <v>136</v>
      </c>
      <c r="E132" s="159" t="s">
        <v>3</v>
      </c>
      <c r="F132" s="160" t="s">
        <v>181</v>
      </c>
      <c r="H132" s="159" t="s">
        <v>3</v>
      </c>
      <c r="I132" s="161"/>
      <c r="L132" s="157"/>
      <c r="M132" s="162"/>
      <c r="N132" s="163"/>
      <c r="O132" s="163"/>
      <c r="P132" s="163"/>
      <c r="Q132" s="163"/>
      <c r="R132" s="163"/>
      <c r="S132" s="163"/>
      <c r="T132" s="164"/>
      <c r="AT132" s="159" t="s">
        <v>136</v>
      </c>
      <c r="AU132" s="159" t="s">
        <v>82</v>
      </c>
      <c r="AV132" s="12" t="s">
        <v>80</v>
      </c>
      <c r="AW132" s="12" t="s">
        <v>33</v>
      </c>
      <c r="AX132" s="12" t="s">
        <v>72</v>
      </c>
      <c r="AY132" s="159" t="s">
        <v>125</v>
      </c>
    </row>
    <row r="133" spans="2:51" s="12" customFormat="1" ht="12">
      <c r="B133" s="157"/>
      <c r="D133" s="158" t="s">
        <v>136</v>
      </c>
      <c r="E133" s="159" t="s">
        <v>3</v>
      </c>
      <c r="F133" s="160" t="s">
        <v>182</v>
      </c>
      <c r="H133" s="159" t="s">
        <v>3</v>
      </c>
      <c r="I133" s="161"/>
      <c r="L133" s="157"/>
      <c r="M133" s="162"/>
      <c r="N133" s="163"/>
      <c r="O133" s="163"/>
      <c r="P133" s="163"/>
      <c r="Q133" s="163"/>
      <c r="R133" s="163"/>
      <c r="S133" s="163"/>
      <c r="T133" s="164"/>
      <c r="AT133" s="159" t="s">
        <v>136</v>
      </c>
      <c r="AU133" s="159" t="s">
        <v>82</v>
      </c>
      <c r="AV133" s="12" t="s">
        <v>80</v>
      </c>
      <c r="AW133" s="12" t="s">
        <v>33</v>
      </c>
      <c r="AX133" s="12" t="s">
        <v>72</v>
      </c>
      <c r="AY133" s="159" t="s">
        <v>125</v>
      </c>
    </row>
    <row r="134" spans="2:51" s="13" customFormat="1" ht="12">
      <c r="B134" s="165"/>
      <c r="D134" s="158" t="s">
        <v>136</v>
      </c>
      <c r="E134" s="166" t="s">
        <v>3</v>
      </c>
      <c r="F134" s="167" t="s">
        <v>183</v>
      </c>
      <c r="H134" s="168">
        <v>14</v>
      </c>
      <c r="I134" s="169"/>
      <c r="L134" s="165"/>
      <c r="M134" s="170"/>
      <c r="N134" s="171"/>
      <c r="O134" s="171"/>
      <c r="P134" s="171"/>
      <c r="Q134" s="171"/>
      <c r="R134" s="171"/>
      <c r="S134" s="171"/>
      <c r="T134" s="172"/>
      <c r="AT134" s="166" t="s">
        <v>136</v>
      </c>
      <c r="AU134" s="166" t="s">
        <v>82</v>
      </c>
      <c r="AV134" s="13" t="s">
        <v>82</v>
      </c>
      <c r="AW134" s="13" t="s">
        <v>33</v>
      </c>
      <c r="AX134" s="13" t="s">
        <v>72</v>
      </c>
      <c r="AY134" s="166" t="s">
        <v>125</v>
      </c>
    </row>
    <row r="135" spans="2:51" s="14" customFormat="1" ht="12">
      <c r="B135" s="173"/>
      <c r="D135" s="158" t="s">
        <v>136</v>
      </c>
      <c r="E135" s="174" t="s">
        <v>3</v>
      </c>
      <c r="F135" s="175" t="s">
        <v>141</v>
      </c>
      <c r="H135" s="176">
        <v>14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4" t="s">
        <v>136</v>
      </c>
      <c r="AU135" s="174" t="s">
        <v>82</v>
      </c>
      <c r="AV135" s="14" t="s">
        <v>133</v>
      </c>
      <c r="AW135" s="14" t="s">
        <v>33</v>
      </c>
      <c r="AX135" s="14" t="s">
        <v>80</v>
      </c>
      <c r="AY135" s="174" t="s">
        <v>125</v>
      </c>
    </row>
    <row r="136" spans="1:65" s="1" customFormat="1" ht="16.5" customHeight="1">
      <c r="A136" s="33"/>
      <c r="B136" s="138"/>
      <c r="C136" s="139" t="s">
        <v>157</v>
      </c>
      <c r="D136" s="139" t="s">
        <v>128</v>
      </c>
      <c r="E136" s="140" t="s">
        <v>184</v>
      </c>
      <c r="F136" s="141" t="s">
        <v>185</v>
      </c>
      <c r="G136" s="142" t="s">
        <v>144</v>
      </c>
      <c r="H136" s="143">
        <v>345.96</v>
      </c>
      <c r="I136" s="144"/>
      <c r="J136" s="145">
        <f>ROUND(I136*H136,2)</f>
        <v>0</v>
      </c>
      <c r="K136" s="141" t="s">
        <v>132</v>
      </c>
      <c r="L136" s="34"/>
      <c r="M136" s="146" t="s">
        <v>3</v>
      </c>
      <c r="N136" s="147" t="s">
        <v>44</v>
      </c>
      <c r="O136" s="54"/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133</v>
      </c>
      <c r="AT136" s="150" t="s">
        <v>128</v>
      </c>
      <c r="AU136" s="150" t="s">
        <v>82</v>
      </c>
      <c r="AY136" s="18" t="s">
        <v>125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82</v>
      </c>
      <c r="BK136" s="151">
        <f>ROUND(I136*H136,2)</f>
        <v>0</v>
      </c>
      <c r="BL136" s="18" t="s">
        <v>133</v>
      </c>
      <c r="BM136" s="150" t="s">
        <v>186</v>
      </c>
    </row>
    <row r="137" spans="1:47" s="1" customFormat="1" ht="12">
      <c r="A137" s="33"/>
      <c r="B137" s="34"/>
      <c r="C137" s="33"/>
      <c r="D137" s="152" t="s">
        <v>134</v>
      </c>
      <c r="E137" s="33"/>
      <c r="F137" s="153" t="s">
        <v>187</v>
      </c>
      <c r="G137" s="33"/>
      <c r="H137" s="33"/>
      <c r="I137" s="154"/>
      <c r="J137" s="33"/>
      <c r="K137" s="33"/>
      <c r="L137" s="34"/>
      <c r="M137" s="155"/>
      <c r="N137" s="156"/>
      <c r="O137" s="54"/>
      <c r="P137" s="54"/>
      <c r="Q137" s="54"/>
      <c r="R137" s="54"/>
      <c r="S137" s="54"/>
      <c r="T137" s="55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134</v>
      </c>
      <c r="AU137" s="18" t="s">
        <v>82</v>
      </c>
    </row>
    <row r="138" spans="2:51" s="12" customFormat="1" ht="12">
      <c r="B138" s="157"/>
      <c r="D138" s="158" t="s">
        <v>136</v>
      </c>
      <c r="E138" s="159" t="s">
        <v>3</v>
      </c>
      <c r="F138" s="160" t="s">
        <v>188</v>
      </c>
      <c r="H138" s="159" t="s">
        <v>3</v>
      </c>
      <c r="I138" s="161"/>
      <c r="L138" s="157"/>
      <c r="M138" s="162"/>
      <c r="N138" s="163"/>
      <c r="O138" s="163"/>
      <c r="P138" s="163"/>
      <c r="Q138" s="163"/>
      <c r="R138" s="163"/>
      <c r="S138" s="163"/>
      <c r="T138" s="164"/>
      <c r="AT138" s="159" t="s">
        <v>136</v>
      </c>
      <c r="AU138" s="159" t="s">
        <v>82</v>
      </c>
      <c r="AV138" s="12" t="s">
        <v>80</v>
      </c>
      <c r="AW138" s="12" t="s">
        <v>33</v>
      </c>
      <c r="AX138" s="12" t="s">
        <v>72</v>
      </c>
      <c r="AY138" s="159" t="s">
        <v>125</v>
      </c>
    </row>
    <row r="139" spans="2:51" s="13" customFormat="1" ht="12">
      <c r="B139" s="165"/>
      <c r="D139" s="158" t="s">
        <v>136</v>
      </c>
      <c r="E139" s="166" t="s">
        <v>3</v>
      </c>
      <c r="F139" s="167" t="s">
        <v>189</v>
      </c>
      <c r="H139" s="168">
        <v>167.7</v>
      </c>
      <c r="I139" s="169"/>
      <c r="L139" s="165"/>
      <c r="M139" s="170"/>
      <c r="N139" s="171"/>
      <c r="O139" s="171"/>
      <c r="P139" s="171"/>
      <c r="Q139" s="171"/>
      <c r="R139" s="171"/>
      <c r="S139" s="171"/>
      <c r="T139" s="172"/>
      <c r="AT139" s="166" t="s">
        <v>136</v>
      </c>
      <c r="AU139" s="166" t="s">
        <v>82</v>
      </c>
      <c r="AV139" s="13" t="s">
        <v>82</v>
      </c>
      <c r="AW139" s="13" t="s">
        <v>33</v>
      </c>
      <c r="AX139" s="13" t="s">
        <v>72</v>
      </c>
      <c r="AY139" s="166" t="s">
        <v>125</v>
      </c>
    </row>
    <row r="140" spans="2:51" s="13" customFormat="1" ht="12">
      <c r="B140" s="165"/>
      <c r="D140" s="158" t="s">
        <v>136</v>
      </c>
      <c r="E140" s="166" t="s">
        <v>3</v>
      </c>
      <c r="F140" s="167" t="s">
        <v>190</v>
      </c>
      <c r="H140" s="168">
        <v>106.26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136</v>
      </c>
      <c r="AU140" s="166" t="s">
        <v>82</v>
      </c>
      <c r="AV140" s="13" t="s">
        <v>82</v>
      </c>
      <c r="AW140" s="13" t="s">
        <v>33</v>
      </c>
      <c r="AX140" s="13" t="s">
        <v>72</v>
      </c>
      <c r="AY140" s="166" t="s">
        <v>125</v>
      </c>
    </row>
    <row r="141" spans="2:51" s="13" customFormat="1" ht="12">
      <c r="B141" s="165"/>
      <c r="D141" s="158" t="s">
        <v>136</v>
      </c>
      <c r="E141" s="166" t="s">
        <v>3</v>
      </c>
      <c r="F141" s="167" t="s">
        <v>191</v>
      </c>
      <c r="H141" s="168">
        <v>72</v>
      </c>
      <c r="I141" s="169"/>
      <c r="L141" s="165"/>
      <c r="M141" s="170"/>
      <c r="N141" s="171"/>
      <c r="O141" s="171"/>
      <c r="P141" s="171"/>
      <c r="Q141" s="171"/>
      <c r="R141" s="171"/>
      <c r="S141" s="171"/>
      <c r="T141" s="172"/>
      <c r="AT141" s="166" t="s">
        <v>136</v>
      </c>
      <c r="AU141" s="166" t="s">
        <v>82</v>
      </c>
      <c r="AV141" s="13" t="s">
        <v>82</v>
      </c>
      <c r="AW141" s="13" t="s">
        <v>33</v>
      </c>
      <c r="AX141" s="13" t="s">
        <v>72</v>
      </c>
      <c r="AY141" s="166" t="s">
        <v>125</v>
      </c>
    </row>
    <row r="142" spans="2:51" s="14" customFormat="1" ht="12">
      <c r="B142" s="173"/>
      <c r="D142" s="158" t="s">
        <v>136</v>
      </c>
      <c r="E142" s="174" t="s">
        <v>3</v>
      </c>
      <c r="F142" s="175" t="s">
        <v>141</v>
      </c>
      <c r="H142" s="176">
        <v>345.96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136</v>
      </c>
      <c r="AU142" s="174" t="s">
        <v>82</v>
      </c>
      <c r="AV142" s="14" t="s">
        <v>133</v>
      </c>
      <c r="AW142" s="14" t="s">
        <v>33</v>
      </c>
      <c r="AX142" s="14" t="s">
        <v>80</v>
      </c>
      <c r="AY142" s="174" t="s">
        <v>125</v>
      </c>
    </row>
    <row r="143" spans="2:63" s="11" customFormat="1" ht="22.9" customHeight="1">
      <c r="B143" s="125"/>
      <c r="D143" s="126" t="s">
        <v>71</v>
      </c>
      <c r="E143" s="136" t="s">
        <v>192</v>
      </c>
      <c r="F143" s="136" t="s">
        <v>193</v>
      </c>
      <c r="I143" s="128"/>
      <c r="J143" s="137">
        <f>BK143</f>
        <v>0</v>
      </c>
      <c r="L143" s="125"/>
      <c r="M143" s="130"/>
      <c r="N143" s="131"/>
      <c r="O143" s="131"/>
      <c r="P143" s="132">
        <f>SUM(P144:P155)</f>
        <v>0</v>
      </c>
      <c r="Q143" s="131"/>
      <c r="R143" s="132">
        <f>SUM(R144:R155)</f>
        <v>0.00294</v>
      </c>
      <c r="S143" s="131"/>
      <c r="T143" s="133">
        <f>SUM(T144:T155)</f>
        <v>0</v>
      </c>
      <c r="AR143" s="126" t="s">
        <v>80</v>
      </c>
      <c r="AT143" s="134" t="s">
        <v>71</v>
      </c>
      <c r="AU143" s="134" t="s">
        <v>80</v>
      </c>
      <c r="AY143" s="126" t="s">
        <v>125</v>
      </c>
      <c r="BK143" s="135">
        <f>SUM(BK144:BK155)</f>
        <v>0</v>
      </c>
    </row>
    <row r="144" spans="1:65" s="1" customFormat="1" ht="21.75" customHeight="1">
      <c r="A144" s="33"/>
      <c r="B144" s="138"/>
      <c r="C144" s="139" t="s">
        <v>164</v>
      </c>
      <c r="D144" s="139" t="s">
        <v>128</v>
      </c>
      <c r="E144" s="140" t="s">
        <v>194</v>
      </c>
      <c r="F144" s="141" t="s">
        <v>195</v>
      </c>
      <c r="G144" s="142" t="s">
        <v>196</v>
      </c>
      <c r="H144" s="143">
        <v>30</v>
      </c>
      <c r="I144" s="144"/>
      <c r="J144" s="145">
        <f>ROUND(I144*H144,2)</f>
        <v>0</v>
      </c>
      <c r="K144" s="141" t="s">
        <v>132</v>
      </c>
      <c r="L144" s="34"/>
      <c r="M144" s="146" t="s">
        <v>3</v>
      </c>
      <c r="N144" s="147" t="s">
        <v>44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133</v>
      </c>
      <c r="AT144" s="150" t="s">
        <v>128</v>
      </c>
      <c r="AU144" s="150" t="s">
        <v>82</v>
      </c>
      <c r="AY144" s="18" t="s">
        <v>125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82</v>
      </c>
      <c r="BK144" s="151">
        <f>ROUND(I144*H144,2)</f>
        <v>0</v>
      </c>
      <c r="BL144" s="18" t="s">
        <v>133</v>
      </c>
      <c r="BM144" s="150" t="s">
        <v>197</v>
      </c>
    </row>
    <row r="145" spans="1:47" s="1" customFormat="1" ht="12">
      <c r="A145" s="33"/>
      <c r="B145" s="34"/>
      <c r="C145" s="33"/>
      <c r="D145" s="152" t="s">
        <v>134</v>
      </c>
      <c r="E145" s="33"/>
      <c r="F145" s="153" t="s">
        <v>198</v>
      </c>
      <c r="G145" s="33"/>
      <c r="H145" s="33"/>
      <c r="I145" s="154"/>
      <c r="J145" s="33"/>
      <c r="K145" s="33"/>
      <c r="L145" s="34"/>
      <c r="M145" s="155"/>
      <c r="N145" s="156"/>
      <c r="O145" s="54"/>
      <c r="P145" s="54"/>
      <c r="Q145" s="54"/>
      <c r="R145" s="54"/>
      <c r="S145" s="54"/>
      <c r="T145" s="55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8" t="s">
        <v>134</v>
      </c>
      <c r="AU145" s="18" t="s">
        <v>82</v>
      </c>
    </row>
    <row r="146" spans="2:51" s="12" customFormat="1" ht="12">
      <c r="B146" s="157"/>
      <c r="D146" s="158" t="s">
        <v>136</v>
      </c>
      <c r="E146" s="159" t="s">
        <v>3</v>
      </c>
      <c r="F146" s="160" t="s">
        <v>199</v>
      </c>
      <c r="H146" s="159" t="s">
        <v>3</v>
      </c>
      <c r="I146" s="161"/>
      <c r="L146" s="157"/>
      <c r="M146" s="162"/>
      <c r="N146" s="163"/>
      <c r="O146" s="163"/>
      <c r="P146" s="163"/>
      <c r="Q146" s="163"/>
      <c r="R146" s="163"/>
      <c r="S146" s="163"/>
      <c r="T146" s="164"/>
      <c r="AT146" s="159" t="s">
        <v>136</v>
      </c>
      <c r="AU146" s="159" t="s">
        <v>82</v>
      </c>
      <c r="AV146" s="12" t="s">
        <v>80</v>
      </c>
      <c r="AW146" s="12" t="s">
        <v>33</v>
      </c>
      <c r="AX146" s="12" t="s">
        <v>72</v>
      </c>
      <c r="AY146" s="159" t="s">
        <v>125</v>
      </c>
    </row>
    <row r="147" spans="2:51" s="12" customFormat="1" ht="12">
      <c r="B147" s="157"/>
      <c r="D147" s="158" t="s">
        <v>136</v>
      </c>
      <c r="E147" s="159" t="s">
        <v>3</v>
      </c>
      <c r="F147" s="160" t="s">
        <v>200</v>
      </c>
      <c r="H147" s="159" t="s">
        <v>3</v>
      </c>
      <c r="I147" s="161"/>
      <c r="L147" s="157"/>
      <c r="M147" s="162"/>
      <c r="N147" s="163"/>
      <c r="O147" s="163"/>
      <c r="P147" s="163"/>
      <c r="Q147" s="163"/>
      <c r="R147" s="163"/>
      <c r="S147" s="163"/>
      <c r="T147" s="164"/>
      <c r="AT147" s="159" t="s">
        <v>136</v>
      </c>
      <c r="AU147" s="159" t="s">
        <v>82</v>
      </c>
      <c r="AV147" s="12" t="s">
        <v>80</v>
      </c>
      <c r="AW147" s="12" t="s">
        <v>33</v>
      </c>
      <c r="AX147" s="12" t="s">
        <v>72</v>
      </c>
      <c r="AY147" s="159" t="s">
        <v>125</v>
      </c>
    </row>
    <row r="148" spans="2:51" s="13" customFormat="1" ht="12">
      <c r="B148" s="165"/>
      <c r="D148" s="158" t="s">
        <v>136</v>
      </c>
      <c r="E148" s="166" t="s">
        <v>3</v>
      </c>
      <c r="F148" s="167" t="s">
        <v>175</v>
      </c>
      <c r="H148" s="168">
        <v>30</v>
      </c>
      <c r="I148" s="169"/>
      <c r="L148" s="165"/>
      <c r="M148" s="170"/>
      <c r="N148" s="171"/>
      <c r="O148" s="171"/>
      <c r="P148" s="171"/>
      <c r="Q148" s="171"/>
      <c r="R148" s="171"/>
      <c r="S148" s="171"/>
      <c r="T148" s="172"/>
      <c r="AT148" s="166" t="s">
        <v>136</v>
      </c>
      <c r="AU148" s="166" t="s">
        <v>82</v>
      </c>
      <c r="AV148" s="13" t="s">
        <v>82</v>
      </c>
      <c r="AW148" s="13" t="s">
        <v>33</v>
      </c>
      <c r="AX148" s="13" t="s">
        <v>72</v>
      </c>
      <c r="AY148" s="166" t="s">
        <v>125</v>
      </c>
    </row>
    <row r="149" spans="2:51" s="14" customFormat="1" ht="12">
      <c r="B149" s="173"/>
      <c r="D149" s="158" t="s">
        <v>136</v>
      </c>
      <c r="E149" s="174" t="s">
        <v>3</v>
      </c>
      <c r="F149" s="175" t="s">
        <v>141</v>
      </c>
      <c r="H149" s="176">
        <v>30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136</v>
      </c>
      <c r="AU149" s="174" t="s">
        <v>82</v>
      </c>
      <c r="AV149" s="14" t="s">
        <v>133</v>
      </c>
      <c r="AW149" s="14" t="s">
        <v>33</v>
      </c>
      <c r="AX149" s="14" t="s">
        <v>80</v>
      </c>
      <c r="AY149" s="174" t="s">
        <v>125</v>
      </c>
    </row>
    <row r="150" spans="1:65" s="1" customFormat="1" ht="24.2" customHeight="1">
      <c r="A150" s="33"/>
      <c r="B150" s="138"/>
      <c r="C150" s="139" t="s">
        <v>162</v>
      </c>
      <c r="D150" s="139" t="s">
        <v>128</v>
      </c>
      <c r="E150" s="140" t="s">
        <v>201</v>
      </c>
      <c r="F150" s="141" t="s">
        <v>202</v>
      </c>
      <c r="G150" s="142" t="s">
        <v>144</v>
      </c>
      <c r="H150" s="143">
        <v>14</v>
      </c>
      <c r="I150" s="144"/>
      <c r="J150" s="145">
        <f>ROUND(I150*H150,2)</f>
        <v>0</v>
      </c>
      <c r="K150" s="141" t="s">
        <v>132</v>
      </c>
      <c r="L150" s="34"/>
      <c r="M150" s="146" t="s">
        <v>3</v>
      </c>
      <c r="N150" s="147" t="s">
        <v>44</v>
      </c>
      <c r="O150" s="54"/>
      <c r="P150" s="148">
        <f>O150*H150</f>
        <v>0</v>
      </c>
      <c r="Q150" s="148">
        <v>0.00021</v>
      </c>
      <c r="R150" s="148">
        <f>Q150*H150</f>
        <v>0.00294</v>
      </c>
      <c r="S150" s="148">
        <v>0</v>
      </c>
      <c r="T150" s="14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133</v>
      </c>
      <c r="AT150" s="150" t="s">
        <v>128</v>
      </c>
      <c r="AU150" s="150" t="s">
        <v>82</v>
      </c>
      <c r="AY150" s="18" t="s">
        <v>125</v>
      </c>
      <c r="BE150" s="151">
        <f>IF(N150="základní",J150,0)</f>
        <v>0</v>
      </c>
      <c r="BF150" s="151">
        <f>IF(N150="snížená",J150,0)</f>
        <v>0</v>
      </c>
      <c r="BG150" s="151">
        <f>IF(N150="zákl. přenesená",J150,0)</f>
        <v>0</v>
      </c>
      <c r="BH150" s="151">
        <f>IF(N150="sníž. přenesená",J150,0)</f>
        <v>0</v>
      </c>
      <c r="BI150" s="151">
        <f>IF(N150="nulová",J150,0)</f>
        <v>0</v>
      </c>
      <c r="BJ150" s="18" t="s">
        <v>82</v>
      </c>
      <c r="BK150" s="151">
        <f>ROUND(I150*H150,2)</f>
        <v>0</v>
      </c>
      <c r="BL150" s="18" t="s">
        <v>133</v>
      </c>
      <c r="BM150" s="150" t="s">
        <v>203</v>
      </c>
    </row>
    <row r="151" spans="1:47" s="1" customFormat="1" ht="12">
      <c r="A151" s="33"/>
      <c r="B151" s="34"/>
      <c r="C151" s="33"/>
      <c r="D151" s="152" t="s">
        <v>134</v>
      </c>
      <c r="E151" s="33"/>
      <c r="F151" s="153" t="s">
        <v>204</v>
      </c>
      <c r="G151" s="33"/>
      <c r="H151" s="33"/>
      <c r="I151" s="154"/>
      <c r="J151" s="33"/>
      <c r="K151" s="33"/>
      <c r="L151" s="34"/>
      <c r="M151" s="155"/>
      <c r="N151" s="156"/>
      <c r="O151" s="54"/>
      <c r="P151" s="54"/>
      <c r="Q151" s="54"/>
      <c r="R151" s="54"/>
      <c r="S151" s="54"/>
      <c r="T151" s="55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8" t="s">
        <v>134</v>
      </c>
      <c r="AU151" s="18" t="s">
        <v>82</v>
      </c>
    </row>
    <row r="152" spans="2:51" s="12" customFormat="1" ht="12">
      <c r="B152" s="157"/>
      <c r="D152" s="158" t="s">
        <v>136</v>
      </c>
      <c r="E152" s="159" t="s">
        <v>3</v>
      </c>
      <c r="F152" s="160" t="s">
        <v>205</v>
      </c>
      <c r="H152" s="159" t="s">
        <v>3</v>
      </c>
      <c r="I152" s="161"/>
      <c r="L152" s="157"/>
      <c r="M152" s="162"/>
      <c r="N152" s="163"/>
      <c r="O152" s="163"/>
      <c r="P152" s="163"/>
      <c r="Q152" s="163"/>
      <c r="R152" s="163"/>
      <c r="S152" s="163"/>
      <c r="T152" s="164"/>
      <c r="AT152" s="159" t="s">
        <v>136</v>
      </c>
      <c r="AU152" s="159" t="s">
        <v>82</v>
      </c>
      <c r="AV152" s="12" t="s">
        <v>80</v>
      </c>
      <c r="AW152" s="12" t="s">
        <v>33</v>
      </c>
      <c r="AX152" s="12" t="s">
        <v>72</v>
      </c>
      <c r="AY152" s="159" t="s">
        <v>125</v>
      </c>
    </row>
    <row r="153" spans="2:51" s="12" customFormat="1" ht="12">
      <c r="B153" s="157"/>
      <c r="D153" s="158" t="s">
        <v>136</v>
      </c>
      <c r="E153" s="159" t="s">
        <v>3</v>
      </c>
      <c r="F153" s="160" t="s">
        <v>206</v>
      </c>
      <c r="H153" s="159" t="s">
        <v>3</v>
      </c>
      <c r="I153" s="161"/>
      <c r="L153" s="157"/>
      <c r="M153" s="162"/>
      <c r="N153" s="163"/>
      <c r="O153" s="163"/>
      <c r="P153" s="163"/>
      <c r="Q153" s="163"/>
      <c r="R153" s="163"/>
      <c r="S153" s="163"/>
      <c r="T153" s="164"/>
      <c r="AT153" s="159" t="s">
        <v>136</v>
      </c>
      <c r="AU153" s="159" t="s">
        <v>82</v>
      </c>
      <c r="AV153" s="12" t="s">
        <v>80</v>
      </c>
      <c r="AW153" s="12" t="s">
        <v>33</v>
      </c>
      <c r="AX153" s="12" t="s">
        <v>72</v>
      </c>
      <c r="AY153" s="159" t="s">
        <v>125</v>
      </c>
    </row>
    <row r="154" spans="2:51" s="13" customFormat="1" ht="12">
      <c r="B154" s="165"/>
      <c r="D154" s="158" t="s">
        <v>136</v>
      </c>
      <c r="E154" s="166" t="s">
        <v>3</v>
      </c>
      <c r="F154" s="167" t="s">
        <v>183</v>
      </c>
      <c r="H154" s="168">
        <v>14</v>
      </c>
      <c r="I154" s="169"/>
      <c r="L154" s="165"/>
      <c r="M154" s="170"/>
      <c r="N154" s="171"/>
      <c r="O154" s="171"/>
      <c r="P154" s="171"/>
      <c r="Q154" s="171"/>
      <c r="R154" s="171"/>
      <c r="S154" s="171"/>
      <c r="T154" s="172"/>
      <c r="AT154" s="166" t="s">
        <v>136</v>
      </c>
      <c r="AU154" s="166" t="s">
        <v>82</v>
      </c>
      <c r="AV154" s="13" t="s">
        <v>82</v>
      </c>
      <c r="AW154" s="13" t="s">
        <v>33</v>
      </c>
      <c r="AX154" s="13" t="s">
        <v>72</v>
      </c>
      <c r="AY154" s="166" t="s">
        <v>125</v>
      </c>
    </row>
    <row r="155" spans="2:51" s="14" customFormat="1" ht="12">
      <c r="B155" s="173"/>
      <c r="D155" s="158" t="s">
        <v>136</v>
      </c>
      <c r="E155" s="174" t="s">
        <v>3</v>
      </c>
      <c r="F155" s="175" t="s">
        <v>141</v>
      </c>
      <c r="H155" s="176">
        <v>14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136</v>
      </c>
      <c r="AU155" s="174" t="s">
        <v>82</v>
      </c>
      <c r="AV155" s="14" t="s">
        <v>133</v>
      </c>
      <c r="AW155" s="14" t="s">
        <v>33</v>
      </c>
      <c r="AX155" s="14" t="s">
        <v>80</v>
      </c>
      <c r="AY155" s="174" t="s">
        <v>125</v>
      </c>
    </row>
    <row r="156" spans="2:63" s="11" customFormat="1" ht="22.9" customHeight="1">
      <c r="B156" s="125"/>
      <c r="D156" s="126" t="s">
        <v>71</v>
      </c>
      <c r="E156" s="136" t="s">
        <v>207</v>
      </c>
      <c r="F156" s="136" t="s">
        <v>208</v>
      </c>
      <c r="I156" s="128"/>
      <c r="J156" s="137">
        <f>BK156</f>
        <v>0</v>
      </c>
      <c r="L156" s="125"/>
      <c r="M156" s="130"/>
      <c r="N156" s="131"/>
      <c r="O156" s="131"/>
      <c r="P156" s="132">
        <f>SUM(P157:P193)</f>
        <v>0</v>
      </c>
      <c r="Q156" s="131"/>
      <c r="R156" s="132">
        <f>SUM(R157:R193)</f>
        <v>0</v>
      </c>
      <c r="S156" s="131"/>
      <c r="T156" s="133">
        <f>SUM(T157:T193)</f>
        <v>0.472</v>
      </c>
      <c r="AR156" s="126" t="s">
        <v>80</v>
      </c>
      <c r="AT156" s="134" t="s">
        <v>71</v>
      </c>
      <c r="AU156" s="134" t="s">
        <v>80</v>
      </c>
      <c r="AY156" s="126" t="s">
        <v>125</v>
      </c>
      <c r="BK156" s="135">
        <f>SUM(BK157:BK193)</f>
        <v>0</v>
      </c>
    </row>
    <row r="157" spans="1:65" s="1" customFormat="1" ht="24.2" customHeight="1">
      <c r="A157" s="33"/>
      <c r="B157" s="138"/>
      <c r="C157" s="139" t="s">
        <v>209</v>
      </c>
      <c r="D157" s="139" t="s">
        <v>128</v>
      </c>
      <c r="E157" s="140" t="s">
        <v>210</v>
      </c>
      <c r="F157" s="141" t="s">
        <v>211</v>
      </c>
      <c r="G157" s="142" t="s">
        <v>144</v>
      </c>
      <c r="H157" s="143">
        <v>8</v>
      </c>
      <c r="I157" s="144"/>
      <c r="J157" s="145">
        <f>ROUND(I157*H157,2)</f>
        <v>0</v>
      </c>
      <c r="K157" s="141" t="s">
        <v>132</v>
      </c>
      <c r="L157" s="34"/>
      <c r="M157" s="146" t="s">
        <v>3</v>
      </c>
      <c r="N157" s="147" t="s">
        <v>44</v>
      </c>
      <c r="O157" s="54"/>
      <c r="P157" s="148">
        <f>O157*H157</f>
        <v>0</v>
      </c>
      <c r="Q157" s="148">
        <v>0</v>
      </c>
      <c r="R157" s="148">
        <f>Q157*H157</f>
        <v>0</v>
      </c>
      <c r="S157" s="148">
        <v>0.059</v>
      </c>
      <c r="T157" s="149">
        <f>S157*H157</f>
        <v>0.472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133</v>
      </c>
      <c r="AT157" s="150" t="s">
        <v>128</v>
      </c>
      <c r="AU157" s="150" t="s">
        <v>82</v>
      </c>
      <c r="AY157" s="18" t="s">
        <v>125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8" t="s">
        <v>82</v>
      </c>
      <c r="BK157" s="151">
        <f>ROUND(I157*H157,2)</f>
        <v>0</v>
      </c>
      <c r="BL157" s="18" t="s">
        <v>133</v>
      </c>
      <c r="BM157" s="150" t="s">
        <v>212</v>
      </c>
    </row>
    <row r="158" spans="1:47" s="1" customFormat="1" ht="12">
      <c r="A158" s="33"/>
      <c r="B158" s="34"/>
      <c r="C158" s="33"/>
      <c r="D158" s="152" t="s">
        <v>134</v>
      </c>
      <c r="E158" s="33"/>
      <c r="F158" s="153" t="s">
        <v>213</v>
      </c>
      <c r="G158" s="33"/>
      <c r="H158" s="33"/>
      <c r="I158" s="154"/>
      <c r="J158" s="33"/>
      <c r="K158" s="33"/>
      <c r="L158" s="34"/>
      <c r="M158" s="155"/>
      <c r="N158" s="156"/>
      <c r="O158" s="54"/>
      <c r="P158" s="54"/>
      <c r="Q158" s="54"/>
      <c r="R158" s="54"/>
      <c r="S158" s="54"/>
      <c r="T158" s="5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134</v>
      </c>
      <c r="AU158" s="18" t="s">
        <v>82</v>
      </c>
    </row>
    <row r="159" spans="2:51" s="12" customFormat="1" ht="12">
      <c r="B159" s="157"/>
      <c r="D159" s="158" t="s">
        <v>136</v>
      </c>
      <c r="E159" s="159" t="s">
        <v>3</v>
      </c>
      <c r="F159" s="160" t="s">
        <v>214</v>
      </c>
      <c r="H159" s="159" t="s">
        <v>3</v>
      </c>
      <c r="I159" s="161"/>
      <c r="L159" s="157"/>
      <c r="M159" s="162"/>
      <c r="N159" s="163"/>
      <c r="O159" s="163"/>
      <c r="P159" s="163"/>
      <c r="Q159" s="163"/>
      <c r="R159" s="163"/>
      <c r="S159" s="163"/>
      <c r="T159" s="164"/>
      <c r="AT159" s="159" t="s">
        <v>136</v>
      </c>
      <c r="AU159" s="159" t="s">
        <v>82</v>
      </c>
      <c r="AV159" s="12" t="s">
        <v>80</v>
      </c>
      <c r="AW159" s="12" t="s">
        <v>33</v>
      </c>
      <c r="AX159" s="12" t="s">
        <v>72</v>
      </c>
      <c r="AY159" s="159" t="s">
        <v>125</v>
      </c>
    </row>
    <row r="160" spans="2:51" s="12" customFormat="1" ht="12">
      <c r="B160" s="157"/>
      <c r="D160" s="158" t="s">
        <v>136</v>
      </c>
      <c r="E160" s="159" t="s">
        <v>3</v>
      </c>
      <c r="F160" s="160" t="s">
        <v>152</v>
      </c>
      <c r="H160" s="159" t="s">
        <v>3</v>
      </c>
      <c r="I160" s="161"/>
      <c r="L160" s="157"/>
      <c r="M160" s="162"/>
      <c r="N160" s="163"/>
      <c r="O160" s="163"/>
      <c r="P160" s="163"/>
      <c r="Q160" s="163"/>
      <c r="R160" s="163"/>
      <c r="S160" s="163"/>
      <c r="T160" s="164"/>
      <c r="AT160" s="159" t="s">
        <v>136</v>
      </c>
      <c r="AU160" s="159" t="s">
        <v>82</v>
      </c>
      <c r="AV160" s="12" t="s">
        <v>80</v>
      </c>
      <c r="AW160" s="12" t="s">
        <v>33</v>
      </c>
      <c r="AX160" s="12" t="s">
        <v>72</v>
      </c>
      <c r="AY160" s="159" t="s">
        <v>125</v>
      </c>
    </row>
    <row r="161" spans="2:51" s="12" customFormat="1" ht="12">
      <c r="B161" s="157"/>
      <c r="D161" s="158" t="s">
        <v>136</v>
      </c>
      <c r="E161" s="159" t="s">
        <v>3</v>
      </c>
      <c r="F161" s="160" t="s">
        <v>153</v>
      </c>
      <c r="H161" s="159" t="s">
        <v>3</v>
      </c>
      <c r="I161" s="161"/>
      <c r="L161" s="157"/>
      <c r="M161" s="162"/>
      <c r="N161" s="163"/>
      <c r="O161" s="163"/>
      <c r="P161" s="163"/>
      <c r="Q161" s="163"/>
      <c r="R161" s="163"/>
      <c r="S161" s="163"/>
      <c r="T161" s="164"/>
      <c r="AT161" s="159" t="s">
        <v>136</v>
      </c>
      <c r="AU161" s="159" t="s">
        <v>82</v>
      </c>
      <c r="AV161" s="12" t="s">
        <v>80</v>
      </c>
      <c r="AW161" s="12" t="s">
        <v>33</v>
      </c>
      <c r="AX161" s="12" t="s">
        <v>72</v>
      </c>
      <c r="AY161" s="159" t="s">
        <v>125</v>
      </c>
    </row>
    <row r="162" spans="2:51" s="13" customFormat="1" ht="12">
      <c r="B162" s="165"/>
      <c r="D162" s="158" t="s">
        <v>136</v>
      </c>
      <c r="E162" s="166" t="s">
        <v>3</v>
      </c>
      <c r="F162" s="167" t="s">
        <v>154</v>
      </c>
      <c r="H162" s="168">
        <v>8</v>
      </c>
      <c r="I162" s="169"/>
      <c r="L162" s="165"/>
      <c r="M162" s="170"/>
      <c r="N162" s="171"/>
      <c r="O162" s="171"/>
      <c r="P162" s="171"/>
      <c r="Q162" s="171"/>
      <c r="R162" s="171"/>
      <c r="S162" s="171"/>
      <c r="T162" s="172"/>
      <c r="AT162" s="166" t="s">
        <v>136</v>
      </c>
      <c r="AU162" s="166" t="s">
        <v>82</v>
      </c>
      <c r="AV162" s="13" t="s">
        <v>82</v>
      </c>
      <c r="AW162" s="13" t="s">
        <v>33</v>
      </c>
      <c r="AX162" s="13" t="s">
        <v>72</v>
      </c>
      <c r="AY162" s="166" t="s">
        <v>125</v>
      </c>
    </row>
    <row r="163" spans="2:51" s="14" customFormat="1" ht="12">
      <c r="B163" s="173"/>
      <c r="D163" s="158" t="s">
        <v>136</v>
      </c>
      <c r="E163" s="174" t="s">
        <v>3</v>
      </c>
      <c r="F163" s="175" t="s">
        <v>141</v>
      </c>
      <c r="H163" s="176">
        <v>8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136</v>
      </c>
      <c r="AU163" s="174" t="s">
        <v>82</v>
      </c>
      <c r="AV163" s="14" t="s">
        <v>133</v>
      </c>
      <c r="AW163" s="14" t="s">
        <v>33</v>
      </c>
      <c r="AX163" s="14" t="s">
        <v>80</v>
      </c>
      <c r="AY163" s="174" t="s">
        <v>125</v>
      </c>
    </row>
    <row r="164" spans="1:65" s="1" customFormat="1" ht="16.5" customHeight="1">
      <c r="A164" s="33"/>
      <c r="B164" s="138"/>
      <c r="C164" s="139" t="s">
        <v>168</v>
      </c>
      <c r="D164" s="139" t="s">
        <v>128</v>
      </c>
      <c r="E164" s="140" t="s">
        <v>215</v>
      </c>
      <c r="F164" s="141" t="s">
        <v>216</v>
      </c>
      <c r="G164" s="142" t="s">
        <v>217</v>
      </c>
      <c r="H164" s="143">
        <v>3.6</v>
      </c>
      <c r="I164" s="144"/>
      <c r="J164" s="145">
        <f>ROUND(I164*H164,2)</f>
        <v>0</v>
      </c>
      <c r="K164" s="141" t="s">
        <v>132</v>
      </c>
      <c r="L164" s="34"/>
      <c r="M164" s="146" t="s">
        <v>3</v>
      </c>
      <c r="N164" s="147" t="s">
        <v>44</v>
      </c>
      <c r="O164" s="54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133</v>
      </c>
      <c r="AT164" s="150" t="s">
        <v>128</v>
      </c>
      <c r="AU164" s="150" t="s">
        <v>82</v>
      </c>
      <c r="AY164" s="18" t="s">
        <v>125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8" t="s">
        <v>82</v>
      </c>
      <c r="BK164" s="151">
        <f>ROUND(I164*H164,2)</f>
        <v>0</v>
      </c>
      <c r="BL164" s="18" t="s">
        <v>133</v>
      </c>
      <c r="BM164" s="150" t="s">
        <v>218</v>
      </c>
    </row>
    <row r="165" spans="1:47" s="1" customFormat="1" ht="12">
      <c r="A165" s="33"/>
      <c r="B165" s="34"/>
      <c r="C165" s="33"/>
      <c r="D165" s="152" t="s">
        <v>134</v>
      </c>
      <c r="E165" s="33"/>
      <c r="F165" s="153" t="s">
        <v>219</v>
      </c>
      <c r="G165" s="33"/>
      <c r="H165" s="33"/>
      <c r="I165" s="154"/>
      <c r="J165" s="33"/>
      <c r="K165" s="33"/>
      <c r="L165" s="34"/>
      <c r="M165" s="155"/>
      <c r="N165" s="156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134</v>
      </c>
      <c r="AU165" s="18" t="s">
        <v>82</v>
      </c>
    </row>
    <row r="166" spans="2:51" s="12" customFormat="1" ht="12">
      <c r="B166" s="157"/>
      <c r="D166" s="158" t="s">
        <v>136</v>
      </c>
      <c r="E166" s="159" t="s">
        <v>3</v>
      </c>
      <c r="F166" s="160" t="s">
        <v>220</v>
      </c>
      <c r="H166" s="159" t="s">
        <v>3</v>
      </c>
      <c r="I166" s="161"/>
      <c r="L166" s="157"/>
      <c r="M166" s="162"/>
      <c r="N166" s="163"/>
      <c r="O166" s="163"/>
      <c r="P166" s="163"/>
      <c r="Q166" s="163"/>
      <c r="R166" s="163"/>
      <c r="S166" s="163"/>
      <c r="T166" s="164"/>
      <c r="AT166" s="159" t="s">
        <v>136</v>
      </c>
      <c r="AU166" s="159" t="s">
        <v>82</v>
      </c>
      <c r="AV166" s="12" t="s">
        <v>80</v>
      </c>
      <c r="AW166" s="12" t="s">
        <v>33</v>
      </c>
      <c r="AX166" s="12" t="s">
        <v>72</v>
      </c>
      <c r="AY166" s="159" t="s">
        <v>125</v>
      </c>
    </row>
    <row r="167" spans="2:51" s="12" customFormat="1" ht="12">
      <c r="B167" s="157"/>
      <c r="D167" s="158" t="s">
        <v>136</v>
      </c>
      <c r="E167" s="159" t="s">
        <v>3</v>
      </c>
      <c r="F167" s="160" t="s">
        <v>221</v>
      </c>
      <c r="H167" s="159" t="s">
        <v>3</v>
      </c>
      <c r="I167" s="161"/>
      <c r="L167" s="157"/>
      <c r="M167" s="162"/>
      <c r="N167" s="163"/>
      <c r="O167" s="163"/>
      <c r="P167" s="163"/>
      <c r="Q167" s="163"/>
      <c r="R167" s="163"/>
      <c r="S167" s="163"/>
      <c r="T167" s="164"/>
      <c r="AT167" s="159" t="s">
        <v>136</v>
      </c>
      <c r="AU167" s="159" t="s">
        <v>82</v>
      </c>
      <c r="AV167" s="12" t="s">
        <v>80</v>
      </c>
      <c r="AW167" s="12" t="s">
        <v>33</v>
      </c>
      <c r="AX167" s="12" t="s">
        <v>72</v>
      </c>
      <c r="AY167" s="159" t="s">
        <v>125</v>
      </c>
    </row>
    <row r="168" spans="2:51" s="12" customFormat="1" ht="12">
      <c r="B168" s="157"/>
      <c r="D168" s="158" t="s">
        <v>136</v>
      </c>
      <c r="E168" s="159" t="s">
        <v>3</v>
      </c>
      <c r="F168" s="160" t="s">
        <v>222</v>
      </c>
      <c r="H168" s="159" t="s">
        <v>3</v>
      </c>
      <c r="I168" s="161"/>
      <c r="L168" s="157"/>
      <c r="M168" s="162"/>
      <c r="N168" s="163"/>
      <c r="O168" s="163"/>
      <c r="P168" s="163"/>
      <c r="Q168" s="163"/>
      <c r="R168" s="163"/>
      <c r="S168" s="163"/>
      <c r="T168" s="164"/>
      <c r="AT168" s="159" t="s">
        <v>136</v>
      </c>
      <c r="AU168" s="159" t="s">
        <v>82</v>
      </c>
      <c r="AV168" s="12" t="s">
        <v>80</v>
      </c>
      <c r="AW168" s="12" t="s">
        <v>33</v>
      </c>
      <c r="AX168" s="12" t="s">
        <v>72</v>
      </c>
      <c r="AY168" s="159" t="s">
        <v>125</v>
      </c>
    </row>
    <row r="169" spans="2:51" s="13" customFormat="1" ht="12">
      <c r="B169" s="165"/>
      <c r="D169" s="158" t="s">
        <v>136</v>
      </c>
      <c r="E169" s="166" t="s">
        <v>3</v>
      </c>
      <c r="F169" s="167" t="s">
        <v>223</v>
      </c>
      <c r="H169" s="168">
        <v>3.6</v>
      </c>
      <c r="I169" s="169"/>
      <c r="L169" s="165"/>
      <c r="M169" s="170"/>
      <c r="N169" s="171"/>
      <c r="O169" s="171"/>
      <c r="P169" s="171"/>
      <c r="Q169" s="171"/>
      <c r="R169" s="171"/>
      <c r="S169" s="171"/>
      <c r="T169" s="172"/>
      <c r="AT169" s="166" t="s">
        <v>136</v>
      </c>
      <c r="AU169" s="166" t="s">
        <v>82</v>
      </c>
      <c r="AV169" s="13" t="s">
        <v>82</v>
      </c>
      <c r="AW169" s="13" t="s">
        <v>33</v>
      </c>
      <c r="AX169" s="13" t="s">
        <v>72</v>
      </c>
      <c r="AY169" s="166" t="s">
        <v>125</v>
      </c>
    </row>
    <row r="170" spans="2:51" s="14" customFormat="1" ht="12">
      <c r="B170" s="173"/>
      <c r="D170" s="158" t="s">
        <v>136</v>
      </c>
      <c r="E170" s="174" t="s">
        <v>3</v>
      </c>
      <c r="F170" s="175" t="s">
        <v>141</v>
      </c>
      <c r="H170" s="176">
        <v>3.6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136</v>
      </c>
      <c r="AU170" s="174" t="s">
        <v>82</v>
      </c>
      <c r="AV170" s="14" t="s">
        <v>133</v>
      </c>
      <c r="AW170" s="14" t="s">
        <v>33</v>
      </c>
      <c r="AX170" s="14" t="s">
        <v>80</v>
      </c>
      <c r="AY170" s="174" t="s">
        <v>125</v>
      </c>
    </row>
    <row r="171" spans="1:65" s="1" customFormat="1" ht="24.2" customHeight="1">
      <c r="A171" s="33"/>
      <c r="B171" s="138"/>
      <c r="C171" s="139" t="s">
        <v>224</v>
      </c>
      <c r="D171" s="139" t="s">
        <v>128</v>
      </c>
      <c r="E171" s="140" t="s">
        <v>225</v>
      </c>
      <c r="F171" s="141" t="s">
        <v>226</v>
      </c>
      <c r="G171" s="142" t="s">
        <v>217</v>
      </c>
      <c r="H171" s="143">
        <v>4.072</v>
      </c>
      <c r="I171" s="144"/>
      <c r="J171" s="145">
        <f>ROUND(I171*H171,2)</f>
        <v>0</v>
      </c>
      <c r="K171" s="141" t="s">
        <v>132</v>
      </c>
      <c r="L171" s="34"/>
      <c r="M171" s="146" t="s">
        <v>3</v>
      </c>
      <c r="N171" s="147" t="s">
        <v>44</v>
      </c>
      <c r="O171" s="54"/>
      <c r="P171" s="148">
        <f>O171*H171</f>
        <v>0</v>
      </c>
      <c r="Q171" s="148">
        <v>0</v>
      </c>
      <c r="R171" s="148">
        <f>Q171*H171</f>
        <v>0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133</v>
      </c>
      <c r="AT171" s="150" t="s">
        <v>128</v>
      </c>
      <c r="AU171" s="150" t="s">
        <v>82</v>
      </c>
      <c r="AY171" s="18" t="s">
        <v>125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82</v>
      </c>
      <c r="BK171" s="151">
        <f>ROUND(I171*H171,2)</f>
        <v>0</v>
      </c>
      <c r="BL171" s="18" t="s">
        <v>133</v>
      </c>
      <c r="BM171" s="150" t="s">
        <v>227</v>
      </c>
    </row>
    <row r="172" spans="1:47" s="1" customFormat="1" ht="12">
      <c r="A172" s="33"/>
      <c r="B172" s="34"/>
      <c r="C172" s="33"/>
      <c r="D172" s="152" t="s">
        <v>134</v>
      </c>
      <c r="E172" s="33"/>
      <c r="F172" s="153" t="s">
        <v>228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134</v>
      </c>
      <c r="AU172" s="18" t="s">
        <v>82</v>
      </c>
    </row>
    <row r="173" spans="2:51" s="12" customFormat="1" ht="12">
      <c r="B173" s="157"/>
      <c r="D173" s="158" t="s">
        <v>136</v>
      </c>
      <c r="E173" s="159" t="s">
        <v>3</v>
      </c>
      <c r="F173" s="160" t="s">
        <v>229</v>
      </c>
      <c r="H173" s="159" t="s">
        <v>3</v>
      </c>
      <c r="I173" s="161"/>
      <c r="L173" s="157"/>
      <c r="M173" s="162"/>
      <c r="N173" s="163"/>
      <c r="O173" s="163"/>
      <c r="P173" s="163"/>
      <c r="Q173" s="163"/>
      <c r="R173" s="163"/>
      <c r="S173" s="163"/>
      <c r="T173" s="164"/>
      <c r="AT173" s="159" t="s">
        <v>136</v>
      </c>
      <c r="AU173" s="159" t="s">
        <v>82</v>
      </c>
      <c r="AV173" s="12" t="s">
        <v>80</v>
      </c>
      <c r="AW173" s="12" t="s">
        <v>33</v>
      </c>
      <c r="AX173" s="12" t="s">
        <v>72</v>
      </c>
      <c r="AY173" s="159" t="s">
        <v>125</v>
      </c>
    </row>
    <row r="174" spans="2:51" s="13" customFormat="1" ht="12">
      <c r="B174" s="165"/>
      <c r="D174" s="158" t="s">
        <v>136</v>
      </c>
      <c r="E174" s="166" t="s">
        <v>3</v>
      </c>
      <c r="F174" s="167" t="s">
        <v>230</v>
      </c>
      <c r="H174" s="168">
        <v>4.072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6" t="s">
        <v>136</v>
      </c>
      <c r="AU174" s="166" t="s">
        <v>82</v>
      </c>
      <c r="AV174" s="13" t="s">
        <v>82</v>
      </c>
      <c r="AW174" s="13" t="s">
        <v>33</v>
      </c>
      <c r="AX174" s="13" t="s">
        <v>72</v>
      </c>
      <c r="AY174" s="166" t="s">
        <v>125</v>
      </c>
    </row>
    <row r="175" spans="2:51" s="14" customFormat="1" ht="12">
      <c r="B175" s="173"/>
      <c r="D175" s="158" t="s">
        <v>136</v>
      </c>
      <c r="E175" s="174" t="s">
        <v>3</v>
      </c>
      <c r="F175" s="175" t="s">
        <v>141</v>
      </c>
      <c r="H175" s="176">
        <v>4.072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136</v>
      </c>
      <c r="AU175" s="174" t="s">
        <v>82</v>
      </c>
      <c r="AV175" s="14" t="s">
        <v>133</v>
      </c>
      <c r="AW175" s="14" t="s">
        <v>33</v>
      </c>
      <c r="AX175" s="14" t="s">
        <v>80</v>
      </c>
      <c r="AY175" s="174" t="s">
        <v>125</v>
      </c>
    </row>
    <row r="176" spans="1:65" s="1" customFormat="1" ht="21.75" customHeight="1">
      <c r="A176" s="33"/>
      <c r="B176" s="138"/>
      <c r="C176" s="139" t="s">
        <v>179</v>
      </c>
      <c r="D176" s="139" t="s">
        <v>128</v>
      </c>
      <c r="E176" s="140" t="s">
        <v>231</v>
      </c>
      <c r="F176" s="141" t="s">
        <v>232</v>
      </c>
      <c r="G176" s="142" t="s">
        <v>217</v>
      </c>
      <c r="H176" s="143">
        <v>4.072</v>
      </c>
      <c r="I176" s="144"/>
      <c r="J176" s="145">
        <f>ROUND(I176*H176,2)</f>
        <v>0</v>
      </c>
      <c r="K176" s="141" t="s">
        <v>132</v>
      </c>
      <c r="L176" s="34"/>
      <c r="M176" s="146" t="s">
        <v>3</v>
      </c>
      <c r="N176" s="147" t="s">
        <v>44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133</v>
      </c>
      <c r="AT176" s="150" t="s">
        <v>128</v>
      </c>
      <c r="AU176" s="150" t="s">
        <v>82</v>
      </c>
      <c r="AY176" s="18" t="s">
        <v>125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82</v>
      </c>
      <c r="BK176" s="151">
        <f>ROUND(I176*H176,2)</f>
        <v>0</v>
      </c>
      <c r="BL176" s="18" t="s">
        <v>133</v>
      </c>
      <c r="BM176" s="150" t="s">
        <v>233</v>
      </c>
    </row>
    <row r="177" spans="1:47" s="1" customFormat="1" ht="12">
      <c r="A177" s="33"/>
      <c r="B177" s="34"/>
      <c r="C177" s="33"/>
      <c r="D177" s="152" t="s">
        <v>134</v>
      </c>
      <c r="E177" s="33"/>
      <c r="F177" s="153" t="s">
        <v>234</v>
      </c>
      <c r="G177" s="33"/>
      <c r="H177" s="33"/>
      <c r="I177" s="154"/>
      <c r="J177" s="33"/>
      <c r="K177" s="33"/>
      <c r="L177" s="34"/>
      <c r="M177" s="155"/>
      <c r="N177" s="156"/>
      <c r="O177" s="54"/>
      <c r="P177" s="54"/>
      <c r="Q177" s="54"/>
      <c r="R177" s="54"/>
      <c r="S177" s="54"/>
      <c r="T177" s="55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134</v>
      </c>
      <c r="AU177" s="18" t="s">
        <v>82</v>
      </c>
    </row>
    <row r="178" spans="2:51" s="13" customFormat="1" ht="12">
      <c r="B178" s="165"/>
      <c r="D178" s="158" t="s">
        <v>136</v>
      </c>
      <c r="E178" s="166" t="s">
        <v>3</v>
      </c>
      <c r="F178" s="167" t="s">
        <v>235</v>
      </c>
      <c r="H178" s="168">
        <v>4.072</v>
      </c>
      <c r="I178" s="169"/>
      <c r="L178" s="165"/>
      <c r="M178" s="170"/>
      <c r="N178" s="171"/>
      <c r="O178" s="171"/>
      <c r="P178" s="171"/>
      <c r="Q178" s="171"/>
      <c r="R178" s="171"/>
      <c r="S178" s="171"/>
      <c r="T178" s="172"/>
      <c r="AT178" s="166" t="s">
        <v>136</v>
      </c>
      <c r="AU178" s="166" t="s">
        <v>82</v>
      </c>
      <c r="AV178" s="13" t="s">
        <v>82</v>
      </c>
      <c r="AW178" s="13" t="s">
        <v>33</v>
      </c>
      <c r="AX178" s="13" t="s">
        <v>72</v>
      </c>
      <c r="AY178" s="166" t="s">
        <v>125</v>
      </c>
    </row>
    <row r="179" spans="2:51" s="14" customFormat="1" ht="12">
      <c r="B179" s="173"/>
      <c r="D179" s="158" t="s">
        <v>136</v>
      </c>
      <c r="E179" s="174" t="s">
        <v>3</v>
      </c>
      <c r="F179" s="175" t="s">
        <v>141</v>
      </c>
      <c r="H179" s="176">
        <v>4.072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136</v>
      </c>
      <c r="AU179" s="174" t="s">
        <v>82</v>
      </c>
      <c r="AV179" s="14" t="s">
        <v>133</v>
      </c>
      <c r="AW179" s="14" t="s">
        <v>33</v>
      </c>
      <c r="AX179" s="14" t="s">
        <v>80</v>
      </c>
      <c r="AY179" s="174" t="s">
        <v>125</v>
      </c>
    </row>
    <row r="180" spans="1:65" s="1" customFormat="1" ht="24.2" customHeight="1">
      <c r="A180" s="33"/>
      <c r="B180" s="138"/>
      <c r="C180" s="139" t="s">
        <v>9</v>
      </c>
      <c r="D180" s="139" t="s">
        <v>128</v>
      </c>
      <c r="E180" s="140" t="s">
        <v>236</v>
      </c>
      <c r="F180" s="141" t="s">
        <v>237</v>
      </c>
      <c r="G180" s="142" t="s">
        <v>217</v>
      </c>
      <c r="H180" s="143">
        <v>77.368</v>
      </c>
      <c r="I180" s="144"/>
      <c r="J180" s="145">
        <f>ROUND(I180*H180,2)</f>
        <v>0</v>
      </c>
      <c r="K180" s="141" t="s">
        <v>132</v>
      </c>
      <c r="L180" s="34"/>
      <c r="M180" s="146" t="s">
        <v>3</v>
      </c>
      <c r="N180" s="147" t="s">
        <v>44</v>
      </c>
      <c r="O180" s="54"/>
      <c r="P180" s="148">
        <f>O180*H180</f>
        <v>0</v>
      </c>
      <c r="Q180" s="148">
        <v>0</v>
      </c>
      <c r="R180" s="148">
        <f>Q180*H180</f>
        <v>0</v>
      </c>
      <c r="S180" s="148">
        <v>0</v>
      </c>
      <c r="T180" s="149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133</v>
      </c>
      <c r="AT180" s="150" t="s">
        <v>128</v>
      </c>
      <c r="AU180" s="150" t="s">
        <v>82</v>
      </c>
      <c r="AY180" s="18" t="s">
        <v>125</v>
      </c>
      <c r="BE180" s="151">
        <f>IF(N180="základní",J180,0)</f>
        <v>0</v>
      </c>
      <c r="BF180" s="151">
        <f>IF(N180="snížená",J180,0)</f>
        <v>0</v>
      </c>
      <c r="BG180" s="151">
        <f>IF(N180="zákl. přenesená",J180,0)</f>
        <v>0</v>
      </c>
      <c r="BH180" s="151">
        <f>IF(N180="sníž. přenesená",J180,0)</f>
        <v>0</v>
      </c>
      <c r="BI180" s="151">
        <f>IF(N180="nulová",J180,0)</f>
        <v>0</v>
      </c>
      <c r="BJ180" s="18" t="s">
        <v>82</v>
      </c>
      <c r="BK180" s="151">
        <f>ROUND(I180*H180,2)</f>
        <v>0</v>
      </c>
      <c r="BL180" s="18" t="s">
        <v>133</v>
      </c>
      <c r="BM180" s="150" t="s">
        <v>238</v>
      </c>
    </row>
    <row r="181" spans="1:47" s="1" customFormat="1" ht="12">
      <c r="A181" s="33"/>
      <c r="B181" s="34"/>
      <c r="C181" s="33"/>
      <c r="D181" s="152" t="s">
        <v>134</v>
      </c>
      <c r="E181" s="33"/>
      <c r="F181" s="153" t="s">
        <v>239</v>
      </c>
      <c r="G181" s="33"/>
      <c r="H181" s="33"/>
      <c r="I181" s="154"/>
      <c r="J181" s="33"/>
      <c r="K181" s="33"/>
      <c r="L181" s="34"/>
      <c r="M181" s="155"/>
      <c r="N181" s="156"/>
      <c r="O181" s="54"/>
      <c r="P181" s="54"/>
      <c r="Q181" s="54"/>
      <c r="R181" s="54"/>
      <c r="S181" s="54"/>
      <c r="T181" s="55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8" t="s">
        <v>134</v>
      </c>
      <c r="AU181" s="18" t="s">
        <v>82</v>
      </c>
    </row>
    <row r="182" spans="2:51" s="13" customFormat="1" ht="12">
      <c r="B182" s="165"/>
      <c r="D182" s="158" t="s">
        <v>136</v>
      </c>
      <c r="E182" s="166" t="s">
        <v>3</v>
      </c>
      <c r="F182" s="167" t="s">
        <v>240</v>
      </c>
      <c r="H182" s="168">
        <v>77.368</v>
      </c>
      <c r="I182" s="169"/>
      <c r="L182" s="165"/>
      <c r="M182" s="170"/>
      <c r="N182" s="171"/>
      <c r="O182" s="171"/>
      <c r="P182" s="171"/>
      <c r="Q182" s="171"/>
      <c r="R182" s="171"/>
      <c r="S182" s="171"/>
      <c r="T182" s="172"/>
      <c r="AT182" s="166" t="s">
        <v>136</v>
      </c>
      <c r="AU182" s="166" t="s">
        <v>82</v>
      </c>
      <c r="AV182" s="13" t="s">
        <v>82</v>
      </c>
      <c r="AW182" s="13" t="s">
        <v>33</v>
      </c>
      <c r="AX182" s="13" t="s">
        <v>72</v>
      </c>
      <c r="AY182" s="166" t="s">
        <v>125</v>
      </c>
    </row>
    <row r="183" spans="2:51" s="14" customFormat="1" ht="12">
      <c r="B183" s="173"/>
      <c r="D183" s="158" t="s">
        <v>136</v>
      </c>
      <c r="E183" s="174" t="s">
        <v>3</v>
      </c>
      <c r="F183" s="175" t="s">
        <v>141</v>
      </c>
      <c r="H183" s="176">
        <v>77.368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136</v>
      </c>
      <c r="AU183" s="174" t="s">
        <v>82</v>
      </c>
      <c r="AV183" s="14" t="s">
        <v>133</v>
      </c>
      <c r="AW183" s="14" t="s">
        <v>33</v>
      </c>
      <c r="AX183" s="14" t="s">
        <v>80</v>
      </c>
      <c r="AY183" s="174" t="s">
        <v>125</v>
      </c>
    </row>
    <row r="184" spans="1:65" s="1" customFormat="1" ht="24.2" customHeight="1">
      <c r="A184" s="33"/>
      <c r="B184" s="138"/>
      <c r="C184" s="139" t="s">
        <v>186</v>
      </c>
      <c r="D184" s="139" t="s">
        <v>128</v>
      </c>
      <c r="E184" s="140" t="s">
        <v>241</v>
      </c>
      <c r="F184" s="141" t="s">
        <v>242</v>
      </c>
      <c r="G184" s="142" t="s">
        <v>217</v>
      </c>
      <c r="H184" s="143">
        <v>0.472</v>
      </c>
      <c r="I184" s="144"/>
      <c r="J184" s="145">
        <f>ROUND(I184*H184,2)</f>
        <v>0</v>
      </c>
      <c r="K184" s="141" t="s">
        <v>132</v>
      </c>
      <c r="L184" s="34"/>
      <c r="M184" s="146" t="s">
        <v>3</v>
      </c>
      <c r="N184" s="147" t="s">
        <v>44</v>
      </c>
      <c r="O184" s="54"/>
      <c r="P184" s="148">
        <f>O184*H184</f>
        <v>0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133</v>
      </c>
      <c r="AT184" s="150" t="s">
        <v>128</v>
      </c>
      <c r="AU184" s="150" t="s">
        <v>82</v>
      </c>
      <c r="AY184" s="18" t="s">
        <v>125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8" t="s">
        <v>82</v>
      </c>
      <c r="BK184" s="151">
        <f>ROUND(I184*H184,2)</f>
        <v>0</v>
      </c>
      <c r="BL184" s="18" t="s">
        <v>133</v>
      </c>
      <c r="BM184" s="150" t="s">
        <v>243</v>
      </c>
    </row>
    <row r="185" spans="1:47" s="1" customFormat="1" ht="12">
      <c r="A185" s="33"/>
      <c r="B185" s="34"/>
      <c r="C185" s="33"/>
      <c r="D185" s="152" t="s">
        <v>134</v>
      </c>
      <c r="E185" s="33"/>
      <c r="F185" s="153" t="s">
        <v>244</v>
      </c>
      <c r="G185" s="33"/>
      <c r="H185" s="33"/>
      <c r="I185" s="154"/>
      <c r="J185" s="33"/>
      <c r="K185" s="33"/>
      <c r="L185" s="34"/>
      <c r="M185" s="155"/>
      <c r="N185" s="156"/>
      <c r="O185" s="54"/>
      <c r="P185" s="54"/>
      <c r="Q185" s="54"/>
      <c r="R185" s="54"/>
      <c r="S185" s="54"/>
      <c r="T185" s="55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134</v>
      </c>
      <c r="AU185" s="18" t="s">
        <v>82</v>
      </c>
    </row>
    <row r="186" spans="1:65" s="1" customFormat="1" ht="24.2" customHeight="1">
      <c r="A186" s="33"/>
      <c r="B186" s="138"/>
      <c r="C186" s="139" t="s">
        <v>245</v>
      </c>
      <c r="D186" s="139" t="s">
        <v>128</v>
      </c>
      <c r="E186" s="140" t="s">
        <v>246</v>
      </c>
      <c r="F186" s="141" t="s">
        <v>247</v>
      </c>
      <c r="G186" s="142" t="s">
        <v>217</v>
      </c>
      <c r="H186" s="143">
        <v>1.8</v>
      </c>
      <c r="I186" s="144"/>
      <c r="J186" s="145">
        <f>ROUND(I186*H186,2)</f>
        <v>0</v>
      </c>
      <c r="K186" s="141" t="s">
        <v>132</v>
      </c>
      <c r="L186" s="34"/>
      <c r="M186" s="146" t="s">
        <v>3</v>
      </c>
      <c r="N186" s="147" t="s">
        <v>44</v>
      </c>
      <c r="O186" s="54"/>
      <c r="P186" s="148">
        <f>O186*H186</f>
        <v>0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0" t="s">
        <v>133</v>
      </c>
      <c r="AT186" s="150" t="s">
        <v>128</v>
      </c>
      <c r="AU186" s="150" t="s">
        <v>82</v>
      </c>
      <c r="AY186" s="18" t="s">
        <v>125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8" t="s">
        <v>82</v>
      </c>
      <c r="BK186" s="151">
        <f>ROUND(I186*H186,2)</f>
        <v>0</v>
      </c>
      <c r="BL186" s="18" t="s">
        <v>133</v>
      </c>
      <c r="BM186" s="150" t="s">
        <v>248</v>
      </c>
    </row>
    <row r="187" spans="1:47" s="1" customFormat="1" ht="12">
      <c r="A187" s="33"/>
      <c r="B187" s="34"/>
      <c r="C187" s="33"/>
      <c r="D187" s="152" t="s">
        <v>134</v>
      </c>
      <c r="E187" s="33"/>
      <c r="F187" s="153" t="s">
        <v>249</v>
      </c>
      <c r="G187" s="33"/>
      <c r="H187" s="33"/>
      <c r="I187" s="154"/>
      <c r="J187" s="33"/>
      <c r="K187" s="33"/>
      <c r="L187" s="34"/>
      <c r="M187" s="155"/>
      <c r="N187" s="156"/>
      <c r="O187" s="54"/>
      <c r="P187" s="54"/>
      <c r="Q187" s="54"/>
      <c r="R187" s="54"/>
      <c r="S187" s="54"/>
      <c r="T187" s="55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134</v>
      </c>
      <c r="AU187" s="18" t="s">
        <v>82</v>
      </c>
    </row>
    <row r="188" spans="2:51" s="13" customFormat="1" ht="12">
      <c r="B188" s="165"/>
      <c r="D188" s="158" t="s">
        <v>136</v>
      </c>
      <c r="E188" s="166" t="s">
        <v>3</v>
      </c>
      <c r="F188" s="167" t="s">
        <v>250</v>
      </c>
      <c r="H188" s="168">
        <v>1.8</v>
      </c>
      <c r="I188" s="169"/>
      <c r="L188" s="165"/>
      <c r="M188" s="170"/>
      <c r="N188" s="171"/>
      <c r="O188" s="171"/>
      <c r="P188" s="171"/>
      <c r="Q188" s="171"/>
      <c r="R188" s="171"/>
      <c r="S188" s="171"/>
      <c r="T188" s="172"/>
      <c r="AT188" s="166" t="s">
        <v>136</v>
      </c>
      <c r="AU188" s="166" t="s">
        <v>82</v>
      </c>
      <c r="AV188" s="13" t="s">
        <v>82</v>
      </c>
      <c r="AW188" s="13" t="s">
        <v>33</v>
      </c>
      <c r="AX188" s="13" t="s">
        <v>72</v>
      </c>
      <c r="AY188" s="166" t="s">
        <v>125</v>
      </c>
    </row>
    <row r="189" spans="2:51" s="14" customFormat="1" ht="12">
      <c r="B189" s="173"/>
      <c r="D189" s="158" t="s">
        <v>136</v>
      </c>
      <c r="E189" s="174" t="s">
        <v>3</v>
      </c>
      <c r="F189" s="175" t="s">
        <v>141</v>
      </c>
      <c r="H189" s="176">
        <v>1.8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136</v>
      </c>
      <c r="AU189" s="174" t="s">
        <v>82</v>
      </c>
      <c r="AV189" s="14" t="s">
        <v>133</v>
      </c>
      <c r="AW189" s="14" t="s">
        <v>33</v>
      </c>
      <c r="AX189" s="14" t="s">
        <v>80</v>
      </c>
      <c r="AY189" s="174" t="s">
        <v>125</v>
      </c>
    </row>
    <row r="190" spans="1:65" s="1" customFormat="1" ht="24.2" customHeight="1">
      <c r="A190" s="33"/>
      <c r="B190" s="138"/>
      <c r="C190" s="139" t="s">
        <v>197</v>
      </c>
      <c r="D190" s="139" t="s">
        <v>128</v>
      </c>
      <c r="E190" s="140" t="s">
        <v>251</v>
      </c>
      <c r="F190" s="141" t="s">
        <v>252</v>
      </c>
      <c r="G190" s="142" t="s">
        <v>217</v>
      </c>
      <c r="H190" s="143">
        <v>1.8</v>
      </c>
      <c r="I190" s="144"/>
      <c r="J190" s="145">
        <f>ROUND(I190*H190,2)</f>
        <v>0</v>
      </c>
      <c r="K190" s="141" t="s">
        <v>132</v>
      </c>
      <c r="L190" s="34"/>
      <c r="M190" s="146" t="s">
        <v>3</v>
      </c>
      <c r="N190" s="147" t="s">
        <v>44</v>
      </c>
      <c r="O190" s="54"/>
      <c r="P190" s="148">
        <f>O190*H190</f>
        <v>0</v>
      </c>
      <c r="Q190" s="148">
        <v>0</v>
      </c>
      <c r="R190" s="148">
        <f>Q190*H190</f>
        <v>0</v>
      </c>
      <c r="S190" s="148">
        <v>0</v>
      </c>
      <c r="T190" s="14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133</v>
      </c>
      <c r="AT190" s="150" t="s">
        <v>128</v>
      </c>
      <c r="AU190" s="150" t="s">
        <v>82</v>
      </c>
      <c r="AY190" s="18" t="s">
        <v>125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82</v>
      </c>
      <c r="BK190" s="151">
        <f>ROUND(I190*H190,2)</f>
        <v>0</v>
      </c>
      <c r="BL190" s="18" t="s">
        <v>133</v>
      </c>
      <c r="BM190" s="150" t="s">
        <v>253</v>
      </c>
    </row>
    <row r="191" spans="1:47" s="1" customFormat="1" ht="12">
      <c r="A191" s="33"/>
      <c r="B191" s="34"/>
      <c r="C191" s="33"/>
      <c r="D191" s="152" t="s">
        <v>134</v>
      </c>
      <c r="E191" s="33"/>
      <c r="F191" s="153" t="s">
        <v>254</v>
      </c>
      <c r="G191" s="33"/>
      <c r="H191" s="33"/>
      <c r="I191" s="154"/>
      <c r="J191" s="33"/>
      <c r="K191" s="33"/>
      <c r="L191" s="34"/>
      <c r="M191" s="155"/>
      <c r="N191" s="156"/>
      <c r="O191" s="54"/>
      <c r="P191" s="54"/>
      <c r="Q191" s="54"/>
      <c r="R191" s="54"/>
      <c r="S191" s="54"/>
      <c r="T191" s="55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134</v>
      </c>
      <c r="AU191" s="18" t="s">
        <v>82</v>
      </c>
    </row>
    <row r="192" spans="2:51" s="13" customFormat="1" ht="12">
      <c r="B192" s="165"/>
      <c r="D192" s="158" t="s">
        <v>136</v>
      </c>
      <c r="E192" s="166" t="s">
        <v>3</v>
      </c>
      <c r="F192" s="167" t="s">
        <v>250</v>
      </c>
      <c r="H192" s="168">
        <v>1.8</v>
      </c>
      <c r="I192" s="169"/>
      <c r="L192" s="165"/>
      <c r="M192" s="170"/>
      <c r="N192" s="171"/>
      <c r="O192" s="171"/>
      <c r="P192" s="171"/>
      <c r="Q192" s="171"/>
      <c r="R192" s="171"/>
      <c r="S192" s="171"/>
      <c r="T192" s="172"/>
      <c r="AT192" s="166" t="s">
        <v>136</v>
      </c>
      <c r="AU192" s="166" t="s">
        <v>82</v>
      </c>
      <c r="AV192" s="13" t="s">
        <v>82</v>
      </c>
      <c r="AW192" s="13" t="s">
        <v>33</v>
      </c>
      <c r="AX192" s="13" t="s">
        <v>72</v>
      </c>
      <c r="AY192" s="166" t="s">
        <v>125</v>
      </c>
    </row>
    <row r="193" spans="2:51" s="14" customFormat="1" ht="12">
      <c r="B193" s="173"/>
      <c r="D193" s="158" t="s">
        <v>136</v>
      </c>
      <c r="E193" s="174" t="s">
        <v>3</v>
      </c>
      <c r="F193" s="175" t="s">
        <v>141</v>
      </c>
      <c r="H193" s="176">
        <v>1.8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136</v>
      </c>
      <c r="AU193" s="174" t="s">
        <v>82</v>
      </c>
      <c r="AV193" s="14" t="s">
        <v>133</v>
      </c>
      <c r="AW193" s="14" t="s">
        <v>33</v>
      </c>
      <c r="AX193" s="14" t="s">
        <v>80</v>
      </c>
      <c r="AY193" s="174" t="s">
        <v>125</v>
      </c>
    </row>
    <row r="194" spans="2:63" s="11" customFormat="1" ht="22.9" customHeight="1">
      <c r="B194" s="125"/>
      <c r="D194" s="126" t="s">
        <v>71</v>
      </c>
      <c r="E194" s="136" t="s">
        <v>255</v>
      </c>
      <c r="F194" s="136" t="s">
        <v>256</v>
      </c>
      <c r="I194" s="128"/>
      <c r="J194" s="137">
        <f>BK194</f>
        <v>0</v>
      </c>
      <c r="L194" s="125"/>
      <c r="M194" s="130"/>
      <c r="N194" s="131"/>
      <c r="O194" s="131"/>
      <c r="P194" s="132">
        <f>SUM(P195:P203)</f>
        <v>0</v>
      </c>
      <c r="Q194" s="131"/>
      <c r="R194" s="132">
        <f>SUM(R195:R203)</f>
        <v>0.5982000000000001</v>
      </c>
      <c r="S194" s="131"/>
      <c r="T194" s="133">
        <f>SUM(T195:T203)</f>
        <v>0</v>
      </c>
      <c r="AR194" s="126" t="s">
        <v>80</v>
      </c>
      <c r="AT194" s="134" t="s">
        <v>71</v>
      </c>
      <c r="AU194" s="134" t="s">
        <v>80</v>
      </c>
      <c r="AY194" s="126" t="s">
        <v>125</v>
      </c>
      <c r="BK194" s="135">
        <f>SUM(BK195:BK203)</f>
        <v>0</v>
      </c>
    </row>
    <row r="195" spans="1:65" s="1" customFormat="1" ht="24.2" customHeight="1">
      <c r="A195" s="33"/>
      <c r="B195" s="138"/>
      <c r="C195" s="139" t="s">
        <v>257</v>
      </c>
      <c r="D195" s="139" t="s">
        <v>128</v>
      </c>
      <c r="E195" s="140" t="s">
        <v>258</v>
      </c>
      <c r="F195" s="141" t="s">
        <v>259</v>
      </c>
      <c r="G195" s="142" t="s">
        <v>131</v>
      </c>
      <c r="H195" s="143">
        <v>20</v>
      </c>
      <c r="I195" s="144"/>
      <c r="J195" s="145">
        <f>ROUND(I195*H195,2)</f>
        <v>0</v>
      </c>
      <c r="K195" s="141" t="s">
        <v>132</v>
      </c>
      <c r="L195" s="34"/>
      <c r="M195" s="146" t="s">
        <v>3</v>
      </c>
      <c r="N195" s="147" t="s">
        <v>44</v>
      </c>
      <c r="O195" s="54"/>
      <c r="P195" s="148">
        <f>O195*H195</f>
        <v>0</v>
      </c>
      <c r="Q195" s="148">
        <v>0.02474</v>
      </c>
      <c r="R195" s="148">
        <f>Q195*H195</f>
        <v>0.4948</v>
      </c>
      <c r="S195" s="148">
        <v>0</v>
      </c>
      <c r="T195" s="149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0" t="s">
        <v>133</v>
      </c>
      <c r="AT195" s="150" t="s">
        <v>128</v>
      </c>
      <c r="AU195" s="150" t="s">
        <v>82</v>
      </c>
      <c r="AY195" s="18" t="s">
        <v>125</v>
      </c>
      <c r="BE195" s="151">
        <f>IF(N195="základní",J195,0)</f>
        <v>0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8" t="s">
        <v>82</v>
      </c>
      <c r="BK195" s="151">
        <f>ROUND(I195*H195,2)</f>
        <v>0</v>
      </c>
      <c r="BL195" s="18" t="s">
        <v>133</v>
      </c>
      <c r="BM195" s="150" t="s">
        <v>260</v>
      </c>
    </row>
    <row r="196" spans="1:47" s="1" customFormat="1" ht="12">
      <c r="A196" s="33"/>
      <c r="B196" s="34"/>
      <c r="C196" s="33"/>
      <c r="D196" s="152" t="s">
        <v>134</v>
      </c>
      <c r="E196" s="33"/>
      <c r="F196" s="153" t="s">
        <v>261</v>
      </c>
      <c r="G196" s="33"/>
      <c r="H196" s="33"/>
      <c r="I196" s="154"/>
      <c r="J196" s="33"/>
      <c r="K196" s="33"/>
      <c r="L196" s="34"/>
      <c r="M196" s="155"/>
      <c r="N196" s="156"/>
      <c r="O196" s="54"/>
      <c r="P196" s="54"/>
      <c r="Q196" s="54"/>
      <c r="R196" s="54"/>
      <c r="S196" s="54"/>
      <c r="T196" s="55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8" t="s">
        <v>134</v>
      </c>
      <c r="AU196" s="18" t="s">
        <v>82</v>
      </c>
    </row>
    <row r="197" spans="2:51" s="12" customFormat="1" ht="12">
      <c r="B197" s="157"/>
      <c r="D197" s="158" t="s">
        <v>136</v>
      </c>
      <c r="E197" s="159" t="s">
        <v>3</v>
      </c>
      <c r="F197" s="160" t="s">
        <v>262</v>
      </c>
      <c r="H197" s="159" t="s">
        <v>3</v>
      </c>
      <c r="I197" s="161"/>
      <c r="L197" s="157"/>
      <c r="M197" s="162"/>
      <c r="N197" s="163"/>
      <c r="O197" s="163"/>
      <c r="P197" s="163"/>
      <c r="Q197" s="163"/>
      <c r="R197" s="163"/>
      <c r="S197" s="163"/>
      <c r="T197" s="164"/>
      <c r="AT197" s="159" t="s">
        <v>136</v>
      </c>
      <c r="AU197" s="159" t="s">
        <v>82</v>
      </c>
      <c r="AV197" s="12" t="s">
        <v>80</v>
      </c>
      <c r="AW197" s="12" t="s">
        <v>33</v>
      </c>
      <c r="AX197" s="12" t="s">
        <v>72</v>
      </c>
      <c r="AY197" s="159" t="s">
        <v>125</v>
      </c>
    </row>
    <row r="198" spans="2:51" s="12" customFormat="1" ht="12">
      <c r="B198" s="157"/>
      <c r="D198" s="158" t="s">
        <v>136</v>
      </c>
      <c r="E198" s="159" t="s">
        <v>3</v>
      </c>
      <c r="F198" s="160" t="s">
        <v>263</v>
      </c>
      <c r="H198" s="159" t="s">
        <v>3</v>
      </c>
      <c r="I198" s="161"/>
      <c r="L198" s="157"/>
      <c r="M198" s="162"/>
      <c r="N198" s="163"/>
      <c r="O198" s="163"/>
      <c r="P198" s="163"/>
      <c r="Q198" s="163"/>
      <c r="R198" s="163"/>
      <c r="S198" s="163"/>
      <c r="T198" s="164"/>
      <c r="AT198" s="159" t="s">
        <v>136</v>
      </c>
      <c r="AU198" s="159" t="s">
        <v>82</v>
      </c>
      <c r="AV198" s="12" t="s">
        <v>80</v>
      </c>
      <c r="AW198" s="12" t="s">
        <v>33</v>
      </c>
      <c r="AX198" s="12" t="s">
        <v>72</v>
      </c>
      <c r="AY198" s="159" t="s">
        <v>125</v>
      </c>
    </row>
    <row r="199" spans="2:51" s="12" customFormat="1" ht="12">
      <c r="B199" s="157"/>
      <c r="D199" s="158" t="s">
        <v>136</v>
      </c>
      <c r="E199" s="159" t="s">
        <v>3</v>
      </c>
      <c r="F199" s="160" t="s">
        <v>264</v>
      </c>
      <c r="H199" s="159" t="s">
        <v>3</v>
      </c>
      <c r="I199" s="161"/>
      <c r="L199" s="157"/>
      <c r="M199" s="162"/>
      <c r="N199" s="163"/>
      <c r="O199" s="163"/>
      <c r="P199" s="163"/>
      <c r="Q199" s="163"/>
      <c r="R199" s="163"/>
      <c r="S199" s="163"/>
      <c r="T199" s="164"/>
      <c r="AT199" s="159" t="s">
        <v>136</v>
      </c>
      <c r="AU199" s="159" t="s">
        <v>82</v>
      </c>
      <c r="AV199" s="12" t="s">
        <v>80</v>
      </c>
      <c r="AW199" s="12" t="s">
        <v>33</v>
      </c>
      <c r="AX199" s="12" t="s">
        <v>72</v>
      </c>
      <c r="AY199" s="159" t="s">
        <v>125</v>
      </c>
    </row>
    <row r="200" spans="2:51" s="13" customFormat="1" ht="12">
      <c r="B200" s="165"/>
      <c r="D200" s="158" t="s">
        <v>136</v>
      </c>
      <c r="E200" s="166" t="s">
        <v>3</v>
      </c>
      <c r="F200" s="167" t="s">
        <v>265</v>
      </c>
      <c r="H200" s="168">
        <v>20</v>
      </c>
      <c r="I200" s="169"/>
      <c r="L200" s="165"/>
      <c r="M200" s="170"/>
      <c r="N200" s="171"/>
      <c r="O200" s="171"/>
      <c r="P200" s="171"/>
      <c r="Q200" s="171"/>
      <c r="R200" s="171"/>
      <c r="S200" s="171"/>
      <c r="T200" s="172"/>
      <c r="AT200" s="166" t="s">
        <v>136</v>
      </c>
      <c r="AU200" s="166" t="s">
        <v>82</v>
      </c>
      <c r="AV200" s="13" t="s">
        <v>82</v>
      </c>
      <c r="AW200" s="13" t="s">
        <v>33</v>
      </c>
      <c r="AX200" s="13" t="s">
        <v>72</v>
      </c>
      <c r="AY200" s="166" t="s">
        <v>125</v>
      </c>
    </row>
    <row r="201" spans="2:51" s="14" customFormat="1" ht="12">
      <c r="B201" s="173"/>
      <c r="D201" s="158" t="s">
        <v>136</v>
      </c>
      <c r="E201" s="174" t="s">
        <v>3</v>
      </c>
      <c r="F201" s="175" t="s">
        <v>141</v>
      </c>
      <c r="H201" s="176">
        <v>20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136</v>
      </c>
      <c r="AU201" s="174" t="s">
        <v>82</v>
      </c>
      <c r="AV201" s="14" t="s">
        <v>133</v>
      </c>
      <c r="AW201" s="14" t="s">
        <v>33</v>
      </c>
      <c r="AX201" s="14" t="s">
        <v>80</v>
      </c>
      <c r="AY201" s="174" t="s">
        <v>125</v>
      </c>
    </row>
    <row r="202" spans="1:65" s="1" customFormat="1" ht="37.9" customHeight="1">
      <c r="A202" s="33"/>
      <c r="B202" s="138"/>
      <c r="C202" s="139" t="s">
        <v>203</v>
      </c>
      <c r="D202" s="139" t="s">
        <v>128</v>
      </c>
      <c r="E202" s="140" t="s">
        <v>266</v>
      </c>
      <c r="F202" s="141" t="s">
        <v>267</v>
      </c>
      <c r="G202" s="142" t="s">
        <v>131</v>
      </c>
      <c r="H202" s="143">
        <v>20</v>
      </c>
      <c r="I202" s="144"/>
      <c r="J202" s="145">
        <f>ROUND(I202*H202,2)</f>
        <v>0</v>
      </c>
      <c r="K202" s="141" t="s">
        <v>132</v>
      </c>
      <c r="L202" s="34"/>
      <c r="M202" s="146" t="s">
        <v>3</v>
      </c>
      <c r="N202" s="147" t="s">
        <v>44</v>
      </c>
      <c r="O202" s="54"/>
      <c r="P202" s="148">
        <f>O202*H202</f>
        <v>0</v>
      </c>
      <c r="Q202" s="148">
        <v>0.00517</v>
      </c>
      <c r="R202" s="148">
        <f>Q202*H202</f>
        <v>0.1034</v>
      </c>
      <c r="S202" s="148">
        <v>0</v>
      </c>
      <c r="T202" s="149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0" t="s">
        <v>133</v>
      </c>
      <c r="AT202" s="150" t="s">
        <v>128</v>
      </c>
      <c r="AU202" s="150" t="s">
        <v>82</v>
      </c>
      <c r="AY202" s="18" t="s">
        <v>125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8" t="s">
        <v>82</v>
      </c>
      <c r="BK202" s="151">
        <f>ROUND(I202*H202,2)</f>
        <v>0</v>
      </c>
      <c r="BL202" s="18" t="s">
        <v>133</v>
      </c>
      <c r="BM202" s="150" t="s">
        <v>268</v>
      </c>
    </row>
    <row r="203" spans="1:47" s="1" customFormat="1" ht="12">
      <c r="A203" s="33"/>
      <c r="B203" s="34"/>
      <c r="C203" s="33"/>
      <c r="D203" s="152" t="s">
        <v>134</v>
      </c>
      <c r="E203" s="33"/>
      <c r="F203" s="153" t="s">
        <v>269</v>
      </c>
      <c r="G203" s="33"/>
      <c r="H203" s="33"/>
      <c r="I203" s="154"/>
      <c r="J203" s="33"/>
      <c r="K203" s="33"/>
      <c r="L203" s="34"/>
      <c r="M203" s="155"/>
      <c r="N203" s="156"/>
      <c r="O203" s="54"/>
      <c r="P203" s="54"/>
      <c r="Q203" s="54"/>
      <c r="R203" s="54"/>
      <c r="S203" s="54"/>
      <c r="T203" s="5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134</v>
      </c>
      <c r="AU203" s="18" t="s">
        <v>82</v>
      </c>
    </row>
    <row r="204" spans="2:63" s="11" customFormat="1" ht="22.9" customHeight="1">
      <c r="B204" s="125"/>
      <c r="D204" s="126" t="s">
        <v>71</v>
      </c>
      <c r="E204" s="136" t="s">
        <v>270</v>
      </c>
      <c r="F204" s="136" t="s">
        <v>271</v>
      </c>
      <c r="I204" s="128"/>
      <c r="J204" s="137">
        <f>BK204</f>
        <v>0</v>
      </c>
      <c r="L204" s="125"/>
      <c r="M204" s="130"/>
      <c r="N204" s="131"/>
      <c r="O204" s="131"/>
      <c r="P204" s="132">
        <f>SUM(P205:P206)</f>
        <v>0</v>
      </c>
      <c r="Q204" s="131"/>
      <c r="R204" s="132">
        <f>SUM(R205:R206)</f>
        <v>0</v>
      </c>
      <c r="S204" s="131"/>
      <c r="T204" s="133">
        <f>SUM(T205:T206)</f>
        <v>0</v>
      </c>
      <c r="AR204" s="126" t="s">
        <v>80</v>
      </c>
      <c r="AT204" s="134" t="s">
        <v>71</v>
      </c>
      <c r="AU204" s="134" t="s">
        <v>80</v>
      </c>
      <c r="AY204" s="126" t="s">
        <v>125</v>
      </c>
      <c r="BK204" s="135">
        <f>SUM(BK205:BK206)</f>
        <v>0</v>
      </c>
    </row>
    <row r="205" spans="1:65" s="1" customFormat="1" ht="33" customHeight="1">
      <c r="A205" s="33"/>
      <c r="B205" s="138"/>
      <c r="C205" s="139" t="s">
        <v>8</v>
      </c>
      <c r="D205" s="139" t="s">
        <v>128</v>
      </c>
      <c r="E205" s="140" t="s">
        <v>272</v>
      </c>
      <c r="F205" s="141" t="s">
        <v>273</v>
      </c>
      <c r="G205" s="142" t="s">
        <v>217</v>
      </c>
      <c r="H205" s="143">
        <v>1.247</v>
      </c>
      <c r="I205" s="144"/>
      <c r="J205" s="145">
        <f>ROUND(I205*H205,2)</f>
        <v>0</v>
      </c>
      <c r="K205" s="141" t="s">
        <v>132</v>
      </c>
      <c r="L205" s="34"/>
      <c r="M205" s="146" t="s">
        <v>3</v>
      </c>
      <c r="N205" s="147" t="s">
        <v>44</v>
      </c>
      <c r="O205" s="54"/>
      <c r="P205" s="148">
        <f>O205*H205</f>
        <v>0</v>
      </c>
      <c r="Q205" s="148">
        <v>0</v>
      </c>
      <c r="R205" s="148">
        <f>Q205*H205</f>
        <v>0</v>
      </c>
      <c r="S205" s="148">
        <v>0</v>
      </c>
      <c r="T205" s="149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0" t="s">
        <v>133</v>
      </c>
      <c r="AT205" s="150" t="s">
        <v>128</v>
      </c>
      <c r="AU205" s="150" t="s">
        <v>82</v>
      </c>
      <c r="AY205" s="18" t="s">
        <v>125</v>
      </c>
      <c r="BE205" s="151">
        <f>IF(N205="základní",J205,0)</f>
        <v>0</v>
      </c>
      <c r="BF205" s="151">
        <f>IF(N205="snížená",J205,0)</f>
        <v>0</v>
      </c>
      <c r="BG205" s="151">
        <f>IF(N205="zákl. přenesená",J205,0)</f>
        <v>0</v>
      </c>
      <c r="BH205" s="151">
        <f>IF(N205="sníž. přenesená",J205,0)</f>
        <v>0</v>
      </c>
      <c r="BI205" s="151">
        <f>IF(N205="nulová",J205,0)</f>
        <v>0</v>
      </c>
      <c r="BJ205" s="18" t="s">
        <v>82</v>
      </c>
      <c r="BK205" s="151">
        <f>ROUND(I205*H205,2)</f>
        <v>0</v>
      </c>
      <c r="BL205" s="18" t="s">
        <v>133</v>
      </c>
      <c r="BM205" s="150" t="s">
        <v>274</v>
      </c>
    </row>
    <row r="206" spans="1:47" s="1" customFormat="1" ht="12">
      <c r="A206" s="33"/>
      <c r="B206" s="34"/>
      <c r="C206" s="33"/>
      <c r="D206" s="152" t="s">
        <v>134</v>
      </c>
      <c r="E206" s="33"/>
      <c r="F206" s="153" t="s">
        <v>275</v>
      </c>
      <c r="G206" s="33"/>
      <c r="H206" s="33"/>
      <c r="I206" s="154"/>
      <c r="J206" s="33"/>
      <c r="K206" s="33"/>
      <c r="L206" s="34"/>
      <c r="M206" s="155"/>
      <c r="N206" s="156"/>
      <c r="O206" s="54"/>
      <c r="P206" s="54"/>
      <c r="Q206" s="54"/>
      <c r="R206" s="54"/>
      <c r="S206" s="54"/>
      <c r="T206" s="55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8" t="s">
        <v>134</v>
      </c>
      <c r="AU206" s="18" t="s">
        <v>82</v>
      </c>
    </row>
    <row r="207" spans="2:63" s="11" customFormat="1" ht="25.9" customHeight="1">
      <c r="B207" s="125"/>
      <c r="D207" s="126" t="s">
        <v>71</v>
      </c>
      <c r="E207" s="127" t="s">
        <v>276</v>
      </c>
      <c r="F207" s="127" t="s">
        <v>277</v>
      </c>
      <c r="I207" s="128"/>
      <c r="J207" s="129">
        <f>BK207</f>
        <v>0</v>
      </c>
      <c r="L207" s="125"/>
      <c r="M207" s="130"/>
      <c r="N207" s="131"/>
      <c r="O207" s="131"/>
      <c r="P207" s="132">
        <f>P208+P408+P474+P584+P598</f>
        <v>0</v>
      </c>
      <c r="Q207" s="131"/>
      <c r="R207" s="132">
        <f>R208+R408+R474+R584+R598</f>
        <v>16.79366659</v>
      </c>
      <c r="S207" s="131"/>
      <c r="T207" s="133">
        <f>T208+T408+T474+T584+T598</f>
        <v>9.532252100000001</v>
      </c>
      <c r="AR207" s="126" t="s">
        <v>82</v>
      </c>
      <c r="AT207" s="134" t="s">
        <v>71</v>
      </c>
      <c r="AU207" s="134" t="s">
        <v>72</v>
      </c>
      <c r="AY207" s="126" t="s">
        <v>125</v>
      </c>
      <c r="BK207" s="135">
        <f>BK208+BK408+BK474+BK584+BK598</f>
        <v>0</v>
      </c>
    </row>
    <row r="208" spans="2:63" s="11" customFormat="1" ht="22.9" customHeight="1">
      <c r="B208" s="125"/>
      <c r="D208" s="126" t="s">
        <v>71</v>
      </c>
      <c r="E208" s="136" t="s">
        <v>278</v>
      </c>
      <c r="F208" s="136" t="s">
        <v>279</v>
      </c>
      <c r="I208" s="128"/>
      <c r="J208" s="137">
        <f>BK208</f>
        <v>0</v>
      </c>
      <c r="L208" s="125"/>
      <c r="M208" s="130"/>
      <c r="N208" s="131"/>
      <c r="O208" s="131"/>
      <c r="P208" s="132">
        <f>SUM(P209:P407)</f>
        <v>0</v>
      </c>
      <c r="Q208" s="131"/>
      <c r="R208" s="132">
        <f>SUM(R209:R407)</f>
        <v>3.4091330500000003</v>
      </c>
      <c r="S208" s="131"/>
      <c r="T208" s="133">
        <f>SUM(T209:T407)</f>
        <v>4.36265</v>
      </c>
      <c r="AR208" s="126" t="s">
        <v>82</v>
      </c>
      <c r="AT208" s="134" t="s">
        <v>71</v>
      </c>
      <c r="AU208" s="134" t="s">
        <v>80</v>
      </c>
      <c r="AY208" s="126" t="s">
        <v>125</v>
      </c>
      <c r="BK208" s="135">
        <f>SUM(BK209:BK407)</f>
        <v>0</v>
      </c>
    </row>
    <row r="209" spans="1:65" s="1" customFormat="1" ht="24.2" customHeight="1">
      <c r="A209" s="33"/>
      <c r="B209" s="138"/>
      <c r="C209" s="139" t="s">
        <v>212</v>
      </c>
      <c r="D209" s="139" t="s">
        <v>128</v>
      </c>
      <c r="E209" s="140" t="s">
        <v>280</v>
      </c>
      <c r="F209" s="141" t="s">
        <v>281</v>
      </c>
      <c r="G209" s="142" t="s">
        <v>144</v>
      </c>
      <c r="H209" s="143">
        <v>268.55</v>
      </c>
      <c r="I209" s="144"/>
      <c r="J209" s="145">
        <f>ROUND(I209*H209,2)</f>
        <v>0</v>
      </c>
      <c r="K209" s="141" t="s">
        <v>132</v>
      </c>
      <c r="L209" s="34"/>
      <c r="M209" s="146" t="s">
        <v>3</v>
      </c>
      <c r="N209" s="147" t="s">
        <v>44</v>
      </c>
      <c r="O209" s="54"/>
      <c r="P209" s="148">
        <f>O209*H209</f>
        <v>0</v>
      </c>
      <c r="Q209" s="148">
        <v>0</v>
      </c>
      <c r="R209" s="148">
        <f>Q209*H209</f>
        <v>0</v>
      </c>
      <c r="S209" s="148">
        <v>0.015</v>
      </c>
      <c r="T209" s="149">
        <f>S209*H209</f>
        <v>4.02825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0" t="s">
        <v>186</v>
      </c>
      <c r="AT209" s="150" t="s">
        <v>128</v>
      </c>
      <c r="AU209" s="150" t="s">
        <v>82</v>
      </c>
      <c r="AY209" s="18" t="s">
        <v>125</v>
      </c>
      <c r="BE209" s="151">
        <f>IF(N209="základní",J209,0)</f>
        <v>0</v>
      </c>
      <c r="BF209" s="151">
        <f>IF(N209="snížená",J209,0)</f>
        <v>0</v>
      </c>
      <c r="BG209" s="151">
        <f>IF(N209="zákl. přenesená",J209,0)</f>
        <v>0</v>
      </c>
      <c r="BH209" s="151">
        <f>IF(N209="sníž. přenesená",J209,0)</f>
        <v>0</v>
      </c>
      <c r="BI209" s="151">
        <f>IF(N209="nulová",J209,0)</f>
        <v>0</v>
      </c>
      <c r="BJ209" s="18" t="s">
        <v>82</v>
      </c>
      <c r="BK209" s="151">
        <f>ROUND(I209*H209,2)</f>
        <v>0</v>
      </c>
      <c r="BL209" s="18" t="s">
        <v>186</v>
      </c>
      <c r="BM209" s="150" t="s">
        <v>282</v>
      </c>
    </row>
    <row r="210" spans="1:47" s="1" customFormat="1" ht="12">
      <c r="A210" s="33"/>
      <c r="B210" s="34"/>
      <c r="C210" s="33"/>
      <c r="D210" s="152" t="s">
        <v>134</v>
      </c>
      <c r="E210" s="33"/>
      <c r="F210" s="153" t="s">
        <v>283</v>
      </c>
      <c r="G210" s="33"/>
      <c r="H210" s="33"/>
      <c r="I210" s="154"/>
      <c r="J210" s="33"/>
      <c r="K210" s="33"/>
      <c r="L210" s="34"/>
      <c r="M210" s="155"/>
      <c r="N210" s="156"/>
      <c r="O210" s="54"/>
      <c r="P210" s="54"/>
      <c r="Q210" s="54"/>
      <c r="R210" s="54"/>
      <c r="S210" s="54"/>
      <c r="T210" s="55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8" t="s">
        <v>134</v>
      </c>
      <c r="AU210" s="18" t="s">
        <v>82</v>
      </c>
    </row>
    <row r="211" spans="2:51" s="12" customFormat="1" ht="12">
      <c r="B211" s="157"/>
      <c r="D211" s="158" t="s">
        <v>136</v>
      </c>
      <c r="E211" s="159" t="s">
        <v>3</v>
      </c>
      <c r="F211" s="160" t="s">
        <v>284</v>
      </c>
      <c r="H211" s="159" t="s">
        <v>3</v>
      </c>
      <c r="I211" s="161"/>
      <c r="L211" s="157"/>
      <c r="M211" s="162"/>
      <c r="N211" s="163"/>
      <c r="O211" s="163"/>
      <c r="P211" s="163"/>
      <c r="Q211" s="163"/>
      <c r="R211" s="163"/>
      <c r="S211" s="163"/>
      <c r="T211" s="164"/>
      <c r="AT211" s="159" t="s">
        <v>136</v>
      </c>
      <c r="AU211" s="159" t="s">
        <v>82</v>
      </c>
      <c r="AV211" s="12" t="s">
        <v>80</v>
      </c>
      <c r="AW211" s="12" t="s">
        <v>33</v>
      </c>
      <c r="AX211" s="12" t="s">
        <v>72</v>
      </c>
      <c r="AY211" s="159" t="s">
        <v>125</v>
      </c>
    </row>
    <row r="212" spans="2:51" s="12" customFormat="1" ht="12">
      <c r="B212" s="157"/>
      <c r="D212" s="158" t="s">
        <v>136</v>
      </c>
      <c r="E212" s="159" t="s">
        <v>3</v>
      </c>
      <c r="F212" s="160" t="s">
        <v>138</v>
      </c>
      <c r="H212" s="159" t="s">
        <v>3</v>
      </c>
      <c r="I212" s="161"/>
      <c r="L212" s="157"/>
      <c r="M212" s="162"/>
      <c r="N212" s="163"/>
      <c r="O212" s="163"/>
      <c r="P212" s="163"/>
      <c r="Q212" s="163"/>
      <c r="R212" s="163"/>
      <c r="S212" s="163"/>
      <c r="T212" s="164"/>
      <c r="AT212" s="159" t="s">
        <v>136</v>
      </c>
      <c r="AU212" s="159" t="s">
        <v>82</v>
      </c>
      <c r="AV212" s="12" t="s">
        <v>80</v>
      </c>
      <c r="AW212" s="12" t="s">
        <v>33</v>
      </c>
      <c r="AX212" s="12" t="s">
        <v>72</v>
      </c>
      <c r="AY212" s="159" t="s">
        <v>125</v>
      </c>
    </row>
    <row r="213" spans="2:51" s="12" customFormat="1" ht="12">
      <c r="B213" s="157"/>
      <c r="D213" s="158" t="s">
        <v>136</v>
      </c>
      <c r="E213" s="159" t="s">
        <v>3</v>
      </c>
      <c r="F213" s="160" t="s">
        <v>171</v>
      </c>
      <c r="H213" s="159" t="s">
        <v>3</v>
      </c>
      <c r="I213" s="161"/>
      <c r="L213" s="157"/>
      <c r="M213" s="162"/>
      <c r="N213" s="163"/>
      <c r="O213" s="163"/>
      <c r="P213" s="163"/>
      <c r="Q213" s="163"/>
      <c r="R213" s="163"/>
      <c r="S213" s="163"/>
      <c r="T213" s="164"/>
      <c r="AT213" s="159" t="s">
        <v>136</v>
      </c>
      <c r="AU213" s="159" t="s">
        <v>82</v>
      </c>
      <c r="AV213" s="12" t="s">
        <v>80</v>
      </c>
      <c r="AW213" s="12" t="s">
        <v>33</v>
      </c>
      <c r="AX213" s="12" t="s">
        <v>72</v>
      </c>
      <c r="AY213" s="159" t="s">
        <v>125</v>
      </c>
    </row>
    <row r="214" spans="2:51" s="13" customFormat="1" ht="12">
      <c r="B214" s="165"/>
      <c r="D214" s="158" t="s">
        <v>136</v>
      </c>
      <c r="E214" s="166" t="s">
        <v>3</v>
      </c>
      <c r="F214" s="167" t="s">
        <v>285</v>
      </c>
      <c r="H214" s="168">
        <v>268.55</v>
      </c>
      <c r="I214" s="169"/>
      <c r="L214" s="165"/>
      <c r="M214" s="170"/>
      <c r="N214" s="171"/>
      <c r="O214" s="171"/>
      <c r="P214" s="171"/>
      <c r="Q214" s="171"/>
      <c r="R214" s="171"/>
      <c r="S214" s="171"/>
      <c r="T214" s="172"/>
      <c r="AT214" s="166" t="s">
        <v>136</v>
      </c>
      <c r="AU214" s="166" t="s">
        <v>82</v>
      </c>
      <c r="AV214" s="13" t="s">
        <v>82</v>
      </c>
      <c r="AW214" s="13" t="s">
        <v>33</v>
      </c>
      <c r="AX214" s="13" t="s">
        <v>72</v>
      </c>
      <c r="AY214" s="166" t="s">
        <v>125</v>
      </c>
    </row>
    <row r="215" spans="2:51" s="14" customFormat="1" ht="12">
      <c r="B215" s="173"/>
      <c r="D215" s="158" t="s">
        <v>136</v>
      </c>
      <c r="E215" s="174" t="s">
        <v>3</v>
      </c>
      <c r="F215" s="175" t="s">
        <v>141</v>
      </c>
      <c r="H215" s="176">
        <v>268.55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136</v>
      </c>
      <c r="AU215" s="174" t="s">
        <v>82</v>
      </c>
      <c r="AV215" s="14" t="s">
        <v>133</v>
      </c>
      <c r="AW215" s="14" t="s">
        <v>33</v>
      </c>
      <c r="AX215" s="14" t="s">
        <v>80</v>
      </c>
      <c r="AY215" s="174" t="s">
        <v>125</v>
      </c>
    </row>
    <row r="216" spans="1:65" s="1" customFormat="1" ht="24.2" customHeight="1">
      <c r="A216" s="33"/>
      <c r="B216" s="138"/>
      <c r="C216" s="139" t="s">
        <v>286</v>
      </c>
      <c r="D216" s="139" t="s">
        <v>128</v>
      </c>
      <c r="E216" s="140" t="s">
        <v>287</v>
      </c>
      <c r="F216" s="141" t="s">
        <v>288</v>
      </c>
      <c r="G216" s="142" t="s">
        <v>131</v>
      </c>
      <c r="H216" s="143">
        <v>6</v>
      </c>
      <c r="I216" s="144"/>
      <c r="J216" s="145">
        <f>ROUND(I216*H216,2)</f>
        <v>0</v>
      </c>
      <c r="K216" s="141" t="s">
        <v>132</v>
      </c>
      <c r="L216" s="34"/>
      <c r="M216" s="146" t="s">
        <v>3</v>
      </c>
      <c r="N216" s="147" t="s">
        <v>44</v>
      </c>
      <c r="O216" s="54"/>
      <c r="P216" s="148">
        <f>O216*H216</f>
        <v>0</v>
      </c>
      <c r="Q216" s="148">
        <v>0</v>
      </c>
      <c r="R216" s="148">
        <f>Q216*H216</f>
        <v>0</v>
      </c>
      <c r="S216" s="148">
        <v>0.01584</v>
      </c>
      <c r="T216" s="149">
        <f>S216*H216</f>
        <v>0.09504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186</v>
      </c>
      <c r="AT216" s="150" t="s">
        <v>128</v>
      </c>
      <c r="AU216" s="150" t="s">
        <v>82</v>
      </c>
      <c r="AY216" s="18" t="s">
        <v>125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82</v>
      </c>
      <c r="BK216" s="151">
        <f>ROUND(I216*H216,2)</f>
        <v>0</v>
      </c>
      <c r="BL216" s="18" t="s">
        <v>186</v>
      </c>
      <c r="BM216" s="150" t="s">
        <v>289</v>
      </c>
    </row>
    <row r="217" spans="1:47" s="1" customFormat="1" ht="12">
      <c r="A217" s="33"/>
      <c r="B217" s="34"/>
      <c r="C217" s="33"/>
      <c r="D217" s="152" t="s">
        <v>134</v>
      </c>
      <c r="E217" s="33"/>
      <c r="F217" s="153" t="s">
        <v>290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134</v>
      </c>
      <c r="AU217" s="18" t="s">
        <v>82</v>
      </c>
    </row>
    <row r="218" spans="2:51" s="12" customFormat="1" ht="12">
      <c r="B218" s="157"/>
      <c r="D218" s="158" t="s">
        <v>136</v>
      </c>
      <c r="E218" s="159" t="s">
        <v>3</v>
      </c>
      <c r="F218" s="160" t="s">
        <v>291</v>
      </c>
      <c r="H218" s="159" t="s">
        <v>3</v>
      </c>
      <c r="I218" s="161"/>
      <c r="L218" s="157"/>
      <c r="M218" s="162"/>
      <c r="N218" s="163"/>
      <c r="O218" s="163"/>
      <c r="P218" s="163"/>
      <c r="Q218" s="163"/>
      <c r="R218" s="163"/>
      <c r="S218" s="163"/>
      <c r="T218" s="164"/>
      <c r="AT218" s="159" t="s">
        <v>136</v>
      </c>
      <c r="AU218" s="159" t="s">
        <v>82</v>
      </c>
      <c r="AV218" s="12" t="s">
        <v>80</v>
      </c>
      <c r="AW218" s="12" t="s">
        <v>33</v>
      </c>
      <c r="AX218" s="12" t="s">
        <v>72</v>
      </c>
      <c r="AY218" s="159" t="s">
        <v>125</v>
      </c>
    </row>
    <row r="219" spans="2:51" s="12" customFormat="1" ht="12">
      <c r="B219" s="157"/>
      <c r="D219" s="158" t="s">
        <v>136</v>
      </c>
      <c r="E219" s="159" t="s">
        <v>3</v>
      </c>
      <c r="F219" s="160" t="s">
        <v>292</v>
      </c>
      <c r="H219" s="159" t="s">
        <v>3</v>
      </c>
      <c r="I219" s="161"/>
      <c r="L219" s="157"/>
      <c r="M219" s="162"/>
      <c r="N219" s="163"/>
      <c r="O219" s="163"/>
      <c r="P219" s="163"/>
      <c r="Q219" s="163"/>
      <c r="R219" s="163"/>
      <c r="S219" s="163"/>
      <c r="T219" s="164"/>
      <c r="AT219" s="159" t="s">
        <v>136</v>
      </c>
      <c r="AU219" s="159" t="s">
        <v>82</v>
      </c>
      <c r="AV219" s="12" t="s">
        <v>80</v>
      </c>
      <c r="AW219" s="12" t="s">
        <v>33</v>
      </c>
      <c r="AX219" s="12" t="s">
        <v>72</v>
      </c>
      <c r="AY219" s="159" t="s">
        <v>125</v>
      </c>
    </row>
    <row r="220" spans="2:51" s="12" customFormat="1" ht="12">
      <c r="B220" s="157"/>
      <c r="D220" s="158" t="s">
        <v>136</v>
      </c>
      <c r="E220" s="159" t="s">
        <v>3</v>
      </c>
      <c r="F220" s="160" t="s">
        <v>293</v>
      </c>
      <c r="H220" s="159" t="s">
        <v>3</v>
      </c>
      <c r="I220" s="161"/>
      <c r="L220" s="157"/>
      <c r="M220" s="162"/>
      <c r="N220" s="163"/>
      <c r="O220" s="163"/>
      <c r="P220" s="163"/>
      <c r="Q220" s="163"/>
      <c r="R220" s="163"/>
      <c r="S220" s="163"/>
      <c r="T220" s="164"/>
      <c r="AT220" s="159" t="s">
        <v>136</v>
      </c>
      <c r="AU220" s="159" t="s">
        <v>82</v>
      </c>
      <c r="AV220" s="12" t="s">
        <v>80</v>
      </c>
      <c r="AW220" s="12" t="s">
        <v>33</v>
      </c>
      <c r="AX220" s="12" t="s">
        <v>72</v>
      </c>
      <c r="AY220" s="159" t="s">
        <v>125</v>
      </c>
    </row>
    <row r="221" spans="2:51" s="12" customFormat="1" ht="12">
      <c r="B221" s="157"/>
      <c r="D221" s="158" t="s">
        <v>136</v>
      </c>
      <c r="E221" s="159" t="s">
        <v>3</v>
      </c>
      <c r="F221" s="160" t="s">
        <v>294</v>
      </c>
      <c r="H221" s="159" t="s">
        <v>3</v>
      </c>
      <c r="I221" s="161"/>
      <c r="L221" s="157"/>
      <c r="M221" s="162"/>
      <c r="N221" s="163"/>
      <c r="O221" s="163"/>
      <c r="P221" s="163"/>
      <c r="Q221" s="163"/>
      <c r="R221" s="163"/>
      <c r="S221" s="163"/>
      <c r="T221" s="164"/>
      <c r="AT221" s="159" t="s">
        <v>136</v>
      </c>
      <c r="AU221" s="159" t="s">
        <v>82</v>
      </c>
      <c r="AV221" s="12" t="s">
        <v>80</v>
      </c>
      <c r="AW221" s="12" t="s">
        <v>33</v>
      </c>
      <c r="AX221" s="12" t="s">
        <v>72</v>
      </c>
      <c r="AY221" s="159" t="s">
        <v>125</v>
      </c>
    </row>
    <row r="222" spans="2:51" s="12" customFormat="1" ht="12">
      <c r="B222" s="157"/>
      <c r="D222" s="158" t="s">
        <v>136</v>
      </c>
      <c r="E222" s="159" t="s">
        <v>3</v>
      </c>
      <c r="F222" s="160" t="s">
        <v>295</v>
      </c>
      <c r="H222" s="159" t="s">
        <v>3</v>
      </c>
      <c r="I222" s="161"/>
      <c r="L222" s="157"/>
      <c r="M222" s="162"/>
      <c r="N222" s="163"/>
      <c r="O222" s="163"/>
      <c r="P222" s="163"/>
      <c r="Q222" s="163"/>
      <c r="R222" s="163"/>
      <c r="S222" s="163"/>
      <c r="T222" s="164"/>
      <c r="AT222" s="159" t="s">
        <v>136</v>
      </c>
      <c r="AU222" s="159" t="s">
        <v>82</v>
      </c>
      <c r="AV222" s="12" t="s">
        <v>80</v>
      </c>
      <c r="AW222" s="12" t="s">
        <v>33</v>
      </c>
      <c r="AX222" s="12" t="s">
        <v>72</v>
      </c>
      <c r="AY222" s="159" t="s">
        <v>125</v>
      </c>
    </row>
    <row r="223" spans="2:51" s="13" customFormat="1" ht="12">
      <c r="B223" s="165"/>
      <c r="D223" s="158" t="s">
        <v>136</v>
      </c>
      <c r="E223" s="166" t="s">
        <v>3</v>
      </c>
      <c r="F223" s="167" t="s">
        <v>296</v>
      </c>
      <c r="H223" s="168">
        <v>6</v>
      </c>
      <c r="I223" s="169"/>
      <c r="L223" s="165"/>
      <c r="M223" s="170"/>
      <c r="N223" s="171"/>
      <c r="O223" s="171"/>
      <c r="P223" s="171"/>
      <c r="Q223" s="171"/>
      <c r="R223" s="171"/>
      <c r="S223" s="171"/>
      <c r="T223" s="172"/>
      <c r="AT223" s="166" t="s">
        <v>136</v>
      </c>
      <c r="AU223" s="166" t="s">
        <v>82</v>
      </c>
      <c r="AV223" s="13" t="s">
        <v>82</v>
      </c>
      <c r="AW223" s="13" t="s">
        <v>33</v>
      </c>
      <c r="AX223" s="13" t="s">
        <v>72</v>
      </c>
      <c r="AY223" s="166" t="s">
        <v>125</v>
      </c>
    </row>
    <row r="224" spans="2:51" s="14" customFormat="1" ht="12">
      <c r="B224" s="173"/>
      <c r="D224" s="158" t="s">
        <v>136</v>
      </c>
      <c r="E224" s="174" t="s">
        <v>3</v>
      </c>
      <c r="F224" s="175" t="s">
        <v>141</v>
      </c>
      <c r="H224" s="176">
        <v>6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136</v>
      </c>
      <c r="AU224" s="174" t="s">
        <v>82</v>
      </c>
      <c r="AV224" s="14" t="s">
        <v>133</v>
      </c>
      <c r="AW224" s="14" t="s">
        <v>33</v>
      </c>
      <c r="AX224" s="14" t="s">
        <v>80</v>
      </c>
      <c r="AY224" s="174" t="s">
        <v>125</v>
      </c>
    </row>
    <row r="225" spans="1:65" s="1" customFormat="1" ht="24.2" customHeight="1">
      <c r="A225" s="33"/>
      <c r="B225" s="138"/>
      <c r="C225" s="139" t="s">
        <v>218</v>
      </c>
      <c r="D225" s="139" t="s">
        <v>128</v>
      </c>
      <c r="E225" s="140" t="s">
        <v>297</v>
      </c>
      <c r="F225" s="141" t="s">
        <v>298</v>
      </c>
      <c r="G225" s="142" t="s">
        <v>131</v>
      </c>
      <c r="H225" s="143">
        <v>2</v>
      </c>
      <c r="I225" s="144"/>
      <c r="J225" s="145">
        <f>ROUND(I225*H225,2)</f>
        <v>0</v>
      </c>
      <c r="K225" s="141" t="s">
        <v>132</v>
      </c>
      <c r="L225" s="34"/>
      <c r="M225" s="146" t="s">
        <v>3</v>
      </c>
      <c r="N225" s="147" t="s">
        <v>44</v>
      </c>
      <c r="O225" s="54"/>
      <c r="P225" s="148">
        <f>O225*H225</f>
        <v>0</v>
      </c>
      <c r="Q225" s="148">
        <v>0</v>
      </c>
      <c r="R225" s="148">
        <f>Q225*H225</f>
        <v>0</v>
      </c>
      <c r="S225" s="148">
        <v>0.01584</v>
      </c>
      <c r="T225" s="149">
        <f>S225*H225</f>
        <v>0.03168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0" t="s">
        <v>186</v>
      </c>
      <c r="AT225" s="150" t="s">
        <v>128</v>
      </c>
      <c r="AU225" s="150" t="s">
        <v>82</v>
      </c>
      <c r="AY225" s="18" t="s">
        <v>125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8" t="s">
        <v>82</v>
      </c>
      <c r="BK225" s="151">
        <f>ROUND(I225*H225,2)</f>
        <v>0</v>
      </c>
      <c r="BL225" s="18" t="s">
        <v>186</v>
      </c>
      <c r="BM225" s="150" t="s">
        <v>299</v>
      </c>
    </row>
    <row r="226" spans="1:47" s="1" customFormat="1" ht="12">
      <c r="A226" s="33"/>
      <c r="B226" s="34"/>
      <c r="C226" s="33"/>
      <c r="D226" s="152" t="s">
        <v>134</v>
      </c>
      <c r="E226" s="33"/>
      <c r="F226" s="153" t="s">
        <v>300</v>
      </c>
      <c r="G226" s="33"/>
      <c r="H226" s="33"/>
      <c r="I226" s="154"/>
      <c r="J226" s="33"/>
      <c r="K226" s="33"/>
      <c r="L226" s="34"/>
      <c r="M226" s="155"/>
      <c r="N226" s="156"/>
      <c r="O226" s="54"/>
      <c r="P226" s="54"/>
      <c r="Q226" s="54"/>
      <c r="R226" s="54"/>
      <c r="S226" s="54"/>
      <c r="T226" s="5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134</v>
      </c>
      <c r="AU226" s="18" t="s">
        <v>82</v>
      </c>
    </row>
    <row r="227" spans="2:51" s="12" customFormat="1" ht="12">
      <c r="B227" s="157"/>
      <c r="D227" s="158" t="s">
        <v>136</v>
      </c>
      <c r="E227" s="159" t="s">
        <v>3</v>
      </c>
      <c r="F227" s="160" t="s">
        <v>301</v>
      </c>
      <c r="H227" s="159" t="s">
        <v>3</v>
      </c>
      <c r="I227" s="161"/>
      <c r="L227" s="157"/>
      <c r="M227" s="162"/>
      <c r="N227" s="163"/>
      <c r="O227" s="163"/>
      <c r="P227" s="163"/>
      <c r="Q227" s="163"/>
      <c r="R227" s="163"/>
      <c r="S227" s="163"/>
      <c r="T227" s="164"/>
      <c r="AT227" s="159" t="s">
        <v>136</v>
      </c>
      <c r="AU227" s="159" t="s">
        <v>82</v>
      </c>
      <c r="AV227" s="12" t="s">
        <v>80</v>
      </c>
      <c r="AW227" s="12" t="s">
        <v>33</v>
      </c>
      <c r="AX227" s="12" t="s">
        <v>72</v>
      </c>
      <c r="AY227" s="159" t="s">
        <v>125</v>
      </c>
    </row>
    <row r="228" spans="2:51" s="12" customFormat="1" ht="12">
      <c r="B228" s="157"/>
      <c r="D228" s="158" t="s">
        <v>136</v>
      </c>
      <c r="E228" s="159" t="s">
        <v>3</v>
      </c>
      <c r="F228" s="160" t="s">
        <v>295</v>
      </c>
      <c r="H228" s="159" t="s">
        <v>3</v>
      </c>
      <c r="I228" s="161"/>
      <c r="L228" s="157"/>
      <c r="M228" s="162"/>
      <c r="N228" s="163"/>
      <c r="O228" s="163"/>
      <c r="P228" s="163"/>
      <c r="Q228" s="163"/>
      <c r="R228" s="163"/>
      <c r="S228" s="163"/>
      <c r="T228" s="164"/>
      <c r="AT228" s="159" t="s">
        <v>136</v>
      </c>
      <c r="AU228" s="159" t="s">
        <v>82</v>
      </c>
      <c r="AV228" s="12" t="s">
        <v>80</v>
      </c>
      <c r="AW228" s="12" t="s">
        <v>33</v>
      </c>
      <c r="AX228" s="12" t="s">
        <v>72</v>
      </c>
      <c r="AY228" s="159" t="s">
        <v>125</v>
      </c>
    </row>
    <row r="229" spans="2:51" s="13" customFormat="1" ht="12">
      <c r="B229" s="165"/>
      <c r="D229" s="158" t="s">
        <v>136</v>
      </c>
      <c r="E229" s="166" t="s">
        <v>3</v>
      </c>
      <c r="F229" s="167" t="s">
        <v>302</v>
      </c>
      <c r="H229" s="168">
        <v>2</v>
      </c>
      <c r="I229" s="169"/>
      <c r="L229" s="165"/>
      <c r="M229" s="170"/>
      <c r="N229" s="171"/>
      <c r="O229" s="171"/>
      <c r="P229" s="171"/>
      <c r="Q229" s="171"/>
      <c r="R229" s="171"/>
      <c r="S229" s="171"/>
      <c r="T229" s="172"/>
      <c r="AT229" s="166" t="s">
        <v>136</v>
      </c>
      <c r="AU229" s="166" t="s">
        <v>82</v>
      </c>
      <c r="AV229" s="13" t="s">
        <v>82</v>
      </c>
      <c r="AW229" s="13" t="s">
        <v>33</v>
      </c>
      <c r="AX229" s="13" t="s">
        <v>72</v>
      </c>
      <c r="AY229" s="166" t="s">
        <v>125</v>
      </c>
    </row>
    <row r="230" spans="2:51" s="14" customFormat="1" ht="12">
      <c r="B230" s="173"/>
      <c r="D230" s="158" t="s">
        <v>136</v>
      </c>
      <c r="E230" s="174" t="s">
        <v>3</v>
      </c>
      <c r="F230" s="175" t="s">
        <v>141</v>
      </c>
      <c r="H230" s="176">
        <v>2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136</v>
      </c>
      <c r="AU230" s="174" t="s">
        <v>82</v>
      </c>
      <c r="AV230" s="14" t="s">
        <v>133</v>
      </c>
      <c r="AW230" s="14" t="s">
        <v>33</v>
      </c>
      <c r="AX230" s="14" t="s">
        <v>80</v>
      </c>
      <c r="AY230" s="174" t="s">
        <v>125</v>
      </c>
    </row>
    <row r="231" spans="1:65" s="1" customFormat="1" ht="24.2" customHeight="1">
      <c r="A231" s="33"/>
      <c r="B231" s="138"/>
      <c r="C231" s="139" t="s">
        <v>303</v>
      </c>
      <c r="D231" s="139" t="s">
        <v>128</v>
      </c>
      <c r="E231" s="140" t="s">
        <v>304</v>
      </c>
      <c r="F231" s="141" t="s">
        <v>305</v>
      </c>
      <c r="G231" s="142" t="s">
        <v>131</v>
      </c>
      <c r="H231" s="143">
        <v>4</v>
      </c>
      <c r="I231" s="144"/>
      <c r="J231" s="145">
        <f>ROUND(I231*H231,2)</f>
        <v>0</v>
      </c>
      <c r="K231" s="141" t="s">
        <v>132</v>
      </c>
      <c r="L231" s="34"/>
      <c r="M231" s="146" t="s">
        <v>3</v>
      </c>
      <c r="N231" s="147" t="s">
        <v>44</v>
      </c>
      <c r="O231" s="54"/>
      <c r="P231" s="148">
        <f>O231*H231</f>
        <v>0</v>
      </c>
      <c r="Q231" s="148">
        <v>0</v>
      </c>
      <c r="R231" s="148">
        <f>Q231*H231</f>
        <v>0</v>
      </c>
      <c r="S231" s="148">
        <v>0.02475</v>
      </c>
      <c r="T231" s="149">
        <f>S231*H231</f>
        <v>0.099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50" t="s">
        <v>186</v>
      </c>
      <c r="AT231" s="150" t="s">
        <v>128</v>
      </c>
      <c r="AU231" s="150" t="s">
        <v>82</v>
      </c>
      <c r="AY231" s="18" t="s">
        <v>125</v>
      </c>
      <c r="BE231" s="151">
        <f>IF(N231="základní",J231,0)</f>
        <v>0</v>
      </c>
      <c r="BF231" s="151">
        <f>IF(N231="snížená",J231,0)</f>
        <v>0</v>
      </c>
      <c r="BG231" s="151">
        <f>IF(N231="zákl. přenesená",J231,0)</f>
        <v>0</v>
      </c>
      <c r="BH231" s="151">
        <f>IF(N231="sníž. přenesená",J231,0)</f>
        <v>0</v>
      </c>
      <c r="BI231" s="151">
        <f>IF(N231="nulová",J231,0)</f>
        <v>0</v>
      </c>
      <c r="BJ231" s="18" t="s">
        <v>82</v>
      </c>
      <c r="BK231" s="151">
        <f>ROUND(I231*H231,2)</f>
        <v>0</v>
      </c>
      <c r="BL231" s="18" t="s">
        <v>186</v>
      </c>
      <c r="BM231" s="150" t="s">
        <v>306</v>
      </c>
    </row>
    <row r="232" spans="1:47" s="1" customFormat="1" ht="12">
      <c r="A232" s="33"/>
      <c r="B232" s="34"/>
      <c r="C232" s="33"/>
      <c r="D232" s="152" t="s">
        <v>134</v>
      </c>
      <c r="E232" s="33"/>
      <c r="F232" s="153" t="s">
        <v>307</v>
      </c>
      <c r="G232" s="33"/>
      <c r="H232" s="33"/>
      <c r="I232" s="154"/>
      <c r="J232" s="33"/>
      <c r="K232" s="33"/>
      <c r="L232" s="34"/>
      <c r="M232" s="155"/>
      <c r="N232" s="156"/>
      <c r="O232" s="54"/>
      <c r="P232" s="54"/>
      <c r="Q232" s="54"/>
      <c r="R232" s="54"/>
      <c r="S232" s="54"/>
      <c r="T232" s="55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8" t="s">
        <v>134</v>
      </c>
      <c r="AU232" s="18" t="s">
        <v>82</v>
      </c>
    </row>
    <row r="233" spans="2:51" s="12" customFormat="1" ht="12">
      <c r="B233" s="157"/>
      <c r="D233" s="158" t="s">
        <v>136</v>
      </c>
      <c r="E233" s="159" t="s">
        <v>3</v>
      </c>
      <c r="F233" s="160" t="s">
        <v>308</v>
      </c>
      <c r="H233" s="159" t="s">
        <v>3</v>
      </c>
      <c r="I233" s="161"/>
      <c r="L233" s="157"/>
      <c r="M233" s="162"/>
      <c r="N233" s="163"/>
      <c r="O233" s="163"/>
      <c r="P233" s="163"/>
      <c r="Q233" s="163"/>
      <c r="R233" s="163"/>
      <c r="S233" s="163"/>
      <c r="T233" s="164"/>
      <c r="AT233" s="159" t="s">
        <v>136</v>
      </c>
      <c r="AU233" s="159" t="s">
        <v>82</v>
      </c>
      <c r="AV233" s="12" t="s">
        <v>80</v>
      </c>
      <c r="AW233" s="12" t="s">
        <v>33</v>
      </c>
      <c r="AX233" s="12" t="s">
        <v>72</v>
      </c>
      <c r="AY233" s="159" t="s">
        <v>125</v>
      </c>
    </row>
    <row r="234" spans="2:51" s="12" customFormat="1" ht="12">
      <c r="B234" s="157"/>
      <c r="D234" s="158" t="s">
        <v>136</v>
      </c>
      <c r="E234" s="159" t="s">
        <v>3</v>
      </c>
      <c r="F234" s="160" t="s">
        <v>309</v>
      </c>
      <c r="H234" s="159" t="s">
        <v>3</v>
      </c>
      <c r="I234" s="161"/>
      <c r="L234" s="157"/>
      <c r="M234" s="162"/>
      <c r="N234" s="163"/>
      <c r="O234" s="163"/>
      <c r="P234" s="163"/>
      <c r="Q234" s="163"/>
      <c r="R234" s="163"/>
      <c r="S234" s="163"/>
      <c r="T234" s="164"/>
      <c r="AT234" s="159" t="s">
        <v>136</v>
      </c>
      <c r="AU234" s="159" t="s">
        <v>82</v>
      </c>
      <c r="AV234" s="12" t="s">
        <v>80</v>
      </c>
      <c r="AW234" s="12" t="s">
        <v>33</v>
      </c>
      <c r="AX234" s="12" t="s">
        <v>72</v>
      </c>
      <c r="AY234" s="159" t="s">
        <v>125</v>
      </c>
    </row>
    <row r="235" spans="2:51" s="13" customFormat="1" ht="12">
      <c r="B235" s="165"/>
      <c r="D235" s="158" t="s">
        <v>136</v>
      </c>
      <c r="E235" s="166" t="s">
        <v>3</v>
      </c>
      <c r="F235" s="167" t="s">
        <v>310</v>
      </c>
      <c r="H235" s="168">
        <v>4</v>
      </c>
      <c r="I235" s="169"/>
      <c r="L235" s="165"/>
      <c r="M235" s="170"/>
      <c r="N235" s="171"/>
      <c r="O235" s="171"/>
      <c r="P235" s="171"/>
      <c r="Q235" s="171"/>
      <c r="R235" s="171"/>
      <c r="S235" s="171"/>
      <c r="T235" s="172"/>
      <c r="AT235" s="166" t="s">
        <v>136</v>
      </c>
      <c r="AU235" s="166" t="s">
        <v>82</v>
      </c>
      <c r="AV235" s="13" t="s">
        <v>82</v>
      </c>
      <c r="AW235" s="13" t="s">
        <v>33</v>
      </c>
      <c r="AX235" s="13" t="s">
        <v>72</v>
      </c>
      <c r="AY235" s="166" t="s">
        <v>125</v>
      </c>
    </row>
    <row r="236" spans="2:51" s="14" customFormat="1" ht="12">
      <c r="B236" s="173"/>
      <c r="D236" s="158" t="s">
        <v>136</v>
      </c>
      <c r="E236" s="174" t="s">
        <v>3</v>
      </c>
      <c r="F236" s="175" t="s">
        <v>141</v>
      </c>
      <c r="H236" s="176">
        <v>4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4" t="s">
        <v>136</v>
      </c>
      <c r="AU236" s="174" t="s">
        <v>82</v>
      </c>
      <c r="AV236" s="14" t="s">
        <v>133</v>
      </c>
      <c r="AW236" s="14" t="s">
        <v>33</v>
      </c>
      <c r="AX236" s="14" t="s">
        <v>80</v>
      </c>
      <c r="AY236" s="174" t="s">
        <v>125</v>
      </c>
    </row>
    <row r="237" spans="1:65" s="1" customFormat="1" ht="24.2" customHeight="1">
      <c r="A237" s="33"/>
      <c r="B237" s="138"/>
      <c r="C237" s="139" t="s">
        <v>227</v>
      </c>
      <c r="D237" s="139" t="s">
        <v>128</v>
      </c>
      <c r="E237" s="140" t="s">
        <v>311</v>
      </c>
      <c r="F237" s="141" t="s">
        <v>312</v>
      </c>
      <c r="G237" s="142" t="s">
        <v>131</v>
      </c>
      <c r="H237" s="143">
        <v>2.4</v>
      </c>
      <c r="I237" s="144"/>
      <c r="J237" s="145">
        <f>ROUND(I237*H237,2)</f>
        <v>0</v>
      </c>
      <c r="K237" s="141" t="s">
        <v>132</v>
      </c>
      <c r="L237" s="34"/>
      <c r="M237" s="146" t="s">
        <v>3</v>
      </c>
      <c r="N237" s="147" t="s">
        <v>44</v>
      </c>
      <c r="O237" s="54"/>
      <c r="P237" s="148">
        <f>O237*H237</f>
        <v>0</v>
      </c>
      <c r="Q237" s="148">
        <v>0</v>
      </c>
      <c r="R237" s="148">
        <f>Q237*H237</f>
        <v>0</v>
      </c>
      <c r="S237" s="148">
        <v>0.02475</v>
      </c>
      <c r="T237" s="149">
        <f>S237*H237</f>
        <v>0.0594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186</v>
      </c>
      <c r="AT237" s="150" t="s">
        <v>128</v>
      </c>
      <c r="AU237" s="150" t="s">
        <v>82</v>
      </c>
      <c r="AY237" s="18" t="s">
        <v>125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82</v>
      </c>
      <c r="BK237" s="151">
        <f>ROUND(I237*H237,2)</f>
        <v>0</v>
      </c>
      <c r="BL237" s="18" t="s">
        <v>186</v>
      </c>
      <c r="BM237" s="150" t="s">
        <v>313</v>
      </c>
    </row>
    <row r="238" spans="1:47" s="1" customFormat="1" ht="12">
      <c r="A238" s="33"/>
      <c r="B238" s="34"/>
      <c r="C238" s="33"/>
      <c r="D238" s="152" t="s">
        <v>134</v>
      </c>
      <c r="E238" s="33"/>
      <c r="F238" s="153" t="s">
        <v>314</v>
      </c>
      <c r="G238" s="33"/>
      <c r="H238" s="33"/>
      <c r="I238" s="154"/>
      <c r="J238" s="33"/>
      <c r="K238" s="33"/>
      <c r="L238" s="34"/>
      <c r="M238" s="155"/>
      <c r="N238" s="156"/>
      <c r="O238" s="54"/>
      <c r="P238" s="54"/>
      <c r="Q238" s="54"/>
      <c r="R238" s="54"/>
      <c r="S238" s="54"/>
      <c r="T238" s="55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134</v>
      </c>
      <c r="AU238" s="18" t="s">
        <v>82</v>
      </c>
    </row>
    <row r="239" spans="2:51" s="12" customFormat="1" ht="12">
      <c r="B239" s="157"/>
      <c r="D239" s="158" t="s">
        <v>136</v>
      </c>
      <c r="E239" s="159" t="s">
        <v>3</v>
      </c>
      <c r="F239" s="160" t="s">
        <v>315</v>
      </c>
      <c r="H239" s="159" t="s">
        <v>3</v>
      </c>
      <c r="I239" s="161"/>
      <c r="L239" s="157"/>
      <c r="M239" s="162"/>
      <c r="N239" s="163"/>
      <c r="O239" s="163"/>
      <c r="P239" s="163"/>
      <c r="Q239" s="163"/>
      <c r="R239" s="163"/>
      <c r="S239" s="163"/>
      <c r="T239" s="164"/>
      <c r="AT239" s="159" t="s">
        <v>136</v>
      </c>
      <c r="AU239" s="159" t="s">
        <v>82</v>
      </c>
      <c r="AV239" s="12" t="s">
        <v>80</v>
      </c>
      <c r="AW239" s="12" t="s">
        <v>33</v>
      </c>
      <c r="AX239" s="12" t="s">
        <v>72</v>
      </c>
      <c r="AY239" s="159" t="s">
        <v>125</v>
      </c>
    </row>
    <row r="240" spans="2:51" s="12" customFormat="1" ht="12">
      <c r="B240" s="157"/>
      <c r="D240" s="158" t="s">
        <v>136</v>
      </c>
      <c r="E240" s="159" t="s">
        <v>3</v>
      </c>
      <c r="F240" s="160" t="s">
        <v>316</v>
      </c>
      <c r="H240" s="159" t="s">
        <v>3</v>
      </c>
      <c r="I240" s="161"/>
      <c r="L240" s="157"/>
      <c r="M240" s="162"/>
      <c r="N240" s="163"/>
      <c r="O240" s="163"/>
      <c r="P240" s="163"/>
      <c r="Q240" s="163"/>
      <c r="R240" s="163"/>
      <c r="S240" s="163"/>
      <c r="T240" s="164"/>
      <c r="AT240" s="159" t="s">
        <v>136</v>
      </c>
      <c r="AU240" s="159" t="s">
        <v>82</v>
      </c>
      <c r="AV240" s="12" t="s">
        <v>80</v>
      </c>
      <c r="AW240" s="12" t="s">
        <v>33</v>
      </c>
      <c r="AX240" s="12" t="s">
        <v>72</v>
      </c>
      <c r="AY240" s="159" t="s">
        <v>125</v>
      </c>
    </row>
    <row r="241" spans="2:51" s="13" customFormat="1" ht="12">
      <c r="B241" s="165"/>
      <c r="D241" s="158" t="s">
        <v>136</v>
      </c>
      <c r="E241" s="166" t="s">
        <v>3</v>
      </c>
      <c r="F241" s="167" t="s">
        <v>317</v>
      </c>
      <c r="H241" s="168">
        <v>1.2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6" t="s">
        <v>136</v>
      </c>
      <c r="AU241" s="166" t="s">
        <v>82</v>
      </c>
      <c r="AV241" s="13" t="s">
        <v>82</v>
      </c>
      <c r="AW241" s="13" t="s">
        <v>33</v>
      </c>
      <c r="AX241" s="13" t="s">
        <v>72</v>
      </c>
      <c r="AY241" s="166" t="s">
        <v>125</v>
      </c>
    </row>
    <row r="242" spans="2:51" s="12" customFormat="1" ht="12">
      <c r="B242" s="157"/>
      <c r="D242" s="158" t="s">
        <v>136</v>
      </c>
      <c r="E242" s="159" t="s">
        <v>3</v>
      </c>
      <c r="F242" s="160" t="s">
        <v>318</v>
      </c>
      <c r="H242" s="159" t="s">
        <v>3</v>
      </c>
      <c r="I242" s="161"/>
      <c r="L242" s="157"/>
      <c r="M242" s="162"/>
      <c r="N242" s="163"/>
      <c r="O242" s="163"/>
      <c r="P242" s="163"/>
      <c r="Q242" s="163"/>
      <c r="R242" s="163"/>
      <c r="S242" s="163"/>
      <c r="T242" s="164"/>
      <c r="AT242" s="159" t="s">
        <v>136</v>
      </c>
      <c r="AU242" s="159" t="s">
        <v>82</v>
      </c>
      <c r="AV242" s="12" t="s">
        <v>80</v>
      </c>
      <c r="AW242" s="12" t="s">
        <v>33</v>
      </c>
      <c r="AX242" s="12" t="s">
        <v>72</v>
      </c>
      <c r="AY242" s="159" t="s">
        <v>125</v>
      </c>
    </row>
    <row r="243" spans="2:51" s="13" customFormat="1" ht="12">
      <c r="B243" s="165"/>
      <c r="D243" s="158" t="s">
        <v>136</v>
      </c>
      <c r="E243" s="166" t="s">
        <v>3</v>
      </c>
      <c r="F243" s="167" t="s">
        <v>317</v>
      </c>
      <c r="H243" s="168">
        <v>1.2</v>
      </c>
      <c r="I243" s="169"/>
      <c r="L243" s="165"/>
      <c r="M243" s="170"/>
      <c r="N243" s="171"/>
      <c r="O243" s="171"/>
      <c r="P243" s="171"/>
      <c r="Q243" s="171"/>
      <c r="R243" s="171"/>
      <c r="S243" s="171"/>
      <c r="T243" s="172"/>
      <c r="AT243" s="166" t="s">
        <v>136</v>
      </c>
      <c r="AU243" s="166" t="s">
        <v>82</v>
      </c>
      <c r="AV243" s="13" t="s">
        <v>82</v>
      </c>
      <c r="AW243" s="13" t="s">
        <v>33</v>
      </c>
      <c r="AX243" s="13" t="s">
        <v>72</v>
      </c>
      <c r="AY243" s="166" t="s">
        <v>125</v>
      </c>
    </row>
    <row r="244" spans="2:51" s="14" customFormat="1" ht="12">
      <c r="B244" s="173"/>
      <c r="D244" s="158" t="s">
        <v>136</v>
      </c>
      <c r="E244" s="174" t="s">
        <v>3</v>
      </c>
      <c r="F244" s="175" t="s">
        <v>141</v>
      </c>
      <c r="H244" s="176">
        <v>2.4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136</v>
      </c>
      <c r="AU244" s="174" t="s">
        <v>82</v>
      </c>
      <c r="AV244" s="14" t="s">
        <v>133</v>
      </c>
      <c r="AW244" s="14" t="s">
        <v>33</v>
      </c>
      <c r="AX244" s="14" t="s">
        <v>80</v>
      </c>
      <c r="AY244" s="174" t="s">
        <v>125</v>
      </c>
    </row>
    <row r="245" spans="1:65" s="1" customFormat="1" ht="24.2" customHeight="1">
      <c r="A245" s="33"/>
      <c r="B245" s="138"/>
      <c r="C245" s="139" t="s">
        <v>319</v>
      </c>
      <c r="D245" s="139" t="s">
        <v>128</v>
      </c>
      <c r="E245" s="140" t="s">
        <v>320</v>
      </c>
      <c r="F245" s="141" t="s">
        <v>321</v>
      </c>
      <c r="G245" s="142" t="s">
        <v>131</v>
      </c>
      <c r="H245" s="143">
        <v>4</v>
      </c>
      <c r="I245" s="144"/>
      <c r="J245" s="145">
        <f>ROUND(I245*H245,2)</f>
        <v>0</v>
      </c>
      <c r="K245" s="141" t="s">
        <v>132</v>
      </c>
      <c r="L245" s="34"/>
      <c r="M245" s="146" t="s">
        <v>3</v>
      </c>
      <c r="N245" s="147" t="s">
        <v>44</v>
      </c>
      <c r="O245" s="54"/>
      <c r="P245" s="148">
        <f>O245*H245</f>
        <v>0</v>
      </c>
      <c r="Q245" s="148">
        <v>0</v>
      </c>
      <c r="R245" s="148">
        <f>Q245*H245</f>
        <v>0</v>
      </c>
      <c r="S245" s="148">
        <v>0.01232</v>
      </c>
      <c r="T245" s="149">
        <f>S245*H245</f>
        <v>0.04928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0" t="s">
        <v>186</v>
      </c>
      <c r="AT245" s="150" t="s">
        <v>128</v>
      </c>
      <c r="AU245" s="150" t="s">
        <v>82</v>
      </c>
      <c r="AY245" s="18" t="s">
        <v>125</v>
      </c>
      <c r="BE245" s="151">
        <f>IF(N245="základní",J245,0)</f>
        <v>0</v>
      </c>
      <c r="BF245" s="151">
        <f>IF(N245="snížená",J245,0)</f>
        <v>0</v>
      </c>
      <c r="BG245" s="151">
        <f>IF(N245="zákl. přenesená",J245,0)</f>
        <v>0</v>
      </c>
      <c r="BH245" s="151">
        <f>IF(N245="sníž. přenesená",J245,0)</f>
        <v>0</v>
      </c>
      <c r="BI245" s="151">
        <f>IF(N245="nulová",J245,0)</f>
        <v>0</v>
      </c>
      <c r="BJ245" s="18" t="s">
        <v>82</v>
      </c>
      <c r="BK245" s="151">
        <f>ROUND(I245*H245,2)</f>
        <v>0</v>
      </c>
      <c r="BL245" s="18" t="s">
        <v>186</v>
      </c>
      <c r="BM245" s="150" t="s">
        <v>322</v>
      </c>
    </row>
    <row r="246" spans="1:47" s="1" customFormat="1" ht="12">
      <c r="A246" s="33"/>
      <c r="B246" s="34"/>
      <c r="C246" s="33"/>
      <c r="D246" s="152" t="s">
        <v>134</v>
      </c>
      <c r="E246" s="33"/>
      <c r="F246" s="153" t="s">
        <v>323</v>
      </c>
      <c r="G246" s="33"/>
      <c r="H246" s="33"/>
      <c r="I246" s="154"/>
      <c r="J246" s="33"/>
      <c r="K246" s="33"/>
      <c r="L246" s="34"/>
      <c r="M246" s="155"/>
      <c r="N246" s="156"/>
      <c r="O246" s="54"/>
      <c r="P246" s="54"/>
      <c r="Q246" s="54"/>
      <c r="R246" s="54"/>
      <c r="S246" s="54"/>
      <c r="T246" s="55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8" t="s">
        <v>134</v>
      </c>
      <c r="AU246" s="18" t="s">
        <v>82</v>
      </c>
    </row>
    <row r="247" spans="2:51" s="12" customFormat="1" ht="12">
      <c r="B247" s="157"/>
      <c r="D247" s="158" t="s">
        <v>136</v>
      </c>
      <c r="E247" s="159" t="s">
        <v>3</v>
      </c>
      <c r="F247" s="160" t="s">
        <v>324</v>
      </c>
      <c r="H247" s="159" t="s">
        <v>3</v>
      </c>
      <c r="I247" s="161"/>
      <c r="L247" s="157"/>
      <c r="M247" s="162"/>
      <c r="N247" s="163"/>
      <c r="O247" s="163"/>
      <c r="P247" s="163"/>
      <c r="Q247" s="163"/>
      <c r="R247" s="163"/>
      <c r="S247" s="163"/>
      <c r="T247" s="164"/>
      <c r="AT247" s="159" t="s">
        <v>136</v>
      </c>
      <c r="AU247" s="159" t="s">
        <v>82</v>
      </c>
      <c r="AV247" s="12" t="s">
        <v>80</v>
      </c>
      <c r="AW247" s="12" t="s">
        <v>33</v>
      </c>
      <c r="AX247" s="12" t="s">
        <v>72</v>
      </c>
      <c r="AY247" s="159" t="s">
        <v>125</v>
      </c>
    </row>
    <row r="248" spans="2:51" s="12" customFormat="1" ht="12">
      <c r="B248" s="157"/>
      <c r="D248" s="158" t="s">
        <v>136</v>
      </c>
      <c r="E248" s="159" t="s">
        <v>3</v>
      </c>
      <c r="F248" s="160" t="s">
        <v>325</v>
      </c>
      <c r="H248" s="159" t="s">
        <v>3</v>
      </c>
      <c r="I248" s="161"/>
      <c r="L248" s="157"/>
      <c r="M248" s="162"/>
      <c r="N248" s="163"/>
      <c r="O248" s="163"/>
      <c r="P248" s="163"/>
      <c r="Q248" s="163"/>
      <c r="R248" s="163"/>
      <c r="S248" s="163"/>
      <c r="T248" s="164"/>
      <c r="AT248" s="159" t="s">
        <v>136</v>
      </c>
      <c r="AU248" s="159" t="s">
        <v>82</v>
      </c>
      <c r="AV248" s="12" t="s">
        <v>80</v>
      </c>
      <c r="AW248" s="12" t="s">
        <v>33</v>
      </c>
      <c r="AX248" s="12" t="s">
        <v>72</v>
      </c>
      <c r="AY248" s="159" t="s">
        <v>125</v>
      </c>
    </row>
    <row r="249" spans="2:51" s="13" customFormat="1" ht="12">
      <c r="B249" s="165"/>
      <c r="D249" s="158" t="s">
        <v>136</v>
      </c>
      <c r="E249" s="166" t="s">
        <v>3</v>
      </c>
      <c r="F249" s="167" t="s">
        <v>310</v>
      </c>
      <c r="H249" s="168">
        <v>4</v>
      </c>
      <c r="I249" s="169"/>
      <c r="L249" s="165"/>
      <c r="M249" s="170"/>
      <c r="N249" s="171"/>
      <c r="O249" s="171"/>
      <c r="P249" s="171"/>
      <c r="Q249" s="171"/>
      <c r="R249" s="171"/>
      <c r="S249" s="171"/>
      <c r="T249" s="172"/>
      <c r="AT249" s="166" t="s">
        <v>136</v>
      </c>
      <c r="AU249" s="166" t="s">
        <v>82</v>
      </c>
      <c r="AV249" s="13" t="s">
        <v>82</v>
      </c>
      <c r="AW249" s="13" t="s">
        <v>33</v>
      </c>
      <c r="AX249" s="13" t="s">
        <v>72</v>
      </c>
      <c r="AY249" s="166" t="s">
        <v>125</v>
      </c>
    </row>
    <row r="250" spans="2:51" s="14" customFormat="1" ht="12">
      <c r="B250" s="173"/>
      <c r="D250" s="158" t="s">
        <v>136</v>
      </c>
      <c r="E250" s="174" t="s">
        <v>3</v>
      </c>
      <c r="F250" s="175" t="s">
        <v>141</v>
      </c>
      <c r="H250" s="176">
        <v>4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136</v>
      </c>
      <c r="AU250" s="174" t="s">
        <v>82</v>
      </c>
      <c r="AV250" s="14" t="s">
        <v>133</v>
      </c>
      <c r="AW250" s="14" t="s">
        <v>33</v>
      </c>
      <c r="AX250" s="14" t="s">
        <v>80</v>
      </c>
      <c r="AY250" s="174" t="s">
        <v>125</v>
      </c>
    </row>
    <row r="251" spans="1:65" s="1" customFormat="1" ht="24.2" customHeight="1">
      <c r="A251" s="33"/>
      <c r="B251" s="138"/>
      <c r="C251" s="139" t="s">
        <v>233</v>
      </c>
      <c r="D251" s="139" t="s">
        <v>128</v>
      </c>
      <c r="E251" s="140" t="s">
        <v>225</v>
      </c>
      <c r="F251" s="141" t="s">
        <v>226</v>
      </c>
      <c r="G251" s="142" t="s">
        <v>217</v>
      </c>
      <c r="H251" s="143">
        <v>4.363</v>
      </c>
      <c r="I251" s="144"/>
      <c r="J251" s="145">
        <f>ROUND(I251*H251,2)</f>
        <v>0</v>
      </c>
      <c r="K251" s="141" t="s">
        <v>132</v>
      </c>
      <c r="L251" s="34"/>
      <c r="M251" s="146" t="s">
        <v>3</v>
      </c>
      <c r="N251" s="147" t="s">
        <v>44</v>
      </c>
      <c r="O251" s="54"/>
      <c r="P251" s="148">
        <f>O251*H251</f>
        <v>0</v>
      </c>
      <c r="Q251" s="148">
        <v>0</v>
      </c>
      <c r="R251" s="148">
        <f>Q251*H251</f>
        <v>0</v>
      </c>
      <c r="S251" s="148">
        <v>0</v>
      </c>
      <c r="T251" s="149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0" t="s">
        <v>186</v>
      </c>
      <c r="AT251" s="150" t="s">
        <v>128</v>
      </c>
      <c r="AU251" s="150" t="s">
        <v>82</v>
      </c>
      <c r="AY251" s="18" t="s">
        <v>125</v>
      </c>
      <c r="BE251" s="151">
        <f>IF(N251="základní",J251,0)</f>
        <v>0</v>
      </c>
      <c r="BF251" s="151">
        <f>IF(N251="snížená",J251,0)</f>
        <v>0</v>
      </c>
      <c r="BG251" s="151">
        <f>IF(N251="zákl. přenesená",J251,0)</f>
        <v>0</v>
      </c>
      <c r="BH251" s="151">
        <f>IF(N251="sníž. přenesená",J251,0)</f>
        <v>0</v>
      </c>
      <c r="BI251" s="151">
        <f>IF(N251="nulová",J251,0)</f>
        <v>0</v>
      </c>
      <c r="BJ251" s="18" t="s">
        <v>82</v>
      </c>
      <c r="BK251" s="151">
        <f>ROUND(I251*H251,2)</f>
        <v>0</v>
      </c>
      <c r="BL251" s="18" t="s">
        <v>186</v>
      </c>
      <c r="BM251" s="150" t="s">
        <v>326</v>
      </c>
    </row>
    <row r="252" spans="1:47" s="1" customFormat="1" ht="12">
      <c r="A252" s="33"/>
      <c r="B252" s="34"/>
      <c r="C252" s="33"/>
      <c r="D252" s="152" t="s">
        <v>134</v>
      </c>
      <c r="E252" s="33"/>
      <c r="F252" s="153" t="s">
        <v>228</v>
      </c>
      <c r="G252" s="33"/>
      <c r="H252" s="33"/>
      <c r="I252" s="154"/>
      <c r="J252" s="33"/>
      <c r="K252" s="33"/>
      <c r="L252" s="34"/>
      <c r="M252" s="155"/>
      <c r="N252" s="156"/>
      <c r="O252" s="54"/>
      <c r="P252" s="54"/>
      <c r="Q252" s="54"/>
      <c r="R252" s="54"/>
      <c r="S252" s="54"/>
      <c r="T252" s="55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8" t="s">
        <v>134</v>
      </c>
      <c r="AU252" s="18" t="s">
        <v>82</v>
      </c>
    </row>
    <row r="253" spans="2:51" s="12" customFormat="1" ht="12">
      <c r="B253" s="157"/>
      <c r="D253" s="158" t="s">
        <v>136</v>
      </c>
      <c r="E253" s="159" t="s">
        <v>3</v>
      </c>
      <c r="F253" s="160" t="s">
        <v>327</v>
      </c>
      <c r="H253" s="159" t="s">
        <v>3</v>
      </c>
      <c r="I253" s="161"/>
      <c r="L253" s="157"/>
      <c r="M253" s="162"/>
      <c r="N253" s="163"/>
      <c r="O253" s="163"/>
      <c r="P253" s="163"/>
      <c r="Q253" s="163"/>
      <c r="R253" s="163"/>
      <c r="S253" s="163"/>
      <c r="T253" s="164"/>
      <c r="AT253" s="159" t="s">
        <v>136</v>
      </c>
      <c r="AU253" s="159" t="s">
        <v>82</v>
      </c>
      <c r="AV253" s="12" t="s">
        <v>80</v>
      </c>
      <c r="AW253" s="12" t="s">
        <v>33</v>
      </c>
      <c r="AX253" s="12" t="s">
        <v>72</v>
      </c>
      <c r="AY253" s="159" t="s">
        <v>125</v>
      </c>
    </row>
    <row r="254" spans="2:51" s="13" customFormat="1" ht="12">
      <c r="B254" s="165"/>
      <c r="D254" s="158" t="s">
        <v>136</v>
      </c>
      <c r="E254" s="166" t="s">
        <v>3</v>
      </c>
      <c r="F254" s="167" t="s">
        <v>328</v>
      </c>
      <c r="H254" s="168">
        <v>4.363</v>
      </c>
      <c r="I254" s="169"/>
      <c r="L254" s="165"/>
      <c r="M254" s="170"/>
      <c r="N254" s="171"/>
      <c r="O254" s="171"/>
      <c r="P254" s="171"/>
      <c r="Q254" s="171"/>
      <c r="R254" s="171"/>
      <c r="S254" s="171"/>
      <c r="T254" s="172"/>
      <c r="AT254" s="166" t="s">
        <v>136</v>
      </c>
      <c r="AU254" s="166" t="s">
        <v>82</v>
      </c>
      <c r="AV254" s="13" t="s">
        <v>82</v>
      </c>
      <c r="AW254" s="13" t="s">
        <v>33</v>
      </c>
      <c r="AX254" s="13" t="s">
        <v>72</v>
      </c>
      <c r="AY254" s="166" t="s">
        <v>125</v>
      </c>
    </row>
    <row r="255" spans="2:51" s="14" customFormat="1" ht="12">
      <c r="B255" s="173"/>
      <c r="D255" s="158" t="s">
        <v>136</v>
      </c>
      <c r="E255" s="174" t="s">
        <v>3</v>
      </c>
      <c r="F255" s="175" t="s">
        <v>141</v>
      </c>
      <c r="H255" s="176">
        <v>4.363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136</v>
      </c>
      <c r="AU255" s="174" t="s">
        <v>82</v>
      </c>
      <c r="AV255" s="14" t="s">
        <v>133</v>
      </c>
      <c r="AW255" s="14" t="s">
        <v>33</v>
      </c>
      <c r="AX255" s="14" t="s">
        <v>80</v>
      </c>
      <c r="AY255" s="174" t="s">
        <v>125</v>
      </c>
    </row>
    <row r="256" spans="1:65" s="1" customFormat="1" ht="21.75" customHeight="1">
      <c r="A256" s="33"/>
      <c r="B256" s="138"/>
      <c r="C256" s="139" t="s">
        <v>329</v>
      </c>
      <c r="D256" s="139" t="s">
        <v>128</v>
      </c>
      <c r="E256" s="140" t="s">
        <v>231</v>
      </c>
      <c r="F256" s="141" t="s">
        <v>232</v>
      </c>
      <c r="G256" s="142" t="s">
        <v>217</v>
      </c>
      <c r="H256" s="143">
        <v>4.363</v>
      </c>
      <c r="I256" s="144"/>
      <c r="J256" s="145">
        <f>ROUND(I256*H256,2)</f>
        <v>0</v>
      </c>
      <c r="K256" s="141" t="s">
        <v>132</v>
      </c>
      <c r="L256" s="34"/>
      <c r="M256" s="146" t="s">
        <v>3</v>
      </c>
      <c r="N256" s="147" t="s">
        <v>44</v>
      </c>
      <c r="O256" s="54"/>
      <c r="P256" s="148">
        <f>O256*H256</f>
        <v>0</v>
      </c>
      <c r="Q256" s="148">
        <v>0</v>
      </c>
      <c r="R256" s="148">
        <f>Q256*H256</f>
        <v>0</v>
      </c>
      <c r="S256" s="148">
        <v>0</v>
      </c>
      <c r="T256" s="149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0" t="s">
        <v>186</v>
      </c>
      <c r="AT256" s="150" t="s">
        <v>128</v>
      </c>
      <c r="AU256" s="150" t="s">
        <v>82</v>
      </c>
      <c r="AY256" s="18" t="s">
        <v>125</v>
      </c>
      <c r="BE256" s="151">
        <f>IF(N256="základní",J256,0)</f>
        <v>0</v>
      </c>
      <c r="BF256" s="151">
        <f>IF(N256="snížená",J256,0)</f>
        <v>0</v>
      </c>
      <c r="BG256" s="151">
        <f>IF(N256="zákl. přenesená",J256,0)</f>
        <v>0</v>
      </c>
      <c r="BH256" s="151">
        <f>IF(N256="sníž. přenesená",J256,0)</f>
        <v>0</v>
      </c>
      <c r="BI256" s="151">
        <f>IF(N256="nulová",J256,0)</f>
        <v>0</v>
      </c>
      <c r="BJ256" s="18" t="s">
        <v>82</v>
      </c>
      <c r="BK256" s="151">
        <f>ROUND(I256*H256,2)</f>
        <v>0</v>
      </c>
      <c r="BL256" s="18" t="s">
        <v>186</v>
      </c>
      <c r="BM256" s="150" t="s">
        <v>330</v>
      </c>
    </row>
    <row r="257" spans="1:47" s="1" customFormat="1" ht="12">
      <c r="A257" s="33"/>
      <c r="B257" s="34"/>
      <c r="C257" s="33"/>
      <c r="D257" s="152" t="s">
        <v>134</v>
      </c>
      <c r="E257" s="33"/>
      <c r="F257" s="153" t="s">
        <v>234</v>
      </c>
      <c r="G257" s="33"/>
      <c r="H257" s="33"/>
      <c r="I257" s="154"/>
      <c r="J257" s="33"/>
      <c r="K257" s="33"/>
      <c r="L257" s="34"/>
      <c r="M257" s="155"/>
      <c r="N257" s="156"/>
      <c r="O257" s="54"/>
      <c r="P257" s="54"/>
      <c r="Q257" s="54"/>
      <c r="R257" s="54"/>
      <c r="S257" s="54"/>
      <c r="T257" s="55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8" t="s">
        <v>134</v>
      </c>
      <c r="AU257" s="18" t="s">
        <v>82</v>
      </c>
    </row>
    <row r="258" spans="2:51" s="13" customFormat="1" ht="12">
      <c r="B258" s="165"/>
      <c r="D258" s="158" t="s">
        <v>136</v>
      </c>
      <c r="E258" s="166" t="s">
        <v>3</v>
      </c>
      <c r="F258" s="167" t="s">
        <v>328</v>
      </c>
      <c r="H258" s="168">
        <v>4.363</v>
      </c>
      <c r="I258" s="169"/>
      <c r="L258" s="165"/>
      <c r="M258" s="170"/>
      <c r="N258" s="171"/>
      <c r="O258" s="171"/>
      <c r="P258" s="171"/>
      <c r="Q258" s="171"/>
      <c r="R258" s="171"/>
      <c r="S258" s="171"/>
      <c r="T258" s="172"/>
      <c r="AT258" s="166" t="s">
        <v>136</v>
      </c>
      <c r="AU258" s="166" t="s">
        <v>82</v>
      </c>
      <c r="AV258" s="13" t="s">
        <v>82</v>
      </c>
      <c r="AW258" s="13" t="s">
        <v>33</v>
      </c>
      <c r="AX258" s="13" t="s">
        <v>72</v>
      </c>
      <c r="AY258" s="166" t="s">
        <v>125</v>
      </c>
    </row>
    <row r="259" spans="2:51" s="14" customFormat="1" ht="12">
      <c r="B259" s="173"/>
      <c r="D259" s="158" t="s">
        <v>136</v>
      </c>
      <c r="E259" s="174" t="s">
        <v>3</v>
      </c>
      <c r="F259" s="175" t="s">
        <v>141</v>
      </c>
      <c r="H259" s="176">
        <v>4.363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136</v>
      </c>
      <c r="AU259" s="174" t="s">
        <v>82</v>
      </c>
      <c r="AV259" s="14" t="s">
        <v>133</v>
      </c>
      <c r="AW259" s="14" t="s">
        <v>33</v>
      </c>
      <c r="AX259" s="14" t="s">
        <v>80</v>
      </c>
      <c r="AY259" s="174" t="s">
        <v>125</v>
      </c>
    </row>
    <row r="260" spans="1:65" s="1" customFormat="1" ht="24.2" customHeight="1">
      <c r="A260" s="33"/>
      <c r="B260" s="138"/>
      <c r="C260" s="139" t="s">
        <v>238</v>
      </c>
      <c r="D260" s="139" t="s">
        <v>128</v>
      </c>
      <c r="E260" s="140" t="s">
        <v>236</v>
      </c>
      <c r="F260" s="141" t="s">
        <v>237</v>
      </c>
      <c r="G260" s="142" t="s">
        <v>217</v>
      </c>
      <c r="H260" s="143">
        <v>82.897</v>
      </c>
      <c r="I260" s="144"/>
      <c r="J260" s="145">
        <f>ROUND(I260*H260,2)</f>
        <v>0</v>
      </c>
      <c r="K260" s="141" t="s">
        <v>132</v>
      </c>
      <c r="L260" s="34"/>
      <c r="M260" s="146" t="s">
        <v>3</v>
      </c>
      <c r="N260" s="147" t="s">
        <v>44</v>
      </c>
      <c r="O260" s="54"/>
      <c r="P260" s="148">
        <f>O260*H260</f>
        <v>0</v>
      </c>
      <c r="Q260" s="148">
        <v>0</v>
      </c>
      <c r="R260" s="148">
        <f>Q260*H260</f>
        <v>0</v>
      </c>
      <c r="S260" s="148">
        <v>0</v>
      </c>
      <c r="T260" s="149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0" t="s">
        <v>186</v>
      </c>
      <c r="AT260" s="150" t="s">
        <v>128</v>
      </c>
      <c r="AU260" s="150" t="s">
        <v>82</v>
      </c>
      <c r="AY260" s="18" t="s">
        <v>125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8" t="s">
        <v>82</v>
      </c>
      <c r="BK260" s="151">
        <f>ROUND(I260*H260,2)</f>
        <v>0</v>
      </c>
      <c r="BL260" s="18" t="s">
        <v>186</v>
      </c>
      <c r="BM260" s="150" t="s">
        <v>331</v>
      </c>
    </row>
    <row r="261" spans="1:47" s="1" customFormat="1" ht="12">
      <c r="A261" s="33"/>
      <c r="B261" s="34"/>
      <c r="C261" s="33"/>
      <c r="D261" s="152" t="s">
        <v>134</v>
      </c>
      <c r="E261" s="33"/>
      <c r="F261" s="153" t="s">
        <v>239</v>
      </c>
      <c r="G261" s="33"/>
      <c r="H261" s="33"/>
      <c r="I261" s="154"/>
      <c r="J261" s="33"/>
      <c r="K261" s="33"/>
      <c r="L261" s="34"/>
      <c r="M261" s="155"/>
      <c r="N261" s="156"/>
      <c r="O261" s="54"/>
      <c r="P261" s="54"/>
      <c r="Q261" s="54"/>
      <c r="R261" s="54"/>
      <c r="S261" s="54"/>
      <c r="T261" s="55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8" t="s">
        <v>134</v>
      </c>
      <c r="AU261" s="18" t="s">
        <v>82</v>
      </c>
    </row>
    <row r="262" spans="2:51" s="13" customFormat="1" ht="12">
      <c r="B262" s="165"/>
      <c r="D262" s="158" t="s">
        <v>136</v>
      </c>
      <c r="E262" s="166" t="s">
        <v>3</v>
      </c>
      <c r="F262" s="167" t="s">
        <v>332</v>
      </c>
      <c r="H262" s="168">
        <v>82.897</v>
      </c>
      <c r="I262" s="169"/>
      <c r="L262" s="165"/>
      <c r="M262" s="170"/>
      <c r="N262" s="171"/>
      <c r="O262" s="171"/>
      <c r="P262" s="171"/>
      <c r="Q262" s="171"/>
      <c r="R262" s="171"/>
      <c r="S262" s="171"/>
      <c r="T262" s="172"/>
      <c r="AT262" s="166" t="s">
        <v>136</v>
      </c>
      <c r="AU262" s="166" t="s">
        <v>82</v>
      </c>
      <c r="AV262" s="13" t="s">
        <v>82</v>
      </c>
      <c r="AW262" s="13" t="s">
        <v>33</v>
      </c>
      <c r="AX262" s="13" t="s">
        <v>72</v>
      </c>
      <c r="AY262" s="166" t="s">
        <v>125</v>
      </c>
    </row>
    <row r="263" spans="2:51" s="14" customFormat="1" ht="12">
      <c r="B263" s="173"/>
      <c r="D263" s="158" t="s">
        <v>136</v>
      </c>
      <c r="E263" s="174" t="s">
        <v>3</v>
      </c>
      <c r="F263" s="175" t="s">
        <v>141</v>
      </c>
      <c r="H263" s="176">
        <v>82.897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136</v>
      </c>
      <c r="AU263" s="174" t="s">
        <v>82</v>
      </c>
      <c r="AV263" s="14" t="s">
        <v>133</v>
      </c>
      <c r="AW263" s="14" t="s">
        <v>33</v>
      </c>
      <c r="AX263" s="14" t="s">
        <v>80</v>
      </c>
      <c r="AY263" s="174" t="s">
        <v>125</v>
      </c>
    </row>
    <row r="264" spans="1:65" s="1" customFormat="1" ht="24.2" customHeight="1">
      <c r="A264" s="33"/>
      <c r="B264" s="138"/>
      <c r="C264" s="139" t="s">
        <v>333</v>
      </c>
      <c r="D264" s="139" t="s">
        <v>128</v>
      </c>
      <c r="E264" s="140" t="s">
        <v>251</v>
      </c>
      <c r="F264" s="141" t="s">
        <v>252</v>
      </c>
      <c r="G264" s="142" t="s">
        <v>217</v>
      </c>
      <c r="H264" s="143">
        <v>4.363</v>
      </c>
      <c r="I264" s="144"/>
      <c r="J264" s="145">
        <f>ROUND(I264*H264,2)</f>
        <v>0</v>
      </c>
      <c r="K264" s="141" t="s">
        <v>132</v>
      </c>
      <c r="L264" s="34"/>
      <c r="M264" s="146" t="s">
        <v>3</v>
      </c>
      <c r="N264" s="147" t="s">
        <v>44</v>
      </c>
      <c r="O264" s="54"/>
      <c r="P264" s="148">
        <f>O264*H264</f>
        <v>0</v>
      </c>
      <c r="Q264" s="148">
        <v>0</v>
      </c>
      <c r="R264" s="148">
        <f>Q264*H264</f>
        <v>0</v>
      </c>
      <c r="S264" s="148">
        <v>0</v>
      </c>
      <c r="T264" s="149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0" t="s">
        <v>186</v>
      </c>
      <c r="AT264" s="150" t="s">
        <v>128</v>
      </c>
      <c r="AU264" s="150" t="s">
        <v>82</v>
      </c>
      <c r="AY264" s="18" t="s">
        <v>125</v>
      </c>
      <c r="BE264" s="151">
        <f>IF(N264="základní",J264,0)</f>
        <v>0</v>
      </c>
      <c r="BF264" s="151">
        <f>IF(N264="snížená",J264,0)</f>
        <v>0</v>
      </c>
      <c r="BG264" s="151">
        <f>IF(N264="zákl. přenesená",J264,0)</f>
        <v>0</v>
      </c>
      <c r="BH264" s="151">
        <f>IF(N264="sníž. přenesená",J264,0)</f>
        <v>0</v>
      </c>
      <c r="BI264" s="151">
        <f>IF(N264="nulová",J264,0)</f>
        <v>0</v>
      </c>
      <c r="BJ264" s="18" t="s">
        <v>82</v>
      </c>
      <c r="BK264" s="151">
        <f>ROUND(I264*H264,2)</f>
        <v>0</v>
      </c>
      <c r="BL264" s="18" t="s">
        <v>186</v>
      </c>
      <c r="BM264" s="150" t="s">
        <v>126</v>
      </c>
    </row>
    <row r="265" spans="1:47" s="1" customFormat="1" ht="12">
      <c r="A265" s="33"/>
      <c r="B265" s="34"/>
      <c r="C265" s="33"/>
      <c r="D265" s="152" t="s">
        <v>134</v>
      </c>
      <c r="E265" s="33"/>
      <c r="F265" s="153" t="s">
        <v>254</v>
      </c>
      <c r="G265" s="33"/>
      <c r="H265" s="33"/>
      <c r="I265" s="154"/>
      <c r="J265" s="33"/>
      <c r="K265" s="33"/>
      <c r="L265" s="34"/>
      <c r="M265" s="155"/>
      <c r="N265" s="156"/>
      <c r="O265" s="54"/>
      <c r="P265" s="54"/>
      <c r="Q265" s="54"/>
      <c r="R265" s="54"/>
      <c r="S265" s="54"/>
      <c r="T265" s="55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8" t="s">
        <v>134</v>
      </c>
      <c r="AU265" s="18" t="s">
        <v>82</v>
      </c>
    </row>
    <row r="266" spans="2:51" s="13" customFormat="1" ht="12">
      <c r="B266" s="165"/>
      <c r="D266" s="158" t="s">
        <v>136</v>
      </c>
      <c r="E266" s="166" t="s">
        <v>3</v>
      </c>
      <c r="F266" s="167" t="s">
        <v>328</v>
      </c>
      <c r="H266" s="168">
        <v>4.363</v>
      </c>
      <c r="I266" s="169"/>
      <c r="L266" s="165"/>
      <c r="M266" s="170"/>
      <c r="N266" s="171"/>
      <c r="O266" s="171"/>
      <c r="P266" s="171"/>
      <c r="Q266" s="171"/>
      <c r="R266" s="171"/>
      <c r="S266" s="171"/>
      <c r="T266" s="172"/>
      <c r="AT266" s="166" t="s">
        <v>136</v>
      </c>
      <c r="AU266" s="166" t="s">
        <v>82</v>
      </c>
      <c r="AV266" s="13" t="s">
        <v>82</v>
      </c>
      <c r="AW266" s="13" t="s">
        <v>33</v>
      </c>
      <c r="AX266" s="13" t="s">
        <v>72</v>
      </c>
      <c r="AY266" s="166" t="s">
        <v>125</v>
      </c>
    </row>
    <row r="267" spans="2:51" s="14" customFormat="1" ht="12">
      <c r="B267" s="173"/>
      <c r="D267" s="158" t="s">
        <v>136</v>
      </c>
      <c r="E267" s="174" t="s">
        <v>3</v>
      </c>
      <c r="F267" s="175" t="s">
        <v>141</v>
      </c>
      <c r="H267" s="176">
        <v>4.363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136</v>
      </c>
      <c r="AU267" s="174" t="s">
        <v>82</v>
      </c>
      <c r="AV267" s="14" t="s">
        <v>133</v>
      </c>
      <c r="AW267" s="14" t="s">
        <v>33</v>
      </c>
      <c r="AX267" s="14" t="s">
        <v>80</v>
      </c>
      <c r="AY267" s="174" t="s">
        <v>125</v>
      </c>
    </row>
    <row r="268" spans="1:65" s="1" customFormat="1" ht="16.5" customHeight="1">
      <c r="A268" s="33"/>
      <c r="B268" s="138"/>
      <c r="C268" s="139" t="s">
        <v>243</v>
      </c>
      <c r="D268" s="139" t="s">
        <v>128</v>
      </c>
      <c r="E268" s="140" t="s">
        <v>334</v>
      </c>
      <c r="F268" s="141" t="s">
        <v>335</v>
      </c>
      <c r="G268" s="142" t="s">
        <v>144</v>
      </c>
      <c r="H268" s="143">
        <v>268.55</v>
      </c>
      <c r="I268" s="144"/>
      <c r="J268" s="145">
        <f>ROUND(I268*H268,2)</f>
        <v>0</v>
      </c>
      <c r="K268" s="141" t="s">
        <v>132</v>
      </c>
      <c r="L268" s="34"/>
      <c r="M268" s="146" t="s">
        <v>3</v>
      </c>
      <c r="N268" s="147" t="s">
        <v>44</v>
      </c>
      <c r="O268" s="54"/>
      <c r="P268" s="148">
        <f>O268*H268</f>
        <v>0</v>
      </c>
      <c r="Q268" s="148">
        <v>0</v>
      </c>
      <c r="R268" s="148">
        <f>Q268*H268</f>
        <v>0</v>
      </c>
      <c r="S268" s="148">
        <v>0</v>
      </c>
      <c r="T268" s="149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0" t="s">
        <v>186</v>
      </c>
      <c r="AT268" s="150" t="s">
        <v>128</v>
      </c>
      <c r="AU268" s="150" t="s">
        <v>82</v>
      </c>
      <c r="AY268" s="18" t="s">
        <v>125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8" t="s">
        <v>82</v>
      </c>
      <c r="BK268" s="151">
        <f>ROUND(I268*H268,2)</f>
        <v>0</v>
      </c>
      <c r="BL268" s="18" t="s">
        <v>186</v>
      </c>
      <c r="BM268" s="150" t="s">
        <v>336</v>
      </c>
    </row>
    <row r="269" spans="1:47" s="1" customFormat="1" ht="12">
      <c r="A269" s="33"/>
      <c r="B269" s="34"/>
      <c r="C269" s="33"/>
      <c r="D269" s="152" t="s">
        <v>134</v>
      </c>
      <c r="E269" s="33"/>
      <c r="F269" s="153" t="s">
        <v>337</v>
      </c>
      <c r="G269" s="33"/>
      <c r="H269" s="33"/>
      <c r="I269" s="154"/>
      <c r="J269" s="33"/>
      <c r="K269" s="33"/>
      <c r="L269" s="34"/>
      <c r="M269" s="155"/>
      <c r="N269" s="156"/>
      <c r="O269" s="54"/>
      <c r="P269" s="54"/>
      <c r="Q269" s="54"/>
      <c r="R269" s="54"/>
      <c r="S269" s="54"/>
      <c r="T269" s="55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8" t="s">
        <v>134</v>
      </c>
      <c r="AU269" s="18" t="s">
        <v>82</v>
      </c>
    </row>
    <row r="270" spans="2:51" s="12" customFormat="1" ht="12">
      <c r="B270" s="157"/>
      <c r="D270" s="158" t="s">
        <v>136</v>
      </c>
      <c r="E270" s="159" t="s">
        <v>3</v>
      </c>
      <c r="F270" s="160" t="s">
        <v>338</v>
      </c>
      <c r="H270" s="159" t="s">
        <v>3</v>
      </c>
      <c r="I270" s="161"/>
      <c r="L270" s="157"/>
      <c r="M270" s="162"/>
      <c r="N270" s="163"/>
      <c r="O270" s="163"/>
      <c r="P270" s="163"/>
      <c r="Q270" s="163"/>
      <c r="R270" s="163"/>
      <c r="S270" s="163"/>
      <c r="T270" s="164"/>
      <c r="AT270" s="159" t="s">
        <v>136</v>
      </c>
      <c r="AU270" s="159" t="s">
        <v>82</v>
      </c>
      <c r="AV270" s="12" t="s">
        <v>80</v>
      </c>
      <c r="AW270" s="12" t="s">
        <v>33</v>
      </c>
      <c r="AX270" s="12" t="s">
        <v>72</v>
      </c>
      <c r="AY270" s="159" t="s">
        <v>125</v>
      </c>
    </row>
    <row r="271" spans="2:51" s="12" customFormat="1" ht="12">
      <c r="B271" s="157"/>
      <c r="D271" s="158" t="s">
        <v>136</v>
      </c>
      <c r="E271" s="159" t="s">
        <v>3</v>
      </c>
      <c r="F271" s="160" t="s">
        <v>339</v>
      </c>
      <c r="H271" s="159" t="s">
        <v>3</v>
      </c>
      <c r="I271" s="161"/>
      <c r="L271" s="157"/>
      <c r="M271" s="162"/>
      <c r="N271" s="163"/>
      <c r="O271" s="163"/>
      <c r="P271" s="163"/>
      <c r="Q271" s="163"/>
      <c r="R271" s="163"/>
      <c r="S271" s="163"/>
      <c r="T271" s="164"/>
      <c r="AT271" s="159" t="s">
        <v>136</v>
      </c>
      <c r="AU271" s="159" t="s">
        <v>82</v>
      </c>
      <c r="AV271" s="12" t="s">
        <v>80</v>
      </c>
      <c r="AW271" s="12" t="s">
        <v>33</v>
      </c>
      <c r="AX271" s="12" t="s">
        <v>72</v>
      </c>
      <c r="AY271" s="159" t="s">
        <v>125</v>
      </c>
    </row>
    <row r="272" spans="2:51" s="12" customFormat="1" ht="12">
      <c r="B272" s="157"/>
      <c r="D272" s="158" t="s">
        <v>136</v>
      </c>
      <c r="E272" s="159" t="s">
        <v>3</v>
      </c>
      <c r="F272" s="160" t="s">
        <v>138</v>
      </c>
      <c r="H272" s="159" t="s">
        <v>3</v>
      </c>
      <c r="I272" s="161"/>
      <c r="L272" s="157"/>
      <c r="M272" s="162"/>
      <c r="N272" s="163"/>
      <c r="O272" s="163"/>
      <c r="P272" s="163"/>
      <c r="Q272" s="163"/>
      <c r="R272" s="163"/>
      <c r="S272" s="163"/>
      <c r="T272" s="164"/>
      <c r="AT272" s="159" t="s">
        <v>136</v>
      </c>
      <c r="AU272" s="159" t="s">
        <v>82</v>
      </c>
      <c r="AV272" s="12" t="s">
        <v>80</v>
      </c>
      <c r="AW272" s="12" t="s">
        <v>33</v>
      </c>
      <c r="AX272" s="12" t="s">
        <v>72</v>
      </c>
      <c r="AY272" s="159" t="s">
        <v>125</v>
      </c>
    </row>
    <row r="273" spans="2:51" s="12" customFormat="1" ht="12">
      <c r="B273" s="157"/>
      <c r="D273" s="158" t="s">
        <v>136</v>
      </c>
      <c r="E273" s="159" t="s">
        <v>3</v>
      </c>
      <c r="F273" s="160" t="s">
        <v>171</v>
      </c>
      <c r="H273" s="159" t="s">
        <v>3</v>
      </c>
      <c r="I273" s="161"/>
      <c r="L273" s="157"/>
      <c r="M273" s="162"/>
      <c r="N273" s="163"/>
      <c r="O273" s="163"/>
      <c r="P273" s="163"/>
      <c r="Q273" s="163"/>
      <c r="R273" s="163"/>
      <c r="S273" s="163"/>
      <c r="T273" s="164"/>
      <c r="AT273" s="159" t="s">
        <v>136</v>
      </c>
      <c r="AU273" s="159" t="s">
        <v>82</v>
      </c>
      <c r="AV273" s="12" t="s">
        <v>80</v>
      </c>
      <c r="AW273" s="12" t="s">
        <v>33</v>
      </c>
      <c r="AX273" s="12" t="s">
        <v>72</v>
      </c>
      <c r="AY273" s="159" t="s">
        <v>125</v>
      </c>
    </row>
    <row r="274" spans="2:51" s="13" customFormat="1" ht="12">
      <c r="B274" s="165"/>
      <c r="D274" s="158" t="s">
        <v>136</v>
      </c>
      <c r="E274" s="166" t="s">
        <v>3</v>
      </c>
      <c r="F274" s="167" t="s">
        <v>285</v>
      </c>
      <c r="H274" s="168">
        <v>268.55</v>
      </c>
      <c r="I274" s="169"/>
      <c r="L274" s="165"/>
      <c r="M274" s="170"/>
      <c r="N274" s="171"/>
      <c r="O274" s="171"/>
      <c r="P274" s="171"/>
      <c r="Q274" s="171"/>
      <c r="R274" s="171"/>
      <c r="S274" s="171"/>
      <c r="T274" s="172"/>
      <c r="AT274" s="166" t="s">
        <v>136</v>
      </c>
      <c r="AU274" s="166" t="s">
        <v>82</v>
      </c>
      <c r="AV274" s="13" t="s">
        <v>82</v>
      </c>
      <c r="AW274" s="13" t="s">
        <v>33</v>
      </c>
      <c r="AX274" s="13" t="s">
        <v>72</v>
      </c>
      <c r="AY274" s="166" t="s">
        <v>125</v>
      </c>
    </row>
    <row r="275" spans="2:51" s="14" customFormat="1" ht="12">
      <c r="B275" s="173"/>
      <c r="D275" s="158" t="s">
        <v>136</v>
      </c>
      <c r="E275" s="174" t="s">
        <v>3</v>
      </c>
      <c r="F275" s="175" t="s">
        <v>141</v>
      </c>
      <c r="H275" s="176">
        <v>268.55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4" t="s">
        <v>136</v>
      </c>
      <c r="AU275" s="174" t="s">
        <v>82</v>
      </c>
      <c r="AV275" s="14" t="s">
        <v>133</v>
      </c>
      <c r="AW275" s="14" t="s">
        <v>33</v>
      </c>
      <c r="AX275" s="14" t="s">
        <v>80</v>
      </c>
      <c r="AY275" s="174" t="s">
        <v>125</v>
      </c>
    </row>
    <row r="276" spans="1:65" s="1" customFormat="1" ht="16.5" customHeight="1">
      <c r="A276" s="33"/>
      <c r="B276" s="138"/>
      <c r="C276" s="181" t="s">
        <v>340</v>
      </c>
      <c r="D276" s="181" t="s">
        <v>341</v>
      </c>
      <c r="E276" s="182" t="s">
        <v>342</v>
      </c>
      <c r="F276" s="183" t="s">
        <v>343</v>
      </c>
      <c r="G276" s="184" t="s">
        <v>344</v>
      </c>
      <c r="H276" s="185">
        <v>2.694</v>
      </c>
      <c r="I276" s="186"/>
      <c r="J276" s="187">
        <f>ROUND(I276*H276,2)</f>
        <v>0</v>
      </c>
      <c r="K276" s="183" t="s">
        <v>132</v>
      </c>
      <c r="L276" s="188"/>
      <c r="M276" s="189" t="s">
        <v>3</v>
      </c>
      <c r="N276" s="190" t="s">
        <v>44</v>
      </c>
      <c r="O276" s="54"/>
      <c r="P276" s="148">
        <f>O276*H276</f>
        <v>0</v>
      </c>
      <c r="Q276" s="148">
        <v>0.55</v>
      </c>
      <c r="R276" s="148">
        <f>Q276*H276</f>
        <v>1.4817</v>
      </c>
      <c r="S276" s="148">
        <v>0</v>
      </c>
      <c r="T276" s="149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50" t="s">
        <v>243</v>
      </c>
      <c r="AT276" s="150" t="s">
        <v>341</v>
      </c>
      <c r="AU276" s="150" t="s">
        <v>82</v>
      </c>
      <c r="AY276" s="18" t="s">
        <v>125</v>
      </c>
      <c r="BE276" s="151">
        <f>IF(N276="základní",J276,0)</f>
        <v>0</v>
      </c>
      <c r="BF276" s="151">
        <f>IF(N276="snížená",J276,0)</f>
        <v>0</v>
      </c>
      <c r="BG276" s="151">
        <f>IF(N276="zákl. přenesená",J276,0)</f>
        <v>0</v>
      </c>
      <c r="BH276" s="151">
        <f>IF(N276="sníž. přenesená",J276,0)</f>
        <v>0</v>
      </c>
      <c r="BI276" s="151">
        <f>IF(N276="nulová",J276,0)</f>
        <v>0</v>
      </c>
      <c r="BJ276" s="18" t="s">
        <v>82</v>
      </c>
      <c r="BK276" s="151">
        <f>ROUND(I276*H276,2)</f>
        <v>0</v>
      </c>
      <c r="BL276" s="18" t="s">
        <v>186</v>
      </c>
      <c r="BM276" s="150" t="s">
        <v>345</v>
      </c>
    </row>
    <row r="277" spans="1:65" s="1" customFormat="1" ht="16.5" customHeight="1">
      <c r="A277" s="33"/>
      <c r="B277" s="138"/>
      <c r="C277" s="139" t="s">
        <v>248</v>
      </c>
      <c r="D277" s="139" t="s">
        <v>128</v>
      </c>
      <c r="E277" s="140" t="s">
        <v>346</v>
      </c>
      <c r="F277" s="141" t="s">
        <v>347</v>
      </c>
      <c r="G277" s="142" t="s">
        <v>131</v>
      </c>
      <c r="H277" s="143">
        <v>118.8</v>
      </c>
      <c r="I277" s="144"/>
      <c r="J277" s="145">
        <f>ROUND(I277*H277,2)</f>
        <v>0</v>
      </c>
      <c r="K277" s="141" t="s">
        <v>132</v>
      </c>
      <c r="L277" s="34"/>
      <c r="M277" s="146" t="s">
        <v>3</v>
      </c>
      <c r="N277" s="147" t="s">
        <v>44</v>
      </c>
      <c r="O277" s="54"/>
      <c r="P277" s="148">
        <f>O277*H277</f>
        <v>0</v>
      </c>
      <c r="Q277" s="148">
        <v>0.00732</v>
      </c>
      <c r="R277" s="148">
        <f>Q277*H277</f>
        <v>0.869616</v>
      </c>
      <c r="S277" s="148">
        <v>0</v>
      </c>
      <c r="T277" s="149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0" t="s">
        <v>186</v>
      </c>
      <c r="AT277" s="150" t="s">
        <v>128</v>
      </c>
      <c r="AU277" s="150" t="s">
        <v>82</v>
      </c>
      <c r="AY277" s="18" t="s">
        <v>125</v>
      </c>
      <c r="BE277" s="151">
        <f>IF(N277="základní",J277,0)</f>
        <v>0</v>
      </c>
      <c r="BF277" s="151">
        <f>IF(N277="snížená",J277,0)</f>
        <v>0</v>
      </c>
      <c r="BG277" s="151">
        <f>IF(N277="zákl. přenesená",J277,0)</f>
        <v>0</v>
      </c>
      <c r="BH277" s="151">
        <f>IF(N277="sníž. přenesená",J277,0)</f>
        <v>0</v>
      </c>
      <c r="BI277" s="151">
        <f>IF(N277="nulová",J277,0)</f>
        <v>0</v>
      </c>
      <c r="BJ277" s="18" t="s">
        <v>82</v>
      </c>
      <c r="BK277" s="151">
        <f>ROUND(I277*H277,2)</f>
        <v>0</v>
      </c>
      <c r="BL277" s="18" t="s">
        <v>186</v>
      </c>
      <c r="BM277" s="150" t="s">
        <v>348</v>
      </c>
    </row>
    <row r="278" spans="1:47" s="1" customFormat="1" ht="12">
      <c r="A278" s="33"/>
      <c r="B278" s="34"/>
      <c r="C278" s="33"/>
      <c r="D278" s="152" t="s">
        <v>134</v>
      </c>
      <c r="E278" s="33"/>
      <c r="F278" s="153" t="s">
        <v>349</v>
      </c>
      <c r="G278" s="33"/>
      <c r="H278" s="33"/>
      <c r="I278" s="154"/>
      <c r="J278" s="33"/>
      <c r="K278" s="33"/>
      <c r="L278" s="34"/>
      <c r="M278" s="155"/>
      <c r="N278" s="156"/>
      <c r="O278" s="54"/>
      <c r="P278" s="54"/>
      <c r="Q278" s="54"/>
      <c r="R278" s="54"/>
      <c r="S278" s="54"/>
      <c r="T278" s="55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134</v>
      </c>
      <c r="AU278" s="18" t="s">
        <v>82</v>
      </c>
    </row>
    <row r="279" spans="2:51" s="12" customFormat="1" ht="12">
      <c r="B279" s="157"/>
      <c r="D279" s="158" t="s">
        <v>136</v>
      </c>
      <c r="E279" s="159" t="s">
        <v>3</v>
      </c>
      <c r="F279" s="160" t="s">
        <v>350</v>
      </c>
      <c r="H279" s="159" t="s">
        <v>3</v>
      </c>
      <c r="I279" s="161"/>
      <c r="L279" s="157"/>
      <c r="M279" s="162"/>
      <c r="N279" s="163"/>
      <c r="O279" s="163"/>
      <c r="P279" s="163"/>
      <c r="Q279" s="163"/>
      <c r="R279" s="163"/>
      <c r="S279" s="163"/>
      <c r="T279" s="164"/>
      <c r="AT279" s="159" t="s">
        <v>136</v>
      </c>
      <c r="AU279" s="159" t="s">
        <v>82</v>
      </c>
      <c r="AV279" s="12" t="s">
        <v>80</v>
      </c>
      <c r="AW279" s="12" t="s">
        <v>33</v>
      </c>
      <c r="AX279" s="12" t="s">
        <v>72</v>
      </c>
      <c r="AY279" s="159" t="s">
        <v>125</v>
      </c>
    </row>
    <row r="280" spans="2:51" s="12" customFormat="1" ht="12">
      <c r="B280" s="157"/>
      <c r="D280" s="158" t="s">
        <v>136</v>
      </c>
      <c r="E280" s="159" t="s">
        <v>3</v>
      </c>
      <c r="F280" s="160" t="s">
        <v>351</v>
      </c>
      <c r="H280" s="159" t="s">
        <v>3</v>
      </c>
      <c r="I280" s="161"/>
      <c r="L280" s="157"/>
      <c r="M280" s="162"/>
      <c r="N280" s="163"/>
      <c r="O280" s="163"/>
      <c r="P280" s="163"/>
      <c r="Q280" s="163"/>
      <c r="R280" s="163"/>
      <c r="S280" s="163"/>
      <c r="T280" s="164"/>
      <c r="AT280" s="159" t="s">
        <v>136</v>
      </c>
      <c r="AU280" s="159" t="s">
        <v>82</v>
      </c>
      <c r="AV280" s="12" t="s">
        <v>80</v>
      </c>
      <c r="AW280" s="12" t="s">
        <v>33</v>
      </c>
      <c r="AX280" s="12" t="s">
        <v>72</v>
      </c>
      <c r="AY280" s="159" t="s">
        <v>125</v>
      </c>
    </row>
    <row r="281" spans="2:51" s="12" customFormat="1" ht="12">
      <c r="B281" s="157"/>
      <c r="D281" s="158" t="s">
        <v>136</v>
      </c>
      <c r="E281" s="159" t="s">
        <v>3</v>
      </c>
      <c r="F281" s="160" t="s">
        <v>352</v>
      </c>
      <c r="H281" s="159" t="s">
        <v>3</v>
      </c>
      <c r="I281" s="161"/>
      <c r="L281" s="157"/>
      <c r="M281" s="162"/>
      <c r="N281" s="163"/>
      <c r="O281" s="163"/>
      <c r="P281" s="163"/>
      <c r="Q281" s="163"/>
      <c r="R281" s="163"/>
      <c r="S281" s="163"/>
      <c r="T281" s="164"/>
      <c r="AT281" s="159" t="s">
        <v>136</v>
      </c>
      <c r="AU281" s="159" t="s">
        <v>82</v>
      </c>
      <c r="AV281" s="12" t="s">
        <v>80</v>
      </c>
      <c r="AW281" s="12" t="s">
        <v>33</v>
      </c>
      <c r="AX281" s="12" t="s">
        <v>72</v>
      </c>
      <c r="AY281" s="159" t="s">
        <v>125</v>
      </c>
    </row>
    <row r="282" spans="2:51" s="12" customFormat="1" ht="12">
      <c r="B282" s="157"/>
      <c r="D282" s="158" t="s">
        <v>136</v>
      </c>
      <c r="E282" s="159" t="s">
        <v>3</v>
      </c>
      <c r="F282" s="160" t="s">
        <v>353</v>
      </c>
      <c r="H282" s="159" t="s">
        <v>3</v>
      </c>
      <c r="I282" s="161"/>
      <c r="L282" s="157"/>
      <c r="M282" s="162"/>
      <c r="N282" s="163"/>
      <c r="O282" s="163"/>
      <c r="P282" s="163"/>
      <c r="Q282" s="163"/>
      <c r="R282" s="163"/>
      <c r="S282" s="163"/>
      <c r="T282" s="164"/>
      <c r="AT282" s="159" t="s">
        <v>136</v>
      </c>
      <c r="AU282" s="159" t="s">
        <v>82</v>
      </c>
      <c r="AV282" s="12" t="s">
        <v>80</v>
      </c>
      <c r="AW282" s="12" t="s">
        <v>33</v>
      </c>
      <c r="AX282" s="12" t="s">
        <v>72</v>
      </c>
      <c r="AY282" s="159" t="s">
        <v>125</v>
      </c>
    </row>
    <row r="283" spans="2:51" s="12" customFormat="1" ht="12">
      <c r="B283" s="157"/>
      <c r="D283" s="158" t="s">
        <v>136</v>
      </c>
      <c r="E283" s="159" t="s">
        <v>3</v>
      </c>
      <c r="F283" s="160" t="s">
        <v>354</v>
      </c>
      <c r="H283" s="159" t="s">
        <v>3</v>
      </c>
      <c r="I283" s="161"/>
      <c r="L283" s="157"/>
      <c r="M283" s="162"/>
      <c r="N283" s="163"/>
      <c r="O283" s="163"/>
      <c r="P283" s="163"/>
      <c r="Q283" s="163"/>
      <c r="R283" s="163"/>
      <c r="S283" s="163"/>
      <c r="T283" s="164"/>
      <c r="AT283" s="159" t="s">
        <v>136</v>
      </c>
      <c r="AU283" s="159" t="s">
        <v>82</v>
      </c>
      <c r="AV283" s="12" t="s">
        <v>80</v>
      </c>
      <c r="AW283" s="12" t="s">
        <v>33</v>
      </c>
      <c r="AX283" s="12" t="s">
        <v>72</v>
      </c>
      <c r="AY283" s="159" t="s">
        <v>125</v>
      </c>
    </row>
    <row r="284" spans="2:51" s="13" customFormat="1" ht="12">
      <c r="B284" s="165"/>
      <c r="D284" s="158" t="s">
        <v>136</v>
      </c>
      <c r="E284" s="166" t="s">
        <v>3</v>
      </c>
      <c r="F284" s="167" t="s">
        <v>310</v>
      </c>
      <c r="H284" s="168">
        <v>4</v>
      </c>
      <c r="I284" s="169"/>
      <c r="L284" s="165"/>
      <c r="M284" s="170"/>
      <c r="N284" s="171"/>
      <c r="O284" s="171"/>
      <c r="P284" s="171"/>
      <c r="Q284" s="171"/>
      <c r="R284" s="171"/>
      <c r="S284" s="171"/>
      <c r="T284" s="172"/>
      <c r="AT284" s="166" t="s">
        <v>136</v>
      </c>
      <c r="AU284" s="166" t="s">
        <v>82</v>
      </c>
      <c r="AV284" s="13" t="s">
        <v>82</v>
      </c>
      <c r="AW284" s="13" t="s">
        <v>33</v>
      </c>
      <c r="AX284" s="13" t="s">
        <v>72</v>
      </c>
      <c r="AY284" s="166" t="s">
        <v>125</v>
      </c>
    </row>
    <row r="285" spans="2:51" s="12" customFormat="1" ht="12">
      <c r="B285" s="157"/>
      <c r="D285" s="158" t="s">
        <v>136</v>
      </c>
      <c r="E285" s="159" t="s">
        <v>3</v>
      </c>
      <c r="F285" s="160" t="s">
        <v>355</v>
      </c>
      <c r="H285" s="159" t="s">
        <v>3</v>
      </c>
      <c r="I285" s="161"/>
      <c r="L285" s="157"/>
      <c r="M285" s="162"/>
      <c r="N285" s="163"/>
      <c r="O285" s="163"/>
      <c r="P285" s="163"/>
      <c r="Q285" s="163"/>
      <c r="R285" s="163"/>
      <c r="S285" s="163"/>
      <c r="T285" s="164"/>
      <c r="AT285" s="159" t="s">
        <v>136</v>
      </c>
      <c r="AU285" s="159" t="s">
        <v>82</v>
      </c>
      <c r="AV285" s="12" t="s">
        <v>80</v>
      </c>
      <c r="AW285" s="12" t="s">
        <v>33</v>
      </c>
      <c r="AX285" s="12" t="s">
        <v>72</v>
      </c>
      <c r="AY285" s="159" t="s">
        <v>125</v>
      </c>
    </row>
    <row r="286" spans="2:51" s="13" customFormat="1" ht="12">
      <c r="B286" s="165"/>
      <c r="D286" s="158" t="s">
        <v>136</v>
      </c>
      <c r="E286" s="166" t="s">
        <v>3</v>
      </c>
      <c r="F286" s="167" t="s">
        <v>356</v>
      </c>
      <c r="H286" s="168">
        <v>114.8</v>
      </c>
      <c r="I286" s="169"/>
      <c r="L286" s="165"/>
      <c r="M286" s="170"/>
      <c r="N286" s="171"/>
      <c r="O286" s="171"/>
      <c r="P286" s="171"/>
      <c r="Q286" s="171"/>
      <c r="R286" s="171"/>
      <c r="S286" s="171"/>
      <c r="T286" s="172"/>
      <c r="AT286" s="166" t="s">
        <v>136</v>
      </c>
      <c r="AU286" s="166" t="s">
        <v>82</v>
      </c>
      <c r="AV286" s="13" t="s">
        <v>82</v>
      </c>
      <c r="AW286" s="13" t="s">
        <v>33</v>
      </c>
      <c r="AX286" s="13" t="s">
        <v>72</v>
      </c>
      <c r="AY286" s="166" t="s">
        <v>125</v>
      </c>
    </row>
    <row r="287" spans="2:51" s="14" customFormat="1" ht="12">
      <c r="B287" s="173"/>
      <c r="D287" s="158" t="s">
        <v>136</v>
      </c>
      <c r="E287" s="174" t="s">
        <v>3</v>
      </c>
      <c r="F287" s="175" t="s">
        <v>141</v>
      </c>
      <c r="H287" s="176">
        <v>118.8</v>
      </c>
      <c r="I287" s="177"/>
      <c r="L287" s="173"/>
      <c r="M287" s="178"/>
      <c r="N287" s="179"/>
      <c r="O287" s="179"/>
      <c r="P287" s="179"/>
      <c r="Q287" s="179"/>
      <c r="R287" s="179"/>
      <c r="S287" s="179"/>
      <c r="T287" s="180"/>
      <c r="AT287" s="174" t="s">
        <v>136</v>
      </c>
      <c r="AU287" s="174" t="s">
        <v>82</v>
      </c>
      <c r="AV287" s="14" t="s">
        <v>133</v>
      </c>
      <c r="AW287" s="14" t="s">
        <v>33</v>
      </c>
      <c r="AX287" s="14" t="s">
        <v>80</v>
      </c>
      <c r="AY287" s="174" t="s">
        <v>125</v>
      </c>
    </row>
    <row r="288" spans="1:65" s="1" customFormat="1" ht="16.5" customHeight="1">
      <c r="A288" s="33"/>
      <c r="B288" s="138"/>
      <c r="C288" s="139" t="s">
        <v>357</v>
      </c>
      <c r="D288" s="139" t="s">
        <v>128</v>
      </c>
      <c r="E288" s="140" t="s">
        <v>358</v>
      </c>
      <c r="F288" s="141" t="s">
        <v>359</v>
      </c>
      <c r="G288" s="142" t="s">
        <v>131</v>
      </c>
      <c r="H288" s="143">
        <v>16.7</v>
      </c>
      <c r="I288" s="144"/>
      <c r="J288" s="145">
        <f>ROUND(I288*H288,2)</f>
        <v>0</v>
      </c>
      <c r="K288" s="141" t="s">
        <v>132</v>
      </c>
      <c r="L288" s="34"/>
      <c r="M288" s="146" t="s">
        <v>3</v>
      </c>
      <c r="N288" s="147" t="s">
        <v>44</v>
      </c>
      <c r="O288" s="54"/>
      <c r="P288" s="148">
        <f>O288*H288</f>
        <v>0</v>
      </c>
      <c r="Q288" s="148">
        <v>0.01363</v>
      </c>
      <c r="R288" s="148">
        <f>Q288*H288</f>
        <v>0.227621</v>
      </c>
      <c r="S288" s="148">
        <v>0</v>
      </c>
      <c r="T288" s="149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0" t="s">
        <v>186</v>
      </c>
      <c r="AT288" s="150" t="s">
        <v>128</v>
      </c>
      <c r="AU288" s="150" t="s">
        <v>82</v>
      </c>
      <c r="AY288" s="18" t="s">
        <v>125</v>
      </c>
      <c r="BE288" s="151">
        <f>IF(N288="základní",J288,0)</f>
        <v>0</v>
      </c>
      <c r="BF288" s="151">
        <f>IF(N288="snížená",J288,0)</f>
        <v>0</v>
      </c>
      <c r="BG288" s="151">
        <f>IF(N288="zákl. přenesená",J288,0)</f>
        <v>0</v>
      </c>
      <c r="BH288" s="151">
        <f>IF(N288="sníž. přenesená",J288,0)</f>
        <v>0</v>
      </c>
      <c r="BI288" s="151">
        <f>IF(N288="nulová",J288,0)</f>
        <v>0</v>
      </c>
      <c r="BJ288" s="18" t="s">
        <v>82</v>
      </c>
      <c r="BK288" s="151">
        <f>ROUND(I288*H288,2)</f>
        <v>0</v>
      </c>
      <c r="BL288" s="18" t="s">
        <v>186</v>
      </c>
      <c r="BM288" s="150" t="s">
        <v>360</v>
      </c>
    </row>
    <row r="289" spans="1:47" s="1" customFormat="1" ht="12">
      <c r="A289" s="33"/>
      <c r="B289" s="34"/>
      <c r="C289" s="33"/>
      <c r="D289" s="152" t="s">
        <v>134</v>
      </c>
      <c r="E289" s="33"/>
      <c r="F289" s="153" t="s">
        <v>361</v>
      </c>
      <c r="G289" s="33"/>
      <c r="H289" s="33"/>
      <c r="I289" s="154"/>
      <c r="J289" s="33"/>
      <c r="K289" s="33"/>
      <c r="L289" s="34"/>
      <c r="M289" s="155"/>
      <c r="N289" s="156"/>
      <c r="O289" s="54"/>
      <c r="P289" s="54"/>
      <c r="Q289" s="54"/>
      <c r="R289" s="54"/>
      <c r="S289" s="54"/>
      <c r="T289" s="55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134</v>
      </c>
      <c r="AU289" s="18" t="s">
        <v>82</v>
      </c>
    </row>
    <row r="290" spans="2:51" s="12" customFormat="1" ht="12">
      <c r="B290" s="157"/>
      <c r="D290" s="158" t="s">
        <v>136</v>
      </c>
      <c r="E290" s="159" t="s">
        <v>3</v>
      </c>
      <c r="F290" s="160" t="s">
        <v>362</v>
      </c>
      <c r="H290" s="159" t="s">
        <v>3</v>
      </c>
      <c r="I290" s="161"/>
      <c r="L290" s="157"/>
      <c r="M290" s="162"/>
      <c r="N290" s="163"/>
      <c r="O290" s="163"/>
      <c r="P290" s="163"/>
      <c r="Q290" s="163"/>
      <c r="R290" s="163"/>
      <c r="S290" s="163"/>
      <c r="T290" s="164"/>
      <c r="AT290" s="159" t="s">
        <v>136</v>
      </c>
      <c r="AU290" s="159" t="s">
        <v>82</v>
      </c>
      <c r="AV290" s="12" t="s">
        <v>80</v>
      </c>
      <c r="AW290" s="12" t="s">
        <v>33</v>
      </c>
      <c r="AX290" s="12" t="s">
        <v>72</v>
      </c>
      <c r="AY290" s="159" t="s">
        <v>125</v>
      </c>
    </row>
    <row r="291" spans="2:51" s="12" customFormat="1" ht="12">
      <c r="B291" s="157"/>
      <c r="D291" s="158" t="s">
        <v>136</v>
      </c>
      <c r="E291" s="159" t="s">
        <v>3</v>
      </c>
      <c r="F291" s="160" t="s">
        <v>324</v>
      </c>
      <c r="H291" s="159" t="s">
        <v>3</v>
      </c>
      <c r="I291" s="161"/>
      <c r="L291" s="157"/>
      <c r="M291" s="162"/>
      <c r="N291" s="163"/>
      <c r="O291" s="163"/>
      <c r="P291" s="163"/>
      <c r="Q291" s="163"/>
      <c r="R291" s="163"/>
      <c r="S291" s="163"/>
      <c r="T291" s="164"/>
      <c r="AT291" s="159" t="s">
        <v>136</v>
      </c>
      <c r="AU291" s="159" t="s">
        <v>82</v>
      </c>
      <c r="AV291" s="12" t="s">
        <v>80</v>
      </c>
      <c r="AW291" s="12" t="s">
        <v>33</v>
      </c>
      <c r="AX291" s="12" t="s">
        <v>72</v>
      </c>
      <c r="AY291" s="159" t="s">
        <v>125</v>
      </c>
    </row>
    <row r="292" spans="2:51" s="13" customFormat="1" ht="12">
      <c r="B292" s="165"/>
      <c r="D292" s="158" t="s">
        <v>136</v>
      </c>
      <c r="E292" s="166" t="s">
        <v>3</v>
      </c>
      <c r="F292" s="167" t="s">
        <v>310</v>
      </c>
      <c r="H292" s="168">
        <v>4</v>
      </c>
      <c r="I292" s="169"/>
      <c r="L292" s="165"/>
      <c r="M292" s="170"/>
      <c r="N292" s="171"/>
      <c r="O292" s="171"/>
      <c r="P292" s="171"/>
      <c r="Q292" s="171"/>
      <c r="R292" s="171"/>
      <c r="S292" s="171"/>
      <c r="T292" s="172"/>
      <c r="AT292" s="166" t="s">
        <v>136</v>
      </c>
      <c r="AU292" s="166" t="s">
        <v>82</v>
      </c>
      <c r="AV292" s="13" t="s">
        <v>82</v>
      </c>
      <c r="AW292" s="13" t="s">
        <v>33</v>
      </c>
      <c r="AX292" s="13" t="s">
        <v>72</v>
      </c>
      <c r="AY292" s="166" t="s">
        <v>125</v>
      </c>
    </row>
    <row r="293" spans="2:51" s="15" customFormat="1" ht="12">
      <c r="B293" s="191"/>
      <c r="D293" s="158" t="s">
        <v>136</v>
      </c>
      <c r="E293" s="192" t="s">
        <v>3</v>
      </c>
      <c r="F293" s="193" t="s">
        <v>363</v>
      </c>
      <c r="H293" s="194">
        <v>4</v>
      </c>
      <c r="I293" s="195"/>
      <c r="L293" s="191"/>
      <c r="M293" s="196"/>
      <c r="N293" s="197"/>
      <c r="O293" s="197"/>
      <c r="P293" s="197"/>
      <c r="Q293" s="197"/>
      <c r="R293" s="197"/>
      <c r="S293" s="197"/>
      <c r="T293" s="198"/>
      <c r="AT293" s="192" t="s">
        <v>136</v>
      </c>
      <c r="AU293" s="192" t="s">
        <v>82</v>
      </c>
      <c r="AV293" s="15" t="s">
        <v>146</v>
      </c>
      <c r="AW293" s="15" t="s">
        <v>33</v>
      </c>
      <c r="AX293" s="15" t="s">
        <v>72</v>
      </c>
      <c r="AY293" s="192" t="s">
        <v>125</v>
      </c>
    </row>
    <row r="294" spans="2:51" s="12" customFormat="1" ht="12">
      <c r="B294" s="157"/>
      <c r="D294" s="158" t="s">
        <v>136</v>
      </c>
      <c r="E294" s="159" t="s">
        <v>3</v>
      </c>
      <c r="F294" s="160" t="s">
        <v>364</v>
      </c>
      <c r="H294" s="159" t="s">
        <v>3</v>
      </c>
      <c r="I294" s="161"/>
      <c r="L294" s="157"/>
      <c r="M294" s="162"/>
      <c r="N294" s="163"/>
      <c r="O294" s="163"/>
      <c r="P294" s="163"/>
      <c r="Q294" s="163"/>
      <c r="R294" s="163"/>
      <c r="S294" s="163"/>
      <c r="T294" s="164"/>
      <c r="AT294" s="159" t="s">
        <v>136</v>
      </c>
      <c r="AU294" s="159" t="s">
        <v>82</v>
      </c>
      <c r="AV294" s="12" t="s">
        <v>80</v>
      </c>
      <c r="AW294" s="12" t="s">
        <v>33</v>
      </c>
      <c r="AX294" s="12" t="s">
        <v>72</v>
      </c>
      <c r="AY294" s="159" t="s">
        <v>125</v>
      </c>
    </row>
    <row r="295" spans="2:51" s="12" customFormat="1" ht="12">
      <c r="B295" s="157"/>
      <c r="D295" s="158" t="s">
        <v>136</v>
      </c>
      <c r="E295" s="159" t="s">
        <v>3</v>
      </c>
      <c r="F295" s="160" t="s">
        <v>365</v>
      </c>
      <c r="H295" s="159" t="s">
        <v>3</v>
      </c>
      <c r="I295" s="161"/>
      <c r="L295" s="157"/>
      <c r="M295" s="162"/>
      <c r="N295" s="163"/>
      <c r="O295" s="163"/>
      <c r="P295" s="163"/>
      <c r="Q295" s="163"/>
      <c r="R295" s="163"/>
      <c r="S295" s="163"/>
      <c r="T295" s="164"/>
      <c r="AT295" s="159" t="s">
        <v>136</v>
      </c>
      <c r="AU295" s="159" t="s">
        <v>82</v>
      </c>
      <c r="AV295" s="12" t="s">
        <v>80</v>
      </c>
      <c r="AW295" s="12" t="s">
        <v>33</v>
      </c>
      <c r="AX295" s="12" t="s">
        <v>72</v>
      </c>
      <c r="AY295" s="159" t="s">
        <v>125</v>
      </c>
    </row>
    <row r="296" spans="2:51" s="13" customFormat="1" ht="12">
      <c r="B296" s="165"/>
      <c r="D296" s="158" t="s">
        <v>136</v>
      </c>
      <c r="E296" s="166" t="s">
        <v>3</v>
      </c>
      <c r="F296" s="167" t="s">
        <v>366</v>
      </c>
      <c r="H296" s="168">
        <v>11.2</v>
      </c>
      <c r="I296" s="169"/>
      <c r="L296" s="165"/>
      <c r="M296" s="170"/>
      <c r="N296" s="171"/>
      <c r="O296" s="171"/>
      <c r="P296" s="171"/>
      <c r="Q296" s="171"/>
      <c r="R296" s="171"/>
      <c r="S296" s="171"/>
      <c r="T296" s="172"/>
      <c r="AT296" s="166" t="s">
        <v>136</v>
      </c>
      <c r="AU296" s="166" t="s">
        <v>82</v>
      </c>
      <c r="AV296" s="13" t="s">
        <v>82</v>
      </c>
      <c r="AW296" s="13" t="s">
        <v>33</v>
      </c>
      <c r="AX296" s="13" t="s">
        <v>72</v>
      </c>
      <c r="AY296" s="166" t="s">
        <v>125</v>
      </c>
    </row>
    <row r="297" spans="2:51" s="15" customFormat="1" ht="12">
      <c r="B297" s="191"/>
      <c r="D297" s="158" t="s">
        <v>136</v>
      </c>
      <c r="E297" s="192" t="s">
        <v>3</v>
      </c>
      <c r="F297" s="193" t="s">
        <v>363</v>
      </c>
      <c r="H297" s="194">
        <v>11.2</v>
      </c>
      <c r="I297" s="195"/>
      <c r="L297" s="191"/>
      <c r="M297" s="196"/>
      <c r="N297" s="197"/>
      <c r="O297" s="197"/>
      <c r="P297" s="197"/>
      <c r="Q297" s="197"/>
      <c r="R297" s="197"/>
      <c r="S297" s="197"/>
      <c r="T297" s="198"/>
      <c r="AT297" s="192" t="s">
        <v>136</v>
      </c>
      <c r="AU297" s="192" t="s">
        <v>82</v>
      </c>
      <c r="AV297" s="15" t="s">
        <v>146</v>
      </c>
      <c r="AW297" s="15" t="s">
        <v>33</v>
      </c>
      <c r="AX297" s="15" t="s">
        <v>72</v>
      </c>
      <c r="AY297" s="192" t="s">
        <v>125</v>
      </c>
    </row>
    <row r="298" spans="2:51" s="12" customFormat="1" ht="12">
      <c r="B298" s="157"/>
      <c r="D298" s="158" t="s">
        <v>136</v>
      </c>
      <c r="E298" s="159" t="s">
        <v>3</v>
      </c>
      <c r="F298" s="160" t="s">
        <v>367</v>
      </c>
      <c r="H298" s="159" t="s">
        <v>3</v>
      </c>
      <c r="I298" s="161"/>
      <c r="L298" s="157"/>
      <c r="M298" s="162"/>
      <c r="N298" s="163"/>
      <c r="O298" s="163"/>
      <c r="P298" s="163"/>
      <c r="Q298" s="163"/>
      <c r="R298" s="163"/>
      <c r="S298" s="163"/>
      <c r="T298" s="164"/>
      <c r="AT298" s="159" t="s">
        <v>136</v>
      </c>
      <c r="AU298" s="159" t="s">
        <v>82</v>
      </c>
      <c r="AV298" s="12" t="s">
        <v>80</v>
      </c>
      <c r="AW298" s="12" t="s">
        <v>33</v>
      </c>
      <c r="AX298" s="12" t="s">
        <v>72</v>
      </c>
      <c r="AY298" s="159" t="s">
        <v>125</v>
      </c>
    </row>
    <row r="299" spans="2:51" s="12" customFormat="1" ht="12">
      <c r="B299" s="157"/>
      <c r="D299" s="158" t="s">
        <v>136</v>
      </c>
      <c r="E299" s="159" t="s">
        <v>3</v>
      </c>
      <c r="F299" s="160" t="s">
        <v>368</v>
      </c>
      <c r="H299" s="159" t="s">
        <v>3</v>
      </c>
      <c r="I299" s="161"/>
      <c r="L299" s="157"/>
      <c r="M299" s="162"/>
      <c r="N299" s="163"/>
      <c r="O299" s="163"/>
      <c r="P299" s="163"/>
      <c r="Q299" s="163"/>
      <c r="R299" s="163"/>
      <c r="S299" s="163"/>
      <c r="T299" s="164"/>
      <c r="AT299" s="159" t="s">
        <v>136</v>
      </c>
      <c r="AU299" s="159" t="s">
        <v>82</v>
      </c>
      <c r="AV299" s="12" t="s">
        <v>80</v>
      </c>
      <c r="AW299" s="12" t="s">
        <v>33</v>
      </c>
      <c r="AX299" s="12" t="s">
        <v>72</v>
      </c>
      <c r="AY299" s="159" t="s">
        <v>125</v>
      </c>
    </row>
    <row r="300" spans="2:51" s="12" customFormat="1" ht="12">
      <c r="B300" s="157"/>
      <c r="D300" s="158" t="s">
        <v>136</v>
      </c>
      <c r="E300" s="159" t="s">
        <v>3</v>
      </c>
      <c r="F300" s="160" t="s">
        <v>365</v>
      </c>
      <c r="H300" s="159" t="s">
        <v>3</v>
      </c>
      <c r="I300" s="161"/>
      <c r="L300" s="157"/>
      <c r="M300" s="162"/>
      <c r="N300" s="163"/>
      <c r="O300" s="163"/>
      <c r="P300" s="163"/>
      <c r="Q300" s="163"/>
      <c r="R300" s="163"/>
      <c r="S300" s="163"/>
      <c r="T300" s="164"/>
      <c r="AT300" s="159" t="s">
        <v>136</v>
      </c>
      <c r="AU300" s="159" t="s">
        <v>82</v>
      </c>
      <c r="AV300" s="12" t="s">
        <v>80</v>
      </c>
      <c r="AW300" s="12" t="s">
        <v>33</v>
      </c>
      <c r="AX300" s="12" t="s">
        <v>72</v>
      </c>
      <c r="AY300" s="159" t="s">
        <v>125</v>
      </c>
    </row>
    <row r="301" spans="2:51" s="13" customFormat="1" ht="12">
      <c r="B301" s="165"/>
      <c r="D301" s="158" t="s">
        <v>136</v>
      </c>
      <c r="E301" s="166" t="s">
        <v>3</v>
      </c>
      <c r="F301" s="167" t="s">
        <v>369</v>
      </c>
      <c r="H301" s="168">
        <v>1.5</v>
      </c>
      <c r="I301" s="169"/>
      <c r="L301" s="165"/>
      <c r="M301" s="170"/>
      <c r="N301" s="171"/>
      <c r="O301" s="171"/>
      <c r="P301" s="171"/>
      <c r="Q301" s="171"/>
      <c r="R301" s="171"/>
      <c r="S301" s="171"/>
      <c r="T301" s="172"/>
      <c r="AT301" s="166" t="s">
        <v>136</v>
      </c>
      <c r="AU301" s="166" t="s">
        <v>82</v>
      </c>
      <c r="AV301" s="13" t="s">
        <v>82</v>
      </c>
      <c r="AW301" s="13" t="s">
        <v>33</v>
      </c>
      <c r="AX301" s="13" t="s">
        <v>72</v>
      </c>
      <c r="AY301" s="166" t="s">
        <v>125</v>
      </c>
    </row>
    <row r="302" spans="2:51" s="15" customFormat="1" ht="12">
      <c r="B302" s="191"/>
      <c r="D302" s="158" t="s">
        <v>136</v>
      </c>
      <c r="E302" s="192" t="s">
        <v>3</v>
      </c>
      <c r="F302" s="193" t="s">
        <v>363</v>
      </c>
      <c r="H302" s="194">
        <v>1.5</v>
      </c>
      <c r="I302" s="195"/>
      <c r="L302" s="191"/>
      <c r="M302" s="196"/>
      <c r="N302" s="197"/>
      <c r="O302" s="197"/>
      <c r="P302" s="197"/>
      <c r="Q302" s="197"/>
      <c r="R302" s="197"/>
      <c r="S302" s="197"/>
      <c r="T302" s="198"/>
      <c r="AT302" s="192" t="s">
        <v>136</v>
      </c>
      <c r="AU302" s="192" t="s">
        <v>82</v>
      </c>
      <c r="AV302" s="15" t="s">
        <v>146</v>
      </c>
      <c r="AW302" s="15" t="s">
        <v>33</v>
      </c>
      <c r="AX302" s="15" t="s">
        <v>72</v>
      </c>
      <c r="AY302" s="192" t="s">
        <v>125</v>
      </c>
    </row>
    <row r="303" spans="2:51" s="14" customFormat="1" ht="12">
      <c r="B303" s="173"/>
      <c r="D303" s="158" t="s">
        <v>136</v>
      </c>
      <c r="E303" s="174" t="s">
        <v>3</v>
      </c>
      <c r="F303" s="175" t="s">
        <v>141</v>
      </c>
      <c r="H303" s="176">
        <v>16.7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4" t="s">
        <v>136</v>
      </c>
      <c r="AU303" s="174" t="s">
        <v>82</v>
      </c>
      <c r="AV303" s="14" t="s">
        <v>133</v>
      </c>
      <c r="AW303" s="14" t="s">
        <v>33</v>
      </c>
      <c r="AX303" s="14" t="s">
        <v>80</v>
      </c>
      <c r="AY303" s="174" t="s">
        <v>125</v>
      </c>
    </row>
    <row r="304" spans="1:65" s="1" customFormat="1" ht="16.5" customHeight="1">
      <c r="A304" s="33"/>
      <c r="B304" s="138"/>
      <c r="C304" s="139" t="s">
        <v>253</v>
      </c>
      <c r="D304" s="139" t="s">
        <v>128</v>
      </c>
      <c r="E304" s="140" t="s">
        <v>370</v>
      </c>
      <c r="F304" s="141" t="s">
        <v>371</v>
      </c>
      <c r="G304" s="142" t="s">
        <v>131</v>
      </c>
      <c r="H304" s="143">
        <v>8</v>
      </c>
      <c r="I304" s="144"/>
      <c r="J304" s="145">
        <f>ROUND(I304*H304,2)</f>
        <v>0</v>
      </c>
      <c r="K304" s="141" t="s">
        <v>132</v>
      </c>
      <c r="L304" s="34"/>
      <c r="M304" s="146" t="s">
        <v>3</v>
      </c>
      <c r="N304" s="147" t="s">
        <v>44</v>
      </c>
      <c r="O304" s="54"/>
      <c r="P304" s="148">
        <f>O304*H304</f>
        <v>0</v>
      </c>
      <c r="Q304" s="148">
        <v>0.01752</v>
      </c>
      <c r="R304" s="148">
        <f>Q304*H304</f>
        <v>0.14016</v>
      </c>
      <c r="S304" s="148">
        <v>0</v>
      </c>
      <c r="T304" s="149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50" t="s">
        <v>186</v>
      </c>
      <c r="AT304" s="150" t="s">
        <v>128</v>
      </c>
      <c r="AU304" s="150" t="s">
        <v>82</v>
      </c>
      <c r="AY304" s="18" t="s">
        <v>125</v>
      </c>
      <c r="BE304" s="151">
        <f>IF(N304="základní",J304,0)</f>
        <v>0</v>
      </c>
      <c r="BF304" s="151">
        <f>IF(N304="snížená",J304,0)</f>
        <v>0</v>
      </c>
      <c r="BG304" s="151">
        <f>IF(N304="zákl. přenesená",J304,0)</f>
        <v>0</v>
      </c>
      <c r="BH304" s="151">
        <f>IF(N304="sníž. přenesená",J304,0)</f>
        <v>0</v>
      </c>
      <c r="BI304" s="151">
        <f>IF(N304="nulová",J304,0)</f>
        <v>0</v>
      </c>
      <c r="BJ304" s="18" t="s">
        <v>82</v>
      </c>
      <c r="BK304" s="151">
        <f>ROUND(I304*H304,2)</f>
        <v>0</v>
      </c>
      <c r="BL304" s="18" t="s">
        <v>186</v>
      </c>
      <c r="BM304" s="150" t="s">
        <v>372</v>
      </c>
    </row>
    <row r="305" spans="1:47" s="1" customFormat="1" ht="12">
      <c r="A305" s="33"/>
      <c r="B305" s="34"/>
      <c r="C305" s="33"/>
      <c r="D305" s="152" t="s">
        <v>134</v>
      </c>
      <c r="E305" s="33"/>
      <c r="F305" s="153" t="s">
        <v>373</v>
      </c>
      <c r="G305" s="33"/>
      <c r="H305" s="33"/>
      <c r="I305" s="154"/>
      <c r="J305" s="33"/>
      <c r="K305" s="33"/>
      <c r="L305" s="34"/>
      <c r="M305" s="155"/>
      <c r="N305" s="156"/>
      <c r="O305" s="54"/>
      <c r="P305" s="54"/>
      <c r="Q305" s="54"/>
      <c r="R305" s="54"/>
      <c r="S305" s="54"/>
      <c r="T305" s="55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T305" s="18" t="s">
        <v>134</v>
      </c>
      <c r="AU305" s="18" t="s">
        <v>82</v>
      </c>
    </row>
    <row r="306" spans="2:51" s="12" customFormat="1" ht="12">
      <c r="B306" s="157"/>
      <c r="D306" s="158" t="s">
        <v>136</v>
      </c>
      <c r="E306" s="159" t="s">
        <v>3</v>
      </c>
      <c r="F306" s="160" t="s">
        <v>374</v>
      </c>
      <c r="H306" s="159" t="s">
        <v>3</v>
      </c>
      <c r="I306" s="161"/>
      <c r="L306" s="157"/>
      <c r="M306" s="162"/>
      <c r="N306" s="163"/>
      <c r="O306" s="163"/>
      <c r="P306" s="163"/>
      <c r="Q306" s="163"/>
      <c r="R306" s="163"/>
      <c r="S306" s="163"/>
      <c r="T306" s="164"/>
      <c r="AT306" s="159" t="s">
        <v>136</v>
      </c>
      <c r="AU306" s="159" t="s">
        <v>82</v>
      </c>
      <c r="AV306" s="12" t="s">
        <v>80</v>
      </c>
      <c r="AW306" s="12" t="s">
        <v>33</v>
      </c>
      <c r="AX306" s="12" t="s">
        <v>72</v>
      </c>
      <c r="AY306" s="159" t="s">
        <v>125</v>
      </c>
    </row>
    <row r="307" spans="2:51" s="12" customFormat="1" ht="12">
      <c r="B307" s="157"/>
      <c r="D307" s="158" t="s">
        <v>136</v>
      </c>
      <c r="E307" s="159" t="s">
        <v>3</v>
      </c>
      <c r="F307" s="160" t="s">
        <v>294</v>
      </c>
      <c r="H307" s="159" t="s">
        <v>3</v>
      </c>
      <c r="I307" s="161"/>
      <c r="L307" s="157"/>
      <c r="M307" s="162"/>
      <c r="N307" s="163"/>
      <c r="O307" s="163"/>
      <c r="P307" s="163"/>
      <c r="Q307" s="163"/>
      <c r="R307" s="163"/>
      <c r="S307" s="163"/>
      <c r="T307" s="164"/>
      <c r="AT307" s="159" t="s">
        <v>136</v>
      </c>
      <c r="AU307" s="159" t="s">
        <v>82</v>
      </c>
      <c r="AV307" s="12" t="s">
        <v>80</v>
      </c>
      <c r="AW307" s="12" t="s">
        <v>33</v>
      </c>
      <c r="AX307" s="12" t="s">
        <v>72</v>
      </c>
      <c r="AY307" s="159" t="s">
        <v>125</v>
      </c>
    </row>
    <row r="308" spans="2:51" s="13" customFormat="1" ht="12">
      <c r="B308" s="165"/>
      <c r="D308" s="158" t="s">
        <v>136</v>
      </c>
      <c r="E308" s="166" t="s">
        <v>3</v>
      </c>
      <c r="F308" s="167" t="s">
        <v>296</v>
      </c>
      <c r="H308" s="168">
        <v>6</v>
      </c>
      <c r="I308" s="169"/>
      <c r="L308" s="165"/>
      <c r="M308" s="170"/>
      <c r="N308" s="171"/>
      <c r="O308" s="171"/>
      <c r="P308" s="171"/>
      <c r="Q308" s="171"/>
      <c r="R308" s="171"/>
      <c r="S308" s="171"/>
      <c r="T308" s="172"/>
      <c r="AT308" s="166" t="s">
        <v>136</v>
      </c>
      <c r="AU308" s="166" t="s">
        <v>82</v>
      </c>
      <c r="AV308" s="13" t="s">
        <v>82</v>
      </c>
      <c r="AW308" s="13" t="s">
        <v>33</v>
      </c>
      <c r="AX308" s="13" t="s">
        <v>72</v>
      </c>
      <c r="AY308" s="166" t="s">
        <v>125</v>
      </c>
    </row>
    <row r="309" spans="2:51" s="12" customFormat="1" ht="12">
      <c r="B309" s="157"/>
      <c r="D309" s="158" t="s">
        <v>136</v>
      </c>
      <c r="E309" s="159" t="s">
        <v>3</v>
      </c>
      <c r="F309" s="160" t="s">
        <v>301</v>
      </c>
      <c r="H309" s="159" t="s">
        <v>3</v>
      </c>
      <c r="I309" s="161"/>
      <c r="L309" s="157"/>
      <c r="M309" s="162"/>
      <c r="N309" s="163"/>
      <c r="O309" s="163"/>
      <c r="P309" s="163"/>
      <c r="Q309" s="163"/>
      <c r="R309" s="163"/>
      <c r="S309" s="163"/>
      <c r="T309" s="164"/>
      <c r="AT309" s="159" t="s">
        <v>136</v>
      </c>
      <c r="AU309" s="159" t="s">
        <v>82</v>
      </c>
      <c r="AV309" s="12" t="s">
        <v>80</v>
      </c>
      <c r="AW309" s="12" t="s">
        <v>33</v>
      </c>
      <c r="AX309" s="12" t="s">
        <v>72</v>
      </c>
      <c r="AY309" s="159" t="s">
        <v>125</v>
      </c>
    </row>
    <row r="310" spans="2:51" s="13" customFormat="1" ht="12">
      <c r="B310" s="165"/>
      <c r="D310" s="158" t="s">
        <v>136</v>
      </c>
      <c r="E310" s="166" t="s">
        <v>3</v>
      </c>
      <c r="F310" s="167" t="s">
        <v>302</v>
      </c>
      <c r="H310" s="168">
        <v>2</v>
      </c>
      <c r="I310" s="169"/>
      <c r="L310" s="165"/>
      <c r="M310" s="170"/>
      <c r="N310" s="171"/>
      <c r="O310" s="171"/>
      <c r="P310" s="171"/>
      <c r="Q310" s="171"/>
      <c r="R310" s="171"/>
      <c r="S310" s="171"/>
      <c r="T310" s="172"/>
      <c r="AT310" s="166" t="s">
        <v>136</v>
      </c>
      <c r="AU310" s="166" t="s">
        <v>82</v>
      </c>
      <c r="AV310" s="13" t="s">
        <v>82</v>
      </c>
      <c r="AW310" s="13" t="s">
        <v>33</v>
      </c>
      <c r="AX310" s="13" t="s">
        <v>72</v>
      </c>
      <c r="AY310" s="166" t="s">
        <v>125</v>
      </c>
    </row>
    <row r="311" spans="2:51" s="14" customFormat="1" ht="12">
      <c r="B311" s="173"/>
      <c r="D311" s="158" t="s">
        <v>136</v>
      </c>
      <c r="E311" s="174" t="s">
        <v>3</v>
      </c>
      <c r="F311" s="175" t="s">
        <v>141</v>
      </c>
      <c r="H311" s="176">
        <v>8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4" t="s">
        <v>136</v>
      </c>
      <c r="AU311" s="174" t="s">
        <v>82</v>
      </c>
      <c r="AV311" s="14" t="s">
        <v>133</v>
      </c>
      <c r="AW311" s="14" t="s">
        <v>33</v>
      </c>
      <c r="AX311" s="14" t="s">
        <v>80</v>
      </c>
      <c r="AY311" s="174" t="s">
        <v>125</v>
      </c>
    </row>
    <row r="312" spans="1:65" s="1" customFormat="1" ht="16.5" customHeight="1">
      <c r="A312" s="33"/>
      <c r="B312" s="138"/>
      <c r="C312" s="139" t="s">
        <v>375</v>
      </c>
      <c r="D312" s="139" t="s">
        <v>128</v>
      </c>
      <c r="E312" s="140" t="s">
        <v>376</v>
      </c>
      <c r="F312" s="141" t="s">
        <v>377</v>
      </c>
      <c r="G312" s="142" t="s">
        <v>131</v>
      </c>
      <c r="H312" s="143">
        <v>6.4</v>
      </c>
      <c r="I312" s="144"/>
      <c r="J312" s="145">
        <f>ROUND(I312*H312,2)</f>
        <v>0</v>
      </c>
      <c r="K312" s="141" t="s">
        <v>132</v>
      </c>
      <c r="L312" s="34"/>
      <c r="M312" s="146" t="s">
        <v>3</v>
      </c>
      <c r="N312" s="147" t="s">
        <v>44</v>
      </c>
      <c r="O312" s="54"/>
      <c r="P312" s="148">
        <f>O312*H312</f>
        <v>0</v>
      </c>
      <c r="Q312" s="148">
        <v>0.02733</v>
      </c>
      <c r="R312" s="148">
        <f>Q312*H312</f>
        <v>0.174912</v>
      </c>
      <c r="S312" s="148">
        <v>0</v>
      </c>
      <c r="T312" s="149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50" t="s">
        <v>186</v>
      </c>
      <c r="AT312" s="150" t="s">
        <v>128</v>
      </c>
      <c r="AU312" s="150" t="s">
        <v>82</v>
      </c>
      <c r="AY312" s="18" t="s">
        <v>125</v>
      </c>
      <c r="BE312" s="151">
        <f>IF(N312="základní",J312,0)</f>
        <v>0</v>
      </c>
      <c r="BF312" s="151">
        <f>IF(N312="snížená",J312,0)</f>
        <v>0</v>
      </c>
      <c r="BG312" s="151">
        <f>IF(N312="zákl. přenesená",J312,0)</f>
        <v>0</v>
      </c>
      <c r="BH312" s="151">
        <f>IF(N312="sníž. přenesená",J312,0)</f>
        <v>0</v>
      </c>
      <c r="BI312" s="151">
        <f>IF(N312="nulová",J312,0)</f>
        <v>0</v>
      </c>
      <c r="BJ312" s="18" t="s">
        <v>82</v>
      </c>
      <c r="BK312" s="151">
        <f>ROUND(I312*H312,2)</f>
        <v>0</v>
      </c>
      <c r="BL312" s="18" t="s">
        <v>186</v>
      </c>
      <c r="BM312" s="150" t="s">
        <v>378</v>
      </c>
    </row>
    <row r="313" spans="1:47" s="1" customFormat="1" ht="12">
      <c r="A313" s="33"/>
      <c r="B313" s="34"/>
      <c r="C313" s="33"/>
      <c r="D313" s="152" t="s">
        <v>134</v>
      </c>
      <c r="E313" s="33"/>
      <c r="F313" s="153" t="s">
        <v>379</v>
      </c>
      <c r="G313" s="33"/>
      <c r="H313" s="33"/>
      <c r="I313" s="154"/>
      <c r="J313" s="33"/>
      <c r="K313" s="33"/>
      <c r="L313" s="34"/>
      <c r="M313" s="155"/>
      <c r="N313" s="156"/>
      <c r="O313" s="54"/>
      <c r="P313" s="54"/>
      <c r="Q313" s="54"/>
      <c r="R313" s="54"/>
      <c r="S313" s="54"/>
      <c r="T313" s="55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8" t="s">
        <v>134</v>
      </c>
      <c r="AU313" s="18" t="s">
        <v>82</v>
      </c>
    </row>
    <row r="314" spans="2:51" s="12" customFormat="1" ht="12">
      <c r="B314" s="157"/>
      <c r="D314" s="158" t="s">
        <v>136</v>
      </c>
      <c r="E314" s="159" t="s">
        <v>3</v>
      </c>
      <c r="F314" s="160" t="s">
        <v>380</v>
      </c>
      <c r="H314" s="159" t="s">
        <v>3</v>
      </c>
      <c r="I314" s="161"/>
      <c r="L314" s="157"/>
      <c r="M314" s="162"/>
      <c r="N314" s="163"/>
      <c r="O314" s="163"/>
      <c r="P314" s="163"/>
      <c r="Q314" s="163"/>
      <c r="R314" s="163"/>
      <c r="S314" s="163"/>
      <c r="T314" s="164"/>
      <c r="AT314" s="159" t="s">
        <v>136</v>
      </c>
      <c r="AU314" s="159" t="s">
        <v>82</v>
      </c>
      <c r="AV314" s="12" t="s">
        <v>80</v>
      </c>
      <c r="AW314" s="12" t="s">
        <v>33</v>
      </c>
      <c r="AX314" s="12" t="s">
        <v>72</v>
      </c>
      <c r="AY314" s="159" t="s">
        <v>125</v>
      </c>
    </row>
    <row r="315" spans="2:51" s="12" customFormat="1" ht="12">
      <c r="B315" s="157"/>
      <c r="D315" s="158" t="s">
        <v>136</v>
      </c>
      <c r="E315" s="159" t="s">
        <v>3</v>
      </c>
      <c r="F315" s="160" t="s">
        <v>308</v>
      </c>
      <c r="H315" s="159" t="s">
        <v>3</v>
      </c>
      <c r="I315" s="161"/>
      <c r="L315" s="157"/>
      <c r="M315" s="162"/>
      <c r="N315" s="163"/>
      <c r="O315" s="163"/>
      <c r="P315" s="163"/>
      <c r="Q315" s="163"/>
      <c r="R315" s="163"/>
      <c r="S315" s="163"/>
      <c r="T315" s="164"/>
      <c r="AT315" s="159" t="s">
        <v>136</v>
      </c>
      <c r="AU315" s="159" t="s">
        <v>82</v>
      </c>
      <c r="AV315" s="12" t="s">
        <v>80</v>
      </c>
      <c r="AW315" s="12" t="s">
        <v>33</v>
      </c>
      <c r="AX315" s="12" t="s">
        <v>72</v>
      </c>
      <c r="AY315" s="159" t="s">
        <v>125</v>
      </c>
    </row>
    <row r="316" spans="2:51" s="13" customFormat="1" ht="12">
      <c r="B316" s="165"/>
      <c r="D316" s="158" t="s">
        <v>136</v>
      </c>
      <c r="E316" s="166" t="s">
        <v>3</v>
      </c>
      <c r="F316" s="167" t="s">
        <v>310</v>
      </c>
      <c r="H316" s="168">
        <v>4</v>
      </c>
      <c r="I316" s="169"/>
      <c r="L316" s="165"/>
      <c r="M316" s="170"/>
      <c r="N316" s="171"/>
      <c r="O316" s="171"/>
      <c r="P316" s="171"/>
      <c r="Q316" s="171"/>
      <c r="R316" s="171"/>
      <c r="S316" s="171"/>
      <c r="T316" s="172"/>
      <c r="AT316" s="166" t="s">
        <v>136</v>
      </c>
      <c r="AU316" s="166" t="s">
        <v>82</v>
      </c>
      <c r="AV316" s="13" t="s">
        <v>82</v>
      </c>
      <c r="AW316" s="13" t="s">
        <v>33</v>
      </c>
      <c r="AX316" s="13" t="s">
        <v>72</v>
      </c>
      <c r="AY316" s="166" t="s">
        <v>125</v>
      </c>
    </row>
    <row r="317" spans="2:51" s="12" customFormat="1" ht="12">
      <c r="B317" s="157"/>
      <c r="D317" s="158" t="s">
        <v>136</v>
      </c>
      <c r="E317" s="159" t="s">
        <v>3</v>
      </c>
      <c r="F317" s="160" t="s">
        <v>381</v>
      </c>
      <c r="H317" s="159" t="s">
        <v>3</v>
      </c>
      <c r="I317" s="161"/>
      <c r="L317" s="157"/>
      <c r="M317" s="162"/>
      <c r="N317" s="163"/>
      <c r="O317" s="163"/>
      <c r="P317" s="163"/>
      <c r="Q317" s="163"/>
      <c r="R317" s="163"/>
      <c r="S317" s="163"/>
      <c r="T317" s="164"/>
      <c r="AT317" s="159" t="s">
        <v>136</v>
      </c>
      <c r="AU317" s="159" t="s">
        <v>82</v>
      </c>
      <c r="AV317" s="12" t="s">
        <v>80</v>
      </c>
      <c r="AW317" s="12" t="s">
        <v>33</v>
      </c>
      <c r="AX317" s="12" t="s">
        <v>72</v>
      </c>
      <c r="AY317" s="159" t="s">
        <v>125</v>
      </c>
    </row>
    <row r="318" spans="2:51" s="12" customFormat="1" ht="12">
      <c r="B318" s="157"/>
      <c r="D318" s="158" t="s">
        <v>136</v>
      </c>
      <c r="E318" s="159" t="s">
        <v>3</v>
      </c>
      <c r="F318" s="160" t="s">
        <v>139</v>
      </c>
      <c r="H318" s="159" t="s">
        <v>3</v>
      </c>
      <c r="I318" s="161"/>
      <c r="L318" s="157"/>
      <c r="M318" s="162"/>
      <c r="N318" s="163"/>
      <c r="O318" s="163"/>
      <c r="P318" s="163"/>
      <c r="Q318" s="163"/>
      <c r="R318" s="163"/>
      <c r="S318" s="163"/>
      <c r="T318" s="164"/>
      <c r="AT318" s="159" t="s">
        <v>136</v>
      </c>
      <c r="AU318" s="159" t="s">
        <v>82</v>
      </c>
      <c r="AV318" s="12" t="s">
        <v>80</v>
      </c>
      <c r="AW318" s="12" t="s">
        <v>33</v>
      </c>
      <c r="AX318" s="12" t="s">
        <v>72</v>
      </c>
      <c r="AY318" s="159" t="s">
        <v>125</v>
      </c>
    </row>
    <row r="319" spans="2:51" s="13" customFormat="1" ht="12">
      <c r="B319" s="165"/>
      <c r="D319" s="158" t="s">
        <v>136</v>
      </c>
      <c r="E319" s="166" t="s">
        <v>3</v>
      </c>
      <c r="F319" s="167" t="s">
        <v>317</v>
      </c>
      <c r="H319" s="168">
        <v>1.2</v>
      </c>
      <c r="I319" s="169"/>
      <c r="L319" s="165"/>
      <c r="M319" s="170"/>
      <c r="N319" s="171"/>
      <c r="O319" s="171"/>
      <c r="P319" s="171"/>
      <c r="Q319" s="171"/>
      <c r="R319" s="171"/>
      <c r="S319" s="171"/>
      <c r="T319" s="172"/>
      <c r="AT319" s="166" t="s">
        <v>136</v>
      </c>
      <c r="AU319" s="166" t="s">
        <v>82</v>
      </c>
      <c r="AV319" s="13" t="s">
        <v>82</v>
      </c>
      <c r="AW319" s="13" t="s">
        <v>33</v>
      </c>
      <c r="AX319" s="13" t="s">
        <v>72</v>
      </c>
      <c r="AY319" s="166" t="s">
        <v>125</v>
      </c>
    </row>
    <row r="320" spans="2:51" s="12" customFormat="1" ht="12">
      <c r="B320" s="157"/>
      <c r="D320" s="158" t="s">
        <v>136</v>
      </c>
      <c r="E320" s="159" t="s">
        <v>3</v>
      </c>
      <c r="F320" s="160" t="s">
        <v>382</v>
      </c>
      <c r="H320" s="159" t="s">
        <v>3</v>
      </c>
      <c r="I320" s="161"/>
      <c r="L320" s="157"/>
      <c r="M320" s="162"/>
      <c r="N320" s="163"/>
      <c r="O320" s="163"/>
      <c r="P320" s="163"/>
      <c r="Q320" s="163"/>
      <c r="R320" s="163"/>
      <c r="S320" s="163"/>
      <c r="T320" s="164"/>
      <c r="AT320" s="159" t="s">
        <v>136</v>
      </c>
      <c r="AU320" s="159" t="s">
        <v>82</v>
      </c>
      <c r="AV320" s="12" t="s">
        <v>80</v>
      </c>
      <c r="AW320" s="12" t="s">
        <v>33</v>
      </c>
      <c r="AX320" s="12" t="s">
        <v>72</v>
      </c>
      <c r="AY320" s="159" t="s">
        <v>125</v>
      </c>
    </row>
    <row r="321" spans="2:51" s="12" customFormat="1" ht="12">
      <c r="B321" s="157"/>
      <c r="D321" s="158" t="s">
        <v>136</v>
      </c>
      <c r="E321" s="159" t="s">
        <v>3</v>
      </c>
      <c r="F321" s="160" t="s">
        <v>139</v>
      </c>
      <c r="H321" s="159" t="s">
        <v>3</v>
      </c>
      <c r="I321" s="161"/>
      <c r="L321" s="157"/>
      <c r="M321" s="162"/>
      <c r="N321" s="163"/>
      <c r="O321" s="163"/>
      <c r="P321" s="163"/>
      <c r="Q321" s="163"/>
      <c r="R321" s="163"/>
      <c r="S321" s="163"/>
      <c r="T321" s="164"/>
      <c r="AT321" s="159" t="s">
        <v>136</v>
      </c>
      <c r="AU321" s="159" t="s">
        <v>82</v>
      </c>
      <c r="AV321" s="12" t="s">
        <v>80</v>
      </c>
      <c r="AW321" s="12" t="s">
        <v>33</v>
      </c>
      <c r="AX321" s="12" t="s">
        <v>72</v>
      </c>
      <c r="AY321" s="159" t="s">
        <v>125</v>
      </c>
    </row>
    <row r="322" spans="2:51" s="13" customFormat="1" ht="12">
      <c r="B322" s="165"/>
      <c r="D322" s="158" t="s">
        <v>136</v>
      </c>
      <c r="E322" s="166" t="s">
        <v>3</v>
      </c>
      <c r="F322" s="167" t="s">
        <v>317</v>
      </c>
      <c r="H322" s="168">
        <v>1.2</v>
      </c>
      <c r="I322" s="169"/>
      <c r="L322" s="165"/>
      <c r="M322" s="170"/>
      <c r="N322" s="171"/>
      <c r="O322" s="171"/>
      <c r="P322" s="171"/>
      <c r="Q322" s="171"/>
      <c r="R322" s="171"/>
      <c r="S322" s="171"/>
      <c r="T322" s="172"/>
      <c r="AT322" s="166" t="s">
        <v>136</v>
      </c>
      <c r="AU322" s="166" t="s">
        <v>82</v>
      </c>
      <c r="AV322" s="13" t="s">
        <v>82</v>
      </c>
      <c r="AW322" s="13" t="s">
        <v>33</v>
      </c>
      <c r="AX322" s="13" t="s">
        <v>72</v>
      </c>
      <c r="AY322" s="166" t="s">
        <v>125</v>
      </c>
    </row>
    <row r="323" spans="2:51" s="15" customFormat="1" ht="12">
      <c r="B323" s="191"/>
      <c r="D323" s="158" t="s">
        <v>136</v>
      </c>
      <c r="E323" s="192" t="s">
        <v>3</v>
      </c>
      <c r="F323" s="193" t="s">
        <v>363</v>
      </c>
      <c r="H323" s="194">
        <v>6.4</v>
      </c>
      <c r="I323" s="195"/>
      <c r="L323" s="191"/>
      <c r="M323" s="196"/>
      <c r="N323" s="197"/>
      <c r="O323" s="197"/>
      <c r="P323" s="197"/>
      <c r="Q323" s="197"/>
      <c r="R323" s="197"/>
      <c r="S323" s="197"/>
      <c r="T323" s="198"/>
      <c r="AT323" s="192" t="s">
        <v>136</v>
      </c>
      <c r="AU323" s="192" t="s">
        <v>82</v>
      </c>
      <c r="AV323" s="15" t="s">
        <v>146</v>
      </c>
      <c r="AW323" s="15" t="s">
        <v>33</v>
      </c>
      <c r="AX323" s="15" t="s">
        <v>72</v>
      </c>
      <c r="AY323" s="192" t="s">
        <v>125</v>
      </c>
    </row>
    <row r="324" spans="2:51" s="14" customFormat="1" ht="12">
      <c r="B324" s="173"/>
      <c r="D324" s="158" t="s">
        <v>136</v>
      </c>
      <c r="E324" s="174" t="s">
        <v>3</v>
      </c>
      <c r="F324" s="175" t="s">
        <v>141</v>
      </c>
      <c r="H324" s="176">
        <v>6.4</v>
      </c>
      <c r="I324" s="177"/>
      <c r="L324" s="173"/>
      <c r="M324" s="178"/>
      <c r="N324" s="179"/>
      <c r="O324" s="179"/>
      <c r="P324" s="179"/>
      <c r="Q324" s="179"/>
      <c r="R324" s="179"/>
      <c r="S324" s="179"/>
      <c r="T324" s="180"/>
      <c r="AT324" s="174" t="s">
        <v>136</v>
      </c>
      <c r="AU324" s="174" t="s">
        <v>82</v>
      </c>
      <c r="AV324" s="14" t="s">
        <v>133</v>
      </c>
      <c r="AW324" s="14" t="s">
        <v>33</v>
      </c>
      <c r="AX324" s="14" t="s">
        <v>80</v>
      </c>
      <c r="AY324" s="174" t="s">
        <v>125</v>
      </c>
    </row>
    <row r="325" spans="1:65" s="1" customFormat="1" ht="24.2" customHeight="1">
      <c r="A325" s="33"/>
      <c r="B325" s="138"/>
      <c r="C325" s="139" t="s">
        <v>260</v>
      </c>
      <c r="D325" s="139" t="s">
        <v>128</v>
      </c>
      <c r="E325" s="140" t="s">
        <v>383</v>
      </c>
      <c r="F325" s="141" t="s">
        <v>384</v>
      </c>
      <c r="G325" s="142" t="s">
        <v>131</v>
      </c>
      <c r="H325" s="143">
        <v>10.9</v>
      </c>
      <c r="I325" s="144"/>
      <c r="J325" s="145">
        <f>ROUND(I325*H325,2)</f>
        <v>0</v>
      </c>
      <c r="K325" s="141" t="s">
        <v>132</v>
      </c>
      <c r="L325" s="34"/>
      <c r="M325" s="146" t="s">
        <v>3</v>
      </c>
      <c r="N325" s="147" t="s">
        <v>44</v>
      </c>
      <c r="O325" s="54"/>
      <c r="P325" s="148">
        <f>O325*H325</f>
        <v>0</v>
      </c>
      <c r="Q325" s="148">
        <v>0.0001</v>
      </c>
      <c r="R325" s="148">
        <f>Q325*H325</f>
        <v>0.00109</v>
      </c>
      <c r="S325" s="148">
        <v>0</v>
      </c>
      <c r="T325" s="149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50" t="s">
        <v>186</v>
      </c>
      <c r="AT325" s="150" t="s">
        <v>128</v>
      </c>
      <c r="AU325" s="150" t="s">
        <v>82</v>
      </c>
      <c r="AY325" s="18" t="s">
        <v>125</v>
      </c>
      <c r="BE325" s="151">
        <f>IF(N325="základní",J325,0)</f>
        <v>0</v>
      </c>
      <c r="BF325" s="151">
        <f>IF(N325="snížená",J325,0)</f>
        <v>0</v>
      </c>
      <c r="BG325" s="151">
        <f>IF(N325="zákl. přenesená",J325,0)</f>
        <v>0</v>
      </c>
      <c r="BH325" s="151">
        <f>IF(N325="sníž. přenesená",J325,0)</f>
        <v>0</v>
      </c>
      <c r="BI325" s="151">
        <f>IF(N325="nulová",J325,0)</f>
        <v>0</v>
      </c>
      <c r="BJ325" s="18" t="s">
        <v>82</v>
      </c>
      <c r="BK325" s="151">
        <f>ROUND(I325*H325,2)</f>
        <v>0</v>
      </c>
      <c r="BL325" s="18" t="s">
        <v>186</v>
      </c>
      <c r="BM325" s="150" t="s">
        <v>385</v>
      </c>
    </row>
    <row r="326" spans="1:47" s="1" customFormat="1" ht="12">
      <c r="A326" s="33"/>
      <c r="B326" s="34"/>
      <c r="C326" s="33"/>
      <c r="D326" s="152" t="s">
        <v>134</v>
      </c>
      <c r="E326" s="33"/>
      <c r="F326" s="153" t="s">
        <v>386</v>
      </c>
      <c r="G326" s="33"/>
      <c r="H326" s="33"/>
      <c r="I326" s="154"/>
      <c r="J326" s="33"/>
      <c r="K326" s="33"/>
      <c r="L326" s="34"/>
      <c r="M326" s="155"/>
      <c r="N326" s="156"/>
      <c r="O326" s="54"/>
      <c r="P326" s="54"/>
      <c r="Q326" s="54"/>
      <c r="R326" s="54"/>
      <c r="S326" s="54"/>
      <c r="T326" s="55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8" t="s">
        <v>134</v>
      </c>
      <c r="AU326" s="18" t="s">
        <v>82</v>
      </c>
    </row>
    <row r="327" spans="2:51" s="12" customFormat="1" ht="12">
      <c r="B327" s="157"/>
      <c r="D327" s="158" t="s">
        <v>136</v>
      </c>
      <c r="E327" s="159" t="s">
        <v>3</v>
      </c>
      <c r="F327" s="160" t="s">
        <v>387</v>
      </c>
      <c r="H327" s="159" t="s">
        <v>3</v>
      </c>
      <c r="I327" s="161"/>
      <c r="L327" s="157"/>
      <c r="M327" s="162"/>
      <c r="N327" s="163"/>
      <c r="O327" s="163"/>
      <c r="P327" s="163"/>
      <c r="Q327" s="163"/>
      <c r="R327" s="163"/>
      <c r="S327" s="163"/>
      <c r="T327" s="164"/>
      <c r="AT327" s="159" t="s">
        <v>136</v>
      </c>
      <c r="AU327" s="159" t="s">
        <v>82</v>
      </c>
      <c r="AV327" s="12" t="s">
        <v>80</v>
      </c>
      <c r="AW327" s="12" t="s">
        <v>33</v>
      </c>
      <c r="AX327" s="12" t="s">
        <v>72</v>
      </c>
      <c r="AY327" s="159" t="s">
        <v>125</v>
      </c>
    </row>
    <row r="328" spans="2:51" s="12" customFormat="1" ht="12">
      <c r="B328" s="157"/>
      <c r="D328" s="158" t="s">
        <v>136</v>
      </c>
      <c r="E328" s="159" t="s">
        <v>3</v>
      </c>
      <c r="F328" s="160" t="s">
        <v>351</v>
      </c>
      <c r="H328" s="159" t="s">
        <v>3</v>
      </c>
      <c r="I328" s="161"/>
      <c r="L328" s="157"/>
      <c r="M328" s="162"/>
      <c r="N328" s="163"/>
      <c r="O328" s="163"/>
      <c r="P328" s="163"/>
      <c r="Q328" s="163"/>
      <c r="R328" s="163"/>
      <c r="S328" s="163"/>
      <c r="T328" s="164"/>
      <c r="AT328" s="159" t="s">
        <v>136</v>
      </c>
      <c r="AU328" s="159" t="s">
        <v>82</v>
      </c>
      <c r="AV328" s="12" t="s">
        <v>80</v>
      </c>
      <c r="AW328" s="12" t="s">
        <v>33</v>
      </c>
      <c r="AX328" s="12" t="s">
        <v>72</v>
      </c>
      <c r="AY328" s="159" t="s">
        <v>125</v>
      </c>
    </row>
    <row r="329" spans="2:51" s="12" customFormat="1" ht="12">
      <c r="B329" s="157"/>
      <c r="D329" s="158" t="s">
        <v>136</v>
      </c>
      <c r="E329" s="159" t="s">
        <v>3</v>
      </c>
      <c r="F329" s="160" t="s">
        <v>318</v>
      </c>
      <c r="H329" s="159" t="s">
        <v>3</v>
      </c>
      <c r="I329" s="161"/>
      <c r="L329" s="157"/>
      <c r="M329" s="162"/>
      <c r="N329" s="163"/>
      <c r="O329" s="163"/>
      <c r="P329" s="163"/>
      <c r="Q329" s="163"/>
      <c r="R329" s="163"/>
      <c r="S329" s="163"/>
      <c r="T329" s="164"/>
      <c r="AT329" s="159" t="s">
        <v>136</v>
      </c>
      <c r="AU329" s="159" t="s">
        <v>82</v>
      </c>
      <c r="AV329" s="12" t="s">
        <v>80</v>
      </c>
      <c r="AW329" s="12" t="s">
        <v>33</v>
      </c>
      <c r="AX329" s="12" t="s">
        <v>72</v>
      </c>
      <c r="AY329" s="159" t="s">
        <v>125</v>
      </c>
    </row>
    <row r="330" spans="2:51" s="12" customFormat="1" ht="12">
      <c r="B330" s="157"/>
      <c r="D330" s="158" t="s">
        <v>136</v>
      </c>
      <c r="E330" s="159" t="s">
        <v>3</v>
      </c>
      <c r="F330" s="160" t="s">
        <v>388</v>
      </c>
      <c r="H330" s="159" t="s">
        <v>3</v>
      </c>
      <c r="I330" s="161"/>
      <c r="L330" s="157"/>
      <c r="M330" s="162"/>
      <c r="N330" s="163"/>
      <c r="O330" s="163"/>
      <c r="P330" s="163"/>
      <c r="Q330" s="163"/>
      <c r="R330" s="163"/>
      <c r="S330" s="163"/>
      <c r="T330" s="164"/>
      <c r="AT330" s="159" t="s">
        <v>136</v>
      </c>
      <c r="AU330" s="159" t="s">
        <v>82</v>
      </c>
      <c r="AV330" s="12" t="s">
        <v>80</v>
      </c>
      <c r="AW330" s="12" t="s">
        <v>33</v>
      </c>
      <c r="AX330" s="12" t="s">
        <v>72</v>
      </c>
      <c r="AY330" s="159" t="s">
        <v>125</v>
      </c>
    </row>
    <row r="331" spans="2:51" s="13" customFormat="1" ht="12">
      <c r="B331" s="165"/>
      <c r="D331" s="158" t="s">
        <v>136</v>
      </c>
      <c r="E331" s="166" t="s">
        <v>3</v>
      </c>
      <c r="F331" s="167" t="s">
        <v>389</v>
      </c>
      <c r="H331" s="168">
        <v>5.8</v>
      </c>
      <c r="I331" s="169"/>
      <c r="L331" s="165"/>
      <c r="M331" s="170"/>
      <c r="N331" s="171"/>
      <c r="O331" s="171"/>
      <c r="P331" s="171"/>
      <c r="Q331" s="171"/>
      <c r="R331" s="171"/>
      <c r="S331" s="171"/>
      <c r="T331" s="172"/>
      <c r="AT331" s="166" t="s">
        <v>136</v>
      </c>
      <c r="AU331" s="166" t="s">
        <v>82</v>
      </c>
      <c r="AV331" s="13" t="s">
        <v>82</v>
      </c>
      <c r="AW331" s="13" t="s">
        <v>33</v>
      </c>
      <c r="AX331" s="13" t="s">
        <v>72</v>
      </c>
      <c r="AY331" s="166" t="s">
        <v>125</v>
      </c>
    </row>
    <row r="332" spans="2:51" s="12" customFormat="1" ht="12">
      <c r="B332" s="157"/>
      <c r="D332" s="158" t="s">
        <v>136</v>
      </c>
      <c r="E332" s="159" t="s">
        <v>3</v>
      </c>
      <c r="F332" s="160" t="s">
        <v>390</v>
      </c>
      <c r="H332" s="159" t="s">
        <v>3</v>
      </c>
      <c r="I332" s="161"/>
      <c r="L332" s="157"/>
      <c r="M332" s="162"/>
      <c r="N332" s="163"/>
      <c r="O332" s="163"/>
      <c r="P332" s="163"/>
      <c r="Q332" s="163"/>
      <c r="R332" s="163"/>
      <c r="S332" s="163"/>
      <c r="T332" s="164"/>
      <c r="AT332" s="159" t="s">
        <v>136</v>
      </c>
      <c r="AU332" s="159" t="s">
        <v>82</v>
      </c>
      <c r="AV332" s="12" t="s">
        <v>80</v>
      </c>
      <c r="AW332" s="12" t="s">
        <v>33</v>
      </c>
      <c r="AX332" s="12" t="s">
        <v>72</v>
      </c>
      <c r="AY332" s="159" t="s">
        <v>125</v>
      </c>
    </row>
    <row r="333" spans="2:51" s="13" customFormat="1" ht="12">
      <c r="B333" s="165"/>
      <c r="D333" s="158" t="s">
        <v>136</v>
      </c>
      <c r="E333" s="166" t="s">
        <v>3</v>
      </c>
      <c r="F333" s="167" t="s">
        <v>391</v>
      </c>
      <c r="H333" s="168">
        <v>2.9</v>
      </c>
      <c r="I333" s="169"/>
      <c r="L333" s="165"/>
      <c r="M333" s="170"/>
      <c r="N333" s="171"/>
      <c r="O333" s="171"/>
      <c r="P333" s="171"/>
      <c r="Q333" s="171"/>
      <c r="R333" s="171"/>
      <c r="S333" s="171"/>
      <c r="T333" s="172"/>
      <c r="AT333" s="166" t="s">
        <v>136</v>
      </c>
      <c r="AU333" s="166" t="s">
        <v>82</v>
      </c>
      <c r="AV333" s="13" t="s">
        <v>82</v>
      </c>
      <c r="AW333" s="13" t="s">
        <v>33</v>
      </c>
      <c r="AX333" s="13" t="s">
        <v>72</v>
      </c>
      <c r="AY333" s="166" t="s">
        <v>125</v>
      </c>
    </row>
    <row r="334" spans="2:51" s="12" customFormat="1" ht="12">
      <c r="B334" s="157"/>
      <c r="D334" s="158" t="s">
        <v>136</v>
      </c>
      <c r="E334" s="159" t="s">
        <v>3</v>
      </c>
      <c r="F334" s="160" t="s">
        <v>309</v>
      </c>
      <c r="H334" s="159" t="s">
        <v>3</v>
      </c>
      <c r="I334" s="161"/>
      <c r="L334" s="157"/>
      <c r="M334" s="162"/>
      <c r="N334" s="163"/>
      <c r="O334" s="163"/>
      <c r="P334" s="163"/>
      <c r="Q334" s="163"/>
      <c r="R334" s="163"/>
      <c r="S334" s="163"/>
      <c r="T334" s="164"/>
      <c r="AT334" s="159" t="s">
        <v>136</v>
      </c>
      <c r="AU334" s="159" t="s">
        <v>82</v>
      </c>
      <c r="AV334" s="12" t="s">
        <v>80</v>
      </c>
      <c r="AW334" s="12" t="s">
        <v>33</v>
      </c>
      <c r="AX334" s="12" t="s">
        <v>72</v>
      </c>
      <c r="AY334" s="159" t="s">
        <v>125</v>
      </c>
    </row>
    <row r="335" spans="2:51" s="12" customFormat="1" ht="12">
      <c r="B335" s="157"/>
      <c r="D335" s="158" t="s">
        <v>136</v>
      </c>
      <c r="E335" s="159" t="s">
        <v>3</v>
      </c>
      <c r="F335" s="160" t="s">
        <v>315</v>
      </c>
      <c r="H335" s="159" t="s">
        <v>3</v>
      </c>
      <c r="I335" s="161"/>
      <c r="L335" s="157"/>
      <c r="M335" s="162"/>
      <c r="N335" s="163"/>
      <c r="O335" s="163"/>
      <c r="P335" s="163"/>
      <c r="Q335" s="163"/>
      <c r="R335" s="163"/>
      <c r="S335" s="163"/>
      <c r="T335" s="164"/>
      <c r="AT335" s="159" t="s">
        <v>136</v>
      </c>
      <c r="AU335" s="159" t="s">
        <v>82</v>
      </c>
      <c r="AV335" s="12" t="s">
        <v>80</v>
      </c>
      <c r="AW335" s="12" t="s">
        <v>33</v>
      </c>
      <c r="AX335" s="12" t="s">
        <v>72</v>
      </c>
      <c r="AY335" s="159" t="s">
        <v>125</v>
      </c>
    </row>
    <row r="336" spans="2:51" s="13" customFormat="1" ht="12">
      <c r="B336" s="165"/>
      <c r="D336" s="158" t="s">
        <v>136</v>
      </c>
      <c r="E336" s="166" t="s">
        <v>3</v>
      </c>
      <c r="F336" s="167" t="s">
        <v>317</v>
      </c>
      <c r="H336" s="168">
        <v>1.2</v>
      </c>
      <c r="I336" s="169"/>
      <c r="L336" s="165"/>
      <c r="M336" s="170"/>
      <c r="N336" s="171"/>
      <c r="O336" s="171"/>
      <c r="P336" s="171"/>
      <c r="Q336" s="171"/>
      <c r="R336" s="171"/>
      <c r="S336" s="171"/>
      <c r="T336" s="172"/>
      <c r="AT336" s="166" t="s">
        <v>136</v>
      </c>
      <c r="AU336" s="166" t="s">
        <v>82</v>
      </c>
      <c r="AV336" s="13" t="s">
        <v>82</v>
      </c>
      <c r="AW336" s="13" t="s">
        <v>33</v>
      </c>
      <c r="AX336" s="13" t="s">
        <v>72</v>
      </c>
      <c r="AY336" s="166" t="s">
        <v>125</v>
      </c>
    </row>
    <row r="337" spans="2:51" s="15" customFormat="1" ht="12">
      <c r="B337" s="191"/>
      <c r="D337" s="158" t="s">
        <v>136</v>
      </c>
      <c r="E337" s="192" t="s">
        <v>3</v>
      </c>
      <c r="F337" s="193" t="s">
        <v>363</v>
      </c>
      <c r="H337" s="194">
        <v>9.899999999999999</v>
      </c>
      <c r="I337" s="195"/>
      <c r="L337" s="191"/>
      <c r="M337" s="196"/>
      <c r="N337" s="197"/>
      <c r="O337" s="197"/>
      <c r="P337" s="197"/>
      <c r="Q337" s="197"/>
      <c r="R337" s="197"/>
      <c r="S337" s="197"/>
      <c r="T337" s="198"/>
      <c r="AT337" s="192" t="s">
        <v>136</v>
      </c>
      <c r="AU337" s="192" t="s">
        <v>82</v>
      </c>
      <c r="AV337" s="15" t="s">
        <v>146</v>
      </c>
      <c r="AW337" s="15" t="s">
        <v>33</v>
      </c>
      <c r="AX337" s="15" t="s">
        <v>72</v>
      </c>
      <c r="AY337" s="192" t="s">
        <v>125</v>
      </c>
    </row>
    <row r="338" spans="2:51" s="12" customFormat="1" ht="12">
      <c r="B338" s="157"/>
      <c r="D338" s="158" t="s">
        <v>136</v>
      </c>
      <c r="E338" s="159" t="s">
        <v>3</v>
      </c>
      <c r="F338" s="160" t="s">
        <v>392</v>
      </c>
      <c r="H338" s="159" t="s">
        <v>3</v>
      </c>
      <c r="I338" s="161"/>
      <c r="L338" s="157"/>
      <c r="M338" s="162"/>
      <c r="N338" s="163"/>
      <c r="O338" s="163"/>
      <c r="P338" s="163"/>
      <c r="Q338" s="163"/>
      <c r="R338" s="163"/>
      <c r="S338" s="163"/>
      <c r="T338" s="164"/>
      <c r="AT338" s="159" t="s">
        <v>136</v>
      </c>
      <c r="AU338" s="159" t="s">
        <v>82</v>
      </c>
      <c r="AV338" s="12" t="s">
        <v>80</v>
      </c>
      <c r="AW338" s="12" t="s">
        <v>33</v>
      </c>
      <c r="AX338" s="12" t="s">
        <v>72</v>
      </c>
      <c r="AY338" s="159" t="s">
        <v>125</v>
      </c>
    </row>
    <row r="339" spans="2:51" s="12" customFormat="1" ht="12">
      <c r="B339" s="157"/>
      <c r="D339" s="158" t="s">
        <v>136</v>
      </c>
      <c r="E339" s="159" t="s">
        <v>3</v>
      </c>
      <c r="F339" s="160" t="s">
        <v>139</v>
      </c>
      <c r="H339" s="159" t="s">
        <v>3</v>
      </c>
      <c r="I339" s="161"/>
      <c r="L339" s="157"/>
      <c r="M339" s="162"/>
      <c r="N339" s="163"/>
      <c r="O339" s="163"/>
      <c r="P339" s="163"/>
      <c r="Q339" s="163"/>
      <c r="R339" s="163"/>
      <c r="S339" s="163"/>
      <c r="T339" s="164"/>
      <c r="AT339" s="159" t="s">
        <v>136</v>
      </c>
      <c r="AU339" s="159" t="s">
        <v>82</v>
      </c>
      <c r="AV339" s="12" t="s">
        <v>80</v>
      </c>
      <c r="AW339" s="12" t="s">
        <v>33</v>
      </c>
      <c r="AX339" s="12" t="s">
        <v>72</v>
      </c>
      <c r="AY339" s="159" t="s">
        <v>125</v>
      </c>
    </row>
    <row r="340" spans="2:51" s="13" customFormat="1" ht="12">
      <c r="B340" s="165"/>
      <c r="D340" s="158" t="s">
        <v>136</v>
      </c>
      <c r="E340" s="166" t="s">
        <v>3</v>
      </c>
      <c r="F340" s="167" t="s">
        <v>393</v>
      </c>
      <c r="H340" s="168">
        <v>1</v>
      </c>
      <c r="I340" s="169"/>
      <c r="L340" s="165"/>
      <c r="M340" s="170"/>
      <c r="N340" s="171"/>
      <c r="O340" s="171"/>
      <c r="P340" s="171"/>
      <c r="Q340" s="171"/>
      <c r="R340" s="171"/>
      <c r="S340" s="171"/>
      <c r="T340" s="172"/>
      <c r="AT340" s="166" t="s">
        <v>136</v>
      </c>
      <c r="AU340" s="166" t="s">
        <v>82</v>
      </c>
      <c r="AV340" s="13" t="s">
        <v>82</v>
      </c>
      <c r="AW340" s="13" t="s">
        <v>33</v>
      </c>
      <c r="AX340" s="13" t="s">
        <v>72</v>
      </c>
      <c r="AY340" s="166" t="s">
        <v>125</v>
      </c>
    </row>
    <row r="341" spans="2:51" s="15" customFormat="1" ht="12">
      <c r="B341" s="191"/>
      <c r="D341" s="158" t="s">
        <v>136</v>
      </c>
      <c r="E341" s="192" t="s">
        <v>3</v>
      </c>
      <c r="F341" s="193" t="s">
        <v>363</v>
      </c>
      <c r="H341" s="194">
        <v>1</v>
      </c>
      <c r="I341" s="195"/>
      <c r="L341" s="191"/>
      <c r="M341" s="196"/>
      <c r="N341" s="197"/>
      <c r="O341" s="197"/>
      <c r="P341" s="197"/>
      <c r="Q341" s="197"/>
      <c r="R341" s="197"/>
      <c r="S341" s="197"/>
      <c r="T341" s="198"/>
      <c r="AT341" s="192" t="s">
        <v>136</v>
      </c>
      <c r="AU341" s="192" t="s">
        <v>82</v>
      </c>
      <c r="AV341" s="15" t="s">
        <v>146</v>
      </c>
      <c r="AW341" s="15" t="s">
        <v>33</v>
      </c>
      <c r="AX341" s="15" t="s">
        <v>72</v>
      </c>
      <c r="AY341" s="192" t="s">
        <v>125</v>
      </c>
    </row>
    <row r="342" spans="2:51" s="14" customFormat="1" ht="12">
      <c r="B342" s="173"/>
      <c r="D342" s="158" t="s">
        <v>136</v>
      </c>
      <c r="E342" s="174" t="s">
        <v>3</v>
      </c>
      <c r="F342" s="175" t="s">
        <v>141</v>
      </c>
      <c r="H342" s="176">
        <v>10.899999999999999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4" t="s">
        <v>136</v>
      </c>
      <c r="AU342" s="174" t="s">
        <v>82</v>
      </c>
      <c r="AV342" s="14" t="s">
        <v>133</v>
      </c>
      <c r="AW342" s="14" t="s">
        <v>33</v>
      </c>
      <c r="AX342" s="14" t="s">
        <v>80</v>
      </c>
      <c r="AY342" s="174" t="s">
        <v>125</v>
      </c>
    </row>
    <row r="343" spans="1:65" s="1" customFormat="1" ht="16.5" customHeight="1">
      <c r="A343" s="33"/>
      <c r="B343" s="138"/>
      <c r="C343" s="181" t="s">
        <v>394</v>
      </c>
      <c r="D343" s="181" t="s">
        <v>341</v>
      </c>
      <c r="E343" s="182" t="s">
        <v>395</v>
      </c>
      <c r="F343" s="183" t="s">
        <v>396</v>
      </c>
      <c r="G343" s="184" t="s">
        <v>344</v>
      </c>
      <c r="H343" s="185">
        <v>0.494</v>
      </c>
      <c r="I343" s="186"/>
      <c r="J343" s="187">
        <f>ROUND(I343*H343,2)</f>
        <v>0</v>
      </c>
      <c r="K343" s="183" t="s">
        <v>132</v>
      </c>
      <c r="L343" s="188"/>
      <c r="M343" s="189" t="s">
        <v>3</v>
      </c>
      <c r="N343" s="190" t="s">
        <v>44</v>
      </c>
      <c r="O343" s="54"/>
      <c r="P343" s="148">
        <f>O343*H343</f>
        <v>0</v>
      </c>
      <c r="Q343" s="148">
        <v>0.55</v>
      </c>
      <c r="R343" s="148">
        <f>Q343*H343</f>
        <v>0.2717</v>
      </c>
      <c r="S343" s="148">
        <v>0</v>
      </c>
      <c r="T343" s="149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0" t="s">
        <v>243</v>
      </c>
      <c r="AT343" s="150" t="s">
        <v>341</v>
      </c>
      <c r="AU343" s="150" t="s">
        <v>82</v>
      </c>
      <c r="AY343" s="18" t="s">
        <v>125</v>
      </c>
      <c r="BE343" s="151">
        <f>IF(N343="základní",J343,0)</f>
        <v>0</v>
      </c>
      <c r="BF343" s="151">
        <f>IF(N343="snížená",J343,0)</f>
        <v>0</v>
      </c>
      <c r="BG343" s="151">
        <f>IF(N343="zákl. přenesená",J343,0)</f>
        <v>0</v>
      </c>
      <c r="BH343" s="151">
        <f>IF(N343="sníž. přenesená",J343,0)</f>
        <v>0</v>
      </c>
      <c r="BI343" s="151">
        <f>IF(N343="nulová",J343,0)</f>
        <v>0</v>
      </c>
      <c r="BJ343" s="18" t="s">
        <v>82</v>
      </c>
      <c r="BK343" s="151">
        <f>ROUND(I343*H343,2)</f>
        <v>0</v>
      </c>
      <c r="BL343" s="18" t="s">
        <v>186</v>
      </c>
      <c r="BM343" s="150" t="s">
        <v>397</v>
      </c>
    </row>
    <row r="344" spans="2:51" s="12" customFormat="1" ht="12">
      <c r="B344" s="157"/>
      <c r="D344" s="158" t="s">
        <v>136</v>
      </c>
      <c r="E344" s="159" t="s">
        <v>3</v>
      </c>
      <c r="F344" s="160" t="s">
        <v>398</v>
      </c>
      <c r="H344" s="159" t="s">
        <v>3</v>
      </c>
      <c r="I344" s="161"/>
      <c r="L344" s="157"/>
      <c r="M344" s="162"/>
      <c r="N344" s="163"/>
      <c r="O344" s="163"/>
      <c r="P344" s="163"/>
      <c r="Q344" s="163"/>
      <c r="R344" s="163"/>
      <c r="S344" s="163"/>
      <c r="T344" s="164"/>
      <c r="AT344" s="159" t="s">
        <v>136</v>
      </c>
      <c r="AU344" s="159" t="s">
        <v>82</v>
      </c>
      <c r="AV344" s="12" t="s">
        <v>80</v>
      </c>
      <c r="AW344" s="12" t="s">
        <v>33</v>
      </c>
      <c r="AX344" s="12" t="s">
        <v>72</v>
      </c>
      <c r="AY344" s="159" t="s">
        <v>125</v>
      </c>
    </row>
    <row r="345" spans="2:51" s="13" customFormat="1" ht="12">
      <c r="B345" s="165"/>
      <c r="D345" s="158" t="s">
        <v>136</v>
      </c>
      <c r="E345" s="166" t="s">
        <v>3</v>
      </c>
      <c r="F345" s="167" t="s">
        <v>399</v>
      </c>
      <c r="H345" s="168">
        <v>0.396</v>
      </c>
      <c r="I345" s="169"/>
      <c r="L345" s="165"/>
      <c r="M345" s="170"/>
      <c r="N345" s="171"/>
      <c r="O345" s="171"/>
      <c r="P345" s="171"/>
      <c r="Q345" s="171"/>
      <c r="R345" s="171"/>
      <c r="S345" s="171"/>
      <c r="T345" s="172"/>
      <c r="AT345" s="166" t="s">
        <v>136</v>
      </c>
      <c r="AU345" s="166" t="s">
        <v>82</v>
      </c>
      <c r="AV345" s="13" t="s">
        <v>82</v>
      </c>
      <c r="AW345" s="13" t="s">
        <v>33</v>
      </c>
      <c r="AX345" s="13" t="s">
        <v>72</v>
      </c>
      <c r="AY345" s="166" t="s">
        <v>125</v>
      </c>
    </row>
    <row r="346" spans="2:51" s="12" customFormat="1" ht="12">
      <c r="B346" s="157"/>
      <c r="D346" s="158" t="s">
        <v>136</v>
      </c>
      <c r="E346" s="159" t="s">
        <v>3</v>
      </c>
      <c r="F346" s="160" t="s">
        <v>139</v>
      </c>
      <c r="H346" s="159" t="s">
        <v>3</v>
      </c>
      <c r="I346" s="161"/>
      <c r="L346" s="157"/>
      <c r="M346" s="162"/>
      <c r="N346" s="163"/>
      <c r="O346" s="163"/>
      <c r="P346" s="163"/>
      <c r="Q346" s="163"/>
      <c r="R346" s="163"/>
      <c r="S346" s="163"/>
      <c r="T346" s="164"/>
      <c r="AT346" s="159" t="s">
        <v>136</v>
      </c>
      <c r="AU346" s="159" t="s">
        <v>82</v>
      </c>
      <c r="AV346" s="12" t="s">
        <v>80</v>
      </c>
      <c r="AW346" s="12" t="s">
        <v>33</v>
      </c>
      <c r="AX346" s="12" t="s">
        <v>72</v>
      </c>
      <c r="AY346" s="159" t="s">
        <v>125</v>
      </c>
    </row>
    <row r="347" spans="2:51" s="13" customFormat="1" ht="12">
      <c r="B347" s="165"/>
      <c r="D347" s="158" t="s">
        <v>136</v>
      </c>
      <c r="E347" s="166" t="s">
        <v>3</v>
      </c>
      <c r="F347" s="167" t="s">
        <v>400</v>
      </c>
      <c r="H347" s="168">
        <v>0.053</v>
      </c>
      <c r="I347" s="169"/>
      <c r="L347" s="165"/>
      <c r="M347" s="170"/>
      <c r="N347" s="171"/>
      <c r="O347" s="171"/>
      <c r="P347" s="171"/>
      <c r="Q347" s="171"/>
      <c r="R347" s="171"/>
      <c r="S347" s="171"/>
      <c r="T347" s="172"/>
      <c r="AT347" s="166" t="s">
        <v>136</v>
      </c>
      <c r="AU347" s="166" t="s">
        <v>82</v>
      </c>
      <c r="AV347" s="13" t="s">
        <v>82</v>
      </c>
      <c r="AW347" s="13" t="s">
        <v>33</v>
      </c>
      <c r="AX347" s="13" t="s">
        <v>72</v>
      </c>
      <c r="AY347" s="166" t="s">
        <v>125</v>
      </c>
    </row>
    <row r="348" spans="2:51" s="14" customFormat="1" ht="12">
      <c r="B348" s="173"/>
      <c r="D348" s="158" t="s">
        <v>136</v>
      </c>
      <c r="E348" s="174" t="s">
        <v>3</v>
      </c>
      <c r="F348" s="175" t="s">
        <v>141</v>
      </c>
      <c r="H348" s="176">
        <v>0.449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4" t="s">
        <v>136</v>
      </c>
      <c r="AU348" s="174" t="s">
        <v>82</v>
      </c>
      <c r="AV348" s="14" t="s">
        <v>133</v>
      </c>
      <c r="AW348" s="14" t="s">
        <v>33</v>
      </c>
      <c r="AX348" s="14" t="s">
        <v>72</v>
      </c>
      <c r="AY348" s="174" t="s">
        <v>125</v>
      </c>
    </row>
    <row r="349" spans="2:51" s="13" customFormat="1" ht="12">
      <c r="B349" s="165"/>
      <c r="D349" s="158" t="s">
        <v>136</v>
      </c>
      <c r="E349" s="166" t="s">
        <v>3</v>
      </c>
      <c r="F349" s="167" t="s">
        <v>401</v>
      </c>
      <c r="H349" s="168">
        <v>0.494</v>
      </c>
      <c r="I349" s="169"/>
      <c r="L349" s="165"/>
      <c r="M349" s="170"/>
      <c r="N349" s="171"/>
      <c r="O349" s="171"/>
      <c r="P349" s="171"/>
      <c r="Q349" s="171"/>
      <c r="R349" s="171"/>
      <c r="S349" s="171"/>
      <c r="T349" s="172"/>
      <c r="AT349" s="166" t="s">
        <v>136</v>
      </c>
      <c r="AU349" s="166" t="s">
        <v>82</v>
      </c>
      <c r="AV349" s="13" t="s">
        <v>82</v>
      </c>
      <c r="AW349" s="13" t="s">
        <v>33</v>
      </c>
      <c r="AX349" s="13" t="s">
        <v>72</v>
      </c>
      <c r="AY349" s="166" t="s">
        <v>125</v>
      </c>
    </row>
    <row r="350" spans="2:51" s="14" customFormat="1" ht="12">
      <c r="B350" s="173"/>
      <c r="D350" s="158" t="s">
        <v>136</v>
      </c>
      <c r="E350" s="174" t="s">
        <v>3</v>
      </c>
      <c r="F350" s="175" t="s">
        <v>141</v>
      </c>
      <c r="H350" s="176">
        <v>0.494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136</v>
      </c>
      <c r="AU350" s="174" t="s">
        <v>82</v>
      </c>
      <c r="AV350" s="14" t="s">
        <v>133</v>
      </c>
      <c r="AW350" s="14" t="s">
        <v>33</v>
      </c>
      <c r="AX350" s="14" t="s">
        <v>80</v>
      </c>
      <c r="AY350" s="174" t="s">
        <v>125</v>
      </c>
    </row>
    <row r="351" spans="1:65" s="1" customFormat="1" ht="24.2" customHeight="1">
      <c r="A351" s="33"/>
      <c r="B351" s="138"/>
      <c r="C351" s="139" t="s">
        <v>268</v>
      </c>
      <c r="D351" s="139" t="s">
        <v>128</v>
      </c>
      <c r="E351" s="140" t="s">
        <v>402</v>
      </c>
      <c r="F351" s="141" t="s">
        <v>403</v>
      </c>
      <c r="G351" s="142" t="s">
        <v>131</v>
      </c>
      <c r="H351" s="143">
        <v>2.4</v>
      </c>
      <c r="I351" s="144"/>
      <c r="J351" s="145">
        <f>ROUND(I351*H351,2)</f>
        <v>0</v>
      </c>
      <c r="K351" s="141" t="s">
        <v>132</v>
      </c>
      <c r="L351" s="34"/>
      <c r="M351" s="146" t="s">
        <v>3</v>
      </c>
      <c r="N351" s="147" t="s">
        <v>44</v>
      </c>
      <c r="O351" s="54"/>
      <c r="P351" s="148">
        <f>O351*H351</f>
        <v>0</v>
      </c>
      <c r="Q351" s="148">
        <v>9E-05</v>
      </c>
      <c r="R351" s="148">
        <f>Q351*H351</f>
        <v>0.00021600000000000002</v>
      </c>
      <c r="S351" s="148">
        <v>0</v>
      </c>
      <c r="T351" s="149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0" t="s">
        <v>186</v>
      </c>
      <c r="AT351" s="150" t="s">
        <v>128</v>
      </c>
      <c r="AU351" s="150" t="s">
        <v>82</v>
      </c>
      <c r="AY351" s="18" t="s">
        <v>125</v>
      </c>
      <c r="BE351" s="151">
        <f>IF(N351="základní",J351,0)</f>
        <v>0</v>
      </c>
      <c r="BF351" s="151">
        <f>IF(N351="snížená",J351,0)</f>
        <v>0</v>
      </c>
      <c r="BG351" s="151">
        <f>IF(N351="zákl. přenesená",J351,0)</f>
        <v>0</v>
      </c>
      <c r="BH351" s="151">
        <f>IF(N351="sníž. přenesená",J351,0)</f>
        <v>0</v>
      </c>
      <c r="BI351" s="151">
        <f>IF(N351="nulová",J351,0)</f>
        <v>0</v>
      </c>
      <c r="BJ351" s="18" t="s">
        <v>82</v>
      </c>
      <c r="BK351" s="151">
        <f>ROUND(I351*H351,2)</f>
        <v>0</v>
      </c>
      <c r="BL351" s="18" t="s">
        <v>186</v>
      </c>
      <c r="BM351" s="150" t="s">
        <v>404</v>
      </c>
    </row>
    <row r="352" spans="1:47" s="1" customFormat="1" ht="12">
      <c r="A352" s="33"/>
      <c r="B352" s="34"/>
      <c r="C352" s="33"/>
      <c r="D352" s="152" t="s">
        <v>134</v>
      </c>
      <c r="E352" s="33"/>
      <c r="F352" s="153" t="s">
        <v>405</v>
      </c>
      <c r="G352" s="33"/>
      <c r="H352" s="33"/>
      <c r="I352" s="154"/>
      <c r="J352" s="33"/>
      <c r="K352" s="33"/>
      <c r="L352" s="34"/>
      <c r="M352" s="155"/>
      <c r="N352" s="156"/>
      <c r="O352" s="54"/>
      <c r="P352" s="54"/>
      <c r="Q352" s="54"/>
      <c r="R352" s="54"/>
      <c r="S352" s="54"/>
      <c r="T352" s="55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134</v>
      </c>
      <c r="AU352" s="18" t="s">
        <v>82</v>
      </c>
    </row>
    <row r="353" spans="2:51" s="12" customFormat="1" ht="12">
      <c r="B353" s="157"/>
      <c r="D353" s="158" t="s">
        <v>136</v>
      </c>
      <c r="E353" s="159" t="s">
        <v>3</v>
      </c>
      <c r="F353" s="160" t="s">
        <v>406</v>
      </c>
      <c r="H353" s="159" t="s">
        <v>3</v>
      </c>
      <c r="I353" s="161"/>
      <c r="L353" s="157"/>
      <c r="M353" s="162"/>
      <c r="N353" s="163"/>
      <c r="O353" s="163"/>
      <c r="P353" s="163"/>
      <c r="Q353" s="163"/>
      <c r="R353" s="163"/>
      <c r="S353" s="163"/>
      <c r="T353" s="164"/>
      <c r="AT353" s="159" t="s">
        <v>136</v>
      </c>
      <c r="AU353" s="159" t="s">
        <v>82</v>
      </c>
      <c r="AV353" s="12" t="s">
        <v>80</v>
      </c>
      <c r="AW353" s="12" t="s">
        <v>33</v>
      </c>
      <c r="AX353" s="12" t="s">
        <v>72</v>
      </c>
      <c r="AY353" s="159" t="s">
        <v>125</v>
      </c>
    </row>
    <row r="354" spans="2:51" s="12" customFormat="1" ht="12">
      <c r="B354" s="157"/>
      <c r="D354" s="158" t="s">
        <v>136</v>
      </c>
      <c r="E354" s="159" t="s">
        <v>3</v>
      </c>
      <c r="F354" s="160" t="s">
        <v>139</v>
      </c>
      <c r="H354" s="159" t="s">
        <v>3</v>
      </c>
      <c r="I354" s="161"/>
      <c r="L354" s="157"/>
      <c r="M354" s="162"/>
      <c r="N354" s="163"/>
      <c r="O354" s="163"/>
      <c r="P354" s="163"/>
      <c r="Q354" s="163"/>
      <c r="R354" s="163"/>
      <c r="S354" s="163"/>
      <c r="T354" s="164"/>
      <c r="AT354" s="159" t="s">
        <v>136</v>
      </c>
      <c r="AU354" s="159" t="s">
        <v>82</v>
      </c>
      <c r="AV354" s="12" t="s">
        <v>80</v>
      </c>
      <c r="AW354" s="12" t="s">
        <v>33</v>
      </c>
      <c r="AX354" s="12" t="s">
        <v>72</v>
      </c>
      <c r="AY354" s="159" t="s">
        <v>125</v>
      </c>
    </row>
    <row r="355" spans="2:51" s="13" customFormat="1" ht="12">
      <c r="B355" s="165"/>
      <c r="D355" s="158" t="s">
        <v>136</v>
      </c>
      <c r="E355" s="166" t="s">
        <v>3</v>
      </c>
      <c r="F355" s="167" t="s">
        <v>317</v>
      </c>
      <c r="H355" s="168">
        <v>1.2</v>
      </c>
      <c r="I355" s="169"/>
      <c r="L355" s="165"/>
      <c r="M355" s="170"/>
      <c r="N355" s="171"/>
      <c r="O355" s="171"/>
      <c r="P355" s="171"/>
      <c r="Q355" s="171"/>
      <c r="R355" s="171"/>
      <c r="S355" s="171"/>
      <c r="T355" s="172"/>
      <c r="AT355" s="166" t="s">
        <v>136</v>
      </c>
      <c r="AU355" s="166" t="s">
        <v>82</v>
      </c>
      <c r="AV355" s="13" t="s">
        <v>82</v>
      </c>
      <c r="AW355" s="13" t="s">
        <v>33</v>
      </c>
      <c r="AX355" s="13" t="s">
        <v>72</v>
      </c>
      <c r="AY355" s="166" t="s">
        <v>125</v>
      </c>
    </row>
    <row r="356" spans="2:51" s="12" customFormat="1" ht="12">
      <c r="B356" s="157"/>
      <c r="D356" s="158" t="s">
        <v>136</v>
      </c>
      <c r="E356" s="159" t="s">
        <v>3</v>
      </c>
      <c r="F356" s="160" t="s">
        <v>407</v>
      </c>
      <c r="H356" s="159" t="s">
        <v>3</v>
      </c>
      <c r="I356" s="161"/>
      <c r="L356" s="157"/>
      <c r="M356" s="162"/>
      <c r="N356" s="163"/>
      <c r="O356" s="163"/>
      <c r="P356" s="163"/>
      <c r="Q356" s="163"/>
      <c r="R356" s="163"/>
      <c r="S356" s="163"/>
      <c r="T356" s="164"/>
      <c r="AT356" s="159" t="s">
        <v>136</v>
      </c>
      <c r="AU356" s="159" t="s">
        <v>82</v>
      </c>
      <c r="AV356" s="12" t="s">
        <v>80</v>
      </c>
      <c r="AW356" s="12" t="s">
        <v>33</v>
      </c>
      <c r="AX356" s="12" t="s">
        <v>72</v>
      </c>
      <c r="AY356" s="159" t="s">
        <v>125</v>
      </c>
    </row>
    <row r="357" spans="2:51" s="12" customFormat="1" ht="12">
      <c r="B357" s="157"/>
      <c r="D357" s="158" t="s">
        <v>136</v>
      </c>
      <c r="E357" s="159" t="s">
        <v>3</v>
      </c>
      <c r="F357" s="160" t="s">
        <v>139</v>
      </c>
      <c r="H357" s="159" t="s">
        <v>3</v>
      </c>
      <c r="I357" s="161"/>
      <c r="L357" s="157"/>
      <c r="M357" s="162"/>
      <c r="N357" s="163"/>
      <c r="O357" s="163"/>
      <c r="P357" s="163"/>
      <c r="Q357" s="163"/>
      <c r="R357" s="163"/>
      <c r="S357" s="163"/>
      <c r="T357" s="164"/>
      <c r="AT357" s="159" t="s">
        <v>136</v>
      </c>
      <c r="AU357" s="159" t="s">
        <v>82</v>
      </c>
      <c r="AV357" s="12" t="s">
        <v>80</v>
      </c>
      <c r="AW357" s="12" t="s">
        <v>33</v>
      </c>
      <c r="AX357" s="12" t="s">
        <v>72</v>
      </c>
      <c r="AY357" s="159" t="s">
        <v>125</v>
      </c>
    </row>
    <row r="358" spans="2:51" s="13" customFormat="1" ht="12">
      <c r="B358" s="165"/>
      <c r="D358" s="158" t="s">
        <v>136</v>
      </c>
      <c r="E358" s="166" t="s">
        <v>3</v>
      </c>
      <c r="F358" s="167" t="s">
        <v>317</v>
      </c>
      <c r="H358" s="168">
        <v>1.2</v>
      </c>
      <c r="I358" s="169"/>
      <c r="L358" s="165"/>
      <c r="M358" s="170"/>
      <c r="N358" s="171"/>
      <c r="O358" s="171"/>
      <c r="P358" s="171"/>
      <c r="Q358" s="171"/>
      <c r="R358" s="171"/>
      <c r="S358" s="171"/>
      <c r="T358" s="172"/>
      <c r="AT358" s="166" t="s">
        <v>136</v>
      </c>
      <c r="AU358" s="166" t="s">
        <v>82</v>
      </c>
      <c r="AV358" s="13" t="s">
        <v>82</v>
      </c>
      <c r="AW358" s="13" t="s">
        <v>33</v>
      </c>
      <c r="AX358" s="13" t="s">
        <v>72</v>
      </c>
      <c r="AY358" s="166" t="s">
        <v>125</v>
      </c>
    </row>
    <row r="359" spans="2:51" s="14" customFormat="1" ht="12">
      <c r="B359" s="173"/>
      <c r="D359" s="158" t="s">
        <v>136</v>
      </c>
      <c r="E359" s="174" t="s">
        <v>3</v>
      </c>
      <c r="F359" s="175" t="s">
        <v>141</v>
      </c>
      <c r="H359" s="176">
        <v>2.4</v>
      </c>
      <c r="I359" s="177"/>
      <c r="L359" s="173"/>
      <c r="M359" s="178"/>
      <c r="N359" s="179"/>
      <c r="O359" s="179"/>
      <c r="P359" s="179"/>
      <c r="Q359" s="179"/>
      <c r="R359" s="179"/>
      <c r="S359" s="179"/>
      <c r="T359" s="180"/>
      <c r="AT359" s="174" t="s">
        <v>136</v>
      </c>
      <c r="AU359" s="174" t="s">
        <v>82</v>
      </c>
      <c r="AV359" s="14" t="s">
        <v>133</v>
      </c>
      <c r="AW359" s="14" t="s">
        <v>33</v>
      </c>
      <c r="AX359" s="14" t="s">
        <v>80</v>
      </c>
      <c r="AY359" s="174" t="s">
        <v>125</v>
      </c>
    </row>
    <row r="360" spans="1:65" s="1" customFormat="1" ht="16.5" customHeight="1">
      <c r="A360" s="33"/>
      <c r="B360" s="138"/>
      <c r="C360" s="181" t="s">
        <v>408</v>
      </c>
      <c r="D360" s="181" t="s">
        <v>341</v>
      </c>
      <c r="E360" s="182" t="s">
        <v>409</v>
      </c>
      <c r="F360" s="183" t="s">
        <v>410</v>
      </c>
      <c r="G360" s="184" t="s">
        <v>344</v>
      </c>
      <c r="H360" s="185">
        <v>0.066</v>
      </c>
      <c r="I360" s="186"/>
      <c r="J360" s="187">
        <f>ROUND(I360*H360,2)</f>
        <v>0</v>
      </c>
      <c r="K360" s="183" t="s">
        <v>132</v>
      </c>
      <c r="L360" s="188"/>
      <c r="M360" s="189" t="s">
        <v>3</v>
      </c>
      <c r="N360" s="190" t="s">
        <v>44</v>
      </c>
      <c r="O360" s="54"/>
      <c r="P360" s="148">
        <f>O360*H360</f>
        <v>0</v>
      </c>
      <c r="Q360" s="148">
        <v>0.55</v>
      </c>
      <c r="R360" s="148">
        <f>Q360*H360</f>
        <v>0.036300000000000006</v>
      </c>
      <c r="S360" s="148">
        <v>0</v>
      </c>
      <c r="T360" s="149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0" t="s">
        <v>243</v>
      </c>
      <c r="AT360" s="150" t="s">
        <v>341</v>
      </c>
      <c r="AU360" s="150" t="s">
        <v>82</v>
      </c>
      <c r="AY360" s="18" t="s">
        <v>125</v>
      </c>
      <c r="BE360" s="151">
        <f>IF(N360="základní",J360,0)</f>
        <v>0</v>
      </c>
      <c r="BF360" s="151">
        <f>IF(N360="snížená",J360,0)</f>
        <v>0</v>
      </c>
      <c r="BG360" s="151">
        <f>IF(N360="zákl. přenesená",J360,0)</f>
        <v>0</v>
      </c>
      <c r="BH360" s="151">
        <f>IF(N360="sníž. přenesená",J360,0)</f>
        <v>0</v>
      </c>
      <c r="BI360" s="151">
        <f>IF(N360="nulová",J360,0)</f>
        <v>0</v>
      </c>
      <c r="BJ360" s="18" t="s">
        <v>82</v>
      </c>
      <c r="BK360" s="151">
        <f>ROUND(I360*H360,2)</f>
        <v>0</v>
      </c>
      <c r="BL360" s="18" t="s">
        <v>186</v>
      </c>
      <c r="BM360" s="150" t="s">
        <v>411</v>
      </c>
    </row>
    <row r="361" spans="1:65" s="1" customFormat="1" ht="24.2" customHeight="1">
      <c r="A361" s="33"/>
      <c r="B361" s="138"/>
      <c r="C361" s="139" t="s">
        <v>274</v>
      </c>
      <c r="D361" s="139" t="s">
        <v>128</v>
      </c>
      <c r="E361" s="140" t="s">
        <v>412</v>
      </c>
      <c r="F361" s="141" t="s">
        <v>413</v>
      </c>
      <c r="G361" s="142" t="s">
        <v>131</v>
      </c>
      <c r="H361" s="143">
        <v>9.55</v>
      </c>
      <c r="I361" s="144"/>
      <c r="J361" s="145">
        <f>ROUND(I361*H361,2)</f>
        <v>0</v>
      </c>
      <c r="K361" s="141" t="s">
        <v>132</v>
      </c>
      <c r="L361" s="34"/>
      <c r="M361" s="146" t="s">
        <v>3</v>
      </c>
      <c r="N361" s="147" t="s">
        <v>44</v>
      </c>
      <c r="O361" s="54"/>
      <c r="P361" s="148">
        <f>O361*H361</f>
        <v>0</v>
      </c>
      <c r="Q361" s="148">
        <v>8E-05</v>
      </c>
      <c r="R361" s="148">
        <f>Q361*H361</f>
        <v>0.0007640000000000001</v>
      </c>
      <c r="S361" s="148">
        <v>0</v>
      </c>
      <c r="T361" s="149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50" t="s">
        <v>186</v>
      </c>
      <c r="AT361" s="150" t="s">
        <v>128</v>
      </c>
      <c r="AU361" s="150" t="s">
        <v>82</v>
      </c>
      <c r="AY361" s="18" t="s">
        <v>125</v>
      </c>
      <c r="BE361" s="151">
        <f>IF(N361="základní",J361,0)</f>
        <v>0</v>
      </c>
      <c r="BF361" s="151">
        <f>IF(N361="snížená",J361,0)</f>
        <v>0</v>
      </c>
      <c r="BG361" s="151">
        <f>IF(N361="zákl. přenesená",J361,0)</f>
        <v>0</v>
      </c>
      <c r="BH361" s="151">
        <f>IF(N361="sníž. přenesená",J361,0)</f>
        <v>0</v>
      </c>
      <c r="BI361" s="151">
        <f>IF(N361="nulová",J361,0)</f>
        <v>0</v>
      </c>
      <c r="BJ361" s="18" t="s">
        <v>82</v>
      </c>
      <c r="BK361" s="151">
        <f>ROUND(I361*H361,2)</f>
        <v>0</v>
      </c>
      <c r="BL361" s="18" t="s">
        <v>186</v>
      </c>
      <c r="BM361" s="150" t="s">
        <v>414</v>
      </c>
    </row>
    <row r="362" spans="1:47" s="1" customFormat="1" ht="12">
      <c r="A362" s="33"/>
      <c r="B362" s="34"/>
      <c r="C362" s="33"/>
      <c r="D362" s="152" t="s">
        <v>134</v>
      </c>
      <c r="E362" s="33"/>
      <c r="F362" s="153" t="s">
        <v>415</v>
      </c>
      <c r="G362" s="33"/>
      <c r="H362" s="33"/>
      <c r="I362" s="154"/>
      <c r="J362" s="33"/>
      <c r="K362" s="33"/>
      <c r="L362" s="34"/>
      <c r="M362" s="155"/>
      <c r="N362" s="156"/>
      <c r="O362" s="54"/>
      <c r="P362" s="54"/>
      <c r="Q362" s="54"/>
      <c r="R362" s="54"/>
      <c r="S362" s="54"/>
      <c r="T362" s="55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T362" s="18" t="s">
        <v>134</v>
      </c>
      <c r="AU362" s="18" t="s">
        <v>82</v>
      </c>
    </row>
    <row r="363" spans="2:51" s="12" customFormat="1" ht="12">
      <c r="B363" s="157"/>
      <c r="D363" s="158" t="s">
        <v>136</v>
      </c>
      <c r="E363" s="159" t="s">
        <v>3</v>
      </c>
      <c r="F363" s="160" t="s">
        <v>416</v>
      </c>
      <c r="H363" s="159" t="s">
        <v>3</v>
      </c>
      <c r="I363" s="161"/>
      <c r="L363" s="157"/>
      <c r="M363" s="162"/>
      <c r="N363" s="163"/>
      <c r="O363" s="163"/>
      <c r="P363" s="163"/>
      <c r="Q363" s="163"/>
      <c r="R363" s="163"/>
      <c r="S363" s="163"/>
      <c r="T363" s="164"/>
      <c r="AT363" s="159" t="s">
        <v>136</v>
      </c>
      <c r="AU363" s="159" t="s">
        <v>82</v>
      </c>
      <c r="AV363" s="12" t="s">
        <v>80</v>
      </c>
      <c r="AW363" s="12" t="s">
        <v>33</v>
      </c>
      <c r="AX363" s="12" t="s">
        <v>72</v>
      </c>
      <c r="AY363" s="159" t="s">
        <v>125</v>
      </c>
    </row>
    <row r="364" spans="2:51" s="12" customFormat="1" ht="12">
      <c r="B364" s="157"/>
      <c r="D364" s="158" t="s">
        <v>136</v>
      </c>
      <c r="E364" s="159" t="s">
        <v>3</v>
      </c>
      <c r="F364" s="160" t="s">
        <v>139</v>
      </c>
      <c r="H364" s="159" t="s">
        <v>3</v>
      </c>
      <c r="I364" s="161"/>
      <c r="L364" s="157"/>
      <c r="M364" s="162"/>
      <c r="N364" s="163"/>
      <c r="O364" s="163"/>
      <c r="P364" s="163"/>
      <c r="Q364" s="163"/>
      <c r="R364" s="163"/>
      <c r="S364" s="163"/>
      <c r="T364" s="164"/>
      <c r="AT364" s="159" t="s">
        <v>136</v>
      </c>
      <c r="AU364" s="159" t="s">
        <v>82</v>
      </c>
      <c r="AV364" s="12" t="s">
        <v>80</v>
      </c>
      <c r="AW364" s="12" t="s">
        <v>33</v>
      </c>
      <c r="AX364" s="12" t="s">
        <v>72</v>
      </c>
      <c r="AY364" s="159" t="s">
        <v>125</v>
      </c>
    </row>
    <row r="365" spans="2:51" s="13" customFormat="1" ht="12">
      <c r="B365" s="165"/>
      <c r="D365" s="158" t="s">
        <v>136</v>
      </c>
      <c r="E365" s="166" t="s">
        <v>3</v>
      </c>
      <c r="F365" s="167" t="s">
        <v>393</v>
      </c>
      <c r="H365" s="168">
        <v>1</v>
      </c>
      <c r="I365" s="169"/>
      <c r="L365" s="165"/>
      <c r="M365" s="170"/>
      <c r="N365" s="171"/>
      <c r="O365" s="171"/>
      <c r="P365" s="171"/>
      <c r="Q365" s="171"/>
      <c r="R365" s="171"/>
      <c r="S365" s="171"/>
      <c r="T365" s="172"/>
      <c r="AT365" s="166" t="s">
        <v>136</v>
      </c>
      <c r="AU365" s="166" t="s">
        <v>82</v>
      </c>
      <c r="AV365" s="13" t="s">
        <v>82</v>
      </c>
      <c r="AW365" s="13" t="s">
        <v>33</v>
      </c>
      <c r="AX365" s="13" t="s">
        <v>72</v>
      </c>
      <c r="AY365" s="166" t="s">
        <v>125</v>
      </c>
    </row>
    <row r="366" spans="2:51" s="12" customFormat="1" ht="12">
      <c r="B366" s="157"/>
      <c r="D366" s="158" t="s">
        <v>136</v>
      </c>
      <c r="E366" s="159" t="s">
        <v>3</v>
      </c>
      <c r="F366" s="160" t="s">
        <v>417</v>
      </c>
      <c r="H366" s="159" t="s">
        <v>3</v>
      </c>
      <c r="I366" s="161"/>
      <c r="L366" s="157"/>
      <c r="M366" s="162"/>
      <c r="N366" s="163"/>
      <c r="O366" s="163"/>
      <c r="P366" s="163"/>
      <c r="Q366" s="163"/>
      <c r="R366" s="163"/>
      <c r="S366" s="163"/>
      <c r="T366" s="164"/>
      <c r="AT366" s="159" t="s">
        <v>136</v>
      </c>
      <c r="AU366" s="159" t="s">
        <v>82</v>
      </c>
      <c r="AV366" s="12" t="s">
        <v>80</v>
      </c>
      <c r="AW366" s="12" t="s">
        <v>33</v>
      </c>
      <c r="AX366" s="12" t="s">
        <v>72</v>
      </c>
      <c r="AY366" s="159" t="s">
        <v>125</v>
      </c>
    </row>
    <row r="367" spans="2:51" s="12" customFormat="1" ht="12">
      <c r="B367" s="157"/>
      <c r="D367" s="158" t="s">
        <v>136</v>
      </c>
      <c r="E367" s="159" t="s">
        <v>3</v>
      </c>
      <c r="F367" s="160" t="s">
        <v>418</v>
      </c>
      <c r="H367" s="159" t="s">
        <v>3</v>
      </c>
      <c r="I367" s="161"/>
      <c r="L367" s="157"/>
      <c r="M367" s="162"/>
      <c r="N367" s="163"/>
      <c r="O367" s="163"/>
      <c r="P367" s="163"/>
      <c r="Q367" s="163"/>
      <c r="R367" s="163"/>
      <c r="S367" s="163"/>
      <c r="T367" s="164"/>
      <c r="AT367" s="159" t="s">
        <v>136</v>
      </c>
      <c r="AU367" s="159" t="s">
        <v>82</v>
      </c>
      <c r="AV367" s="12" t="s">
        <v>80</v>
      </c>
      <c r="AW367" s="12" t="s">
        <v>33</v>
      </c>
      <c r="AX367" s="12" t="s">
        <v>72</v>
      </c>
      <c r="AY367" s="159" t="s">
        <v>125</v>
      </c>
    </row>
    <row r="368" spans="2:51" s="13" customFormat="1" ht="12">
      <c r="B368" s="165"/>
      <c r="D368" s="158" t="s">
        <v>136</v>
      </c>
      <c r="E368" s="166" t="s">
        <v>3</v>
      </c>
      <c r="F368" s="167" t="s">
        <v>419</v>
      </c>
      <c r="H368" s="168">
        <v>2.55</v>
      </c>
      <c r="I368" s="169"/>
      <c r="L368" s="165"/>
      <c r="M368" s="170"/>
      <c r="N368" s="171"/>
      <c r="O368" s="171"/>
      <c r="P368" s="171"/>
      <c r="Q368" s="171"/>
      <c r="R368" s="171"/>
      <c r="S368" s="171"/>
      <c r="T368" s="172"/>
      <c r="AT368" s="166" t="s">
        <v>136</v>
      </c>
      <c r="AU368" s="166" t="s">
        <v>82</v>
      </c>
      <c r="AV368" s="13" t="s">
        <v>82</v>
      </c>
      <c r="AW368" s="13" t="s">
        <v>33</v>
      </c>
      <c r="AX368" s="13" t="s">
        <v>72</v>
      </c>
      <c r="AY368" s="166" t="s">
        <v>125</v>
      </c>
    </row>
    <row r="369" spans="2:51" s="12" customFormat="1" ht="12">
      <c r="B369" s="157"/>
      <c r="D369" s="158" t="s">
        <v>136</v>
      </c>
      <c r="E369" s="159" t="s">
        <v>3</v>
      </c>
      <c r="F369" s="160" t="s">
        <v>420</v>
      </c>
      <c r="H369" s="159" t="s">
        <v>3</v>
      </c>
      <c r="I369" s="161"/>
      <c r="L369" s="157"/>
      <c r="M369" s="162"/>
      <c r="N369" s="163"/>
      <c r="O369" s="163"/>
      <c r="P369" s="163"/>
      <c r="Q369" s="163"/>
      <c r="R369" s="163"/>
      <c r="S369" s="163"/>
      <c r="T369" s="164"/>
      <c r="AT369" s="159" t="s">
        <v>136</v>
      </c>
      <c r="AU369" s="159" t="s">
        <v>82</v>
      </c>
      <c r="AV369" s="12" t="s">
        <v>80</v>
      </c>
      <c r="AW369" s="12" t="s">
        <v>33</v>
      </c>
      <c r="AX369" s="12" t="s">
        <v>72</v>
      </c>
      <c r="AY369" s="159" t="s">
        <v>125</v>
      </c>
    </row>
    <row r="370" spans="2:51" s="12" customFormat="1" ht="12">
      <c r="B370" s="157"/>
      <c r="D370" s="158" t="s">
        <v>136</v>
      </c>
      <c r="E370" s="159" t="s">
        <v>3</v>
      </c>
      <c r="F370" s="160" t="s">
        <v>421</v>
      </c>
      <c r="H370" s="159" t="s">
        <v>3</v>
      </c>
      <c r="I370" s="161"/>
      <c r="L370" s="157"/>
      <c r="M370" s="162"/>
      <c r="N370" s="163"/>
      <c r="O370" s="163"/>
      <c r="P370" s="163"/>
      <c r="Q370" s="163"/>
      <c r="R370" s="163"/>
      <c r="S370" s="163"/>
      <c r="T370" s="164"/>
      <c r="AT370" s="159" t="s">
        <v>136</v>
      </c>
      <c r="AU370" s="159" t="s">
        <v>82</v>
      </c>
      <c r="AV370" s="12" t="s">
        <v>80</v>
      </c>
      <c r="AW370" s="12" t="s">
        <v>33</v>
      </c>
      <c r="AX370" s="12" t="s">
        <v>72</v>
      </c>
      <c r="AY370" s="159" t="s">
        <v>125</v>
      </c>
    </row>
    <row r="371" spans="2:51" s="13" customFormat="1" ht="12">
      <c r="B371" s="165"/>
      <c r="D371" s="158" t="s">
        <v>136</v>
      </c>
      <c r="E371" s="166" t="s">
        <v>3</v>
      </c>
      <c r="F371" s="167" t="s">
        <v>422</v>
      </c>
      <c r="H371" s="168">
        <v>6</v>
      </c>
      <c r="I371" s="169"/>
      <c r="L371" s="165"/>
      <c r="M371" s="170"/>
      <c r="N371" s="171"/>
      <c r="O371" s="171"/>
      <c r="P371" s="171"/>
      <c r="Q371" s="171"/>
      <c r="R371" s="171"/>
      <c r="S371" s="171"/>
      <c r="T371" s="172"/>
      <c r="AT371" s="166" t="s">
        <v>136</v>
      </c>
      <c r="AU371" s="166" t="s">
        <v>82</v>
      </c>
      <c r="AV371" s="13" t="s">
        <v>82</v>
      </c>
      <c r="AW371" s="13" t="s">
        <v>33</v>
      </c>
      <c r="AX371" s="13" t="s">
        <v>72</v>
      </c>
      <c r="AY371" s="166" t="s">
        <v>125</v>
      </c>
    </row>
    <row r="372" spans="2:51" s="14" customFormat="1" ht="12">
      <c r="B372" s="173"/>
      <c r="D372" s="158" t="s">
        <v>136</v>
      </c>
      <c r="E372" s="174" t="s">
        <v>3</v>
      </c>
      <c r="F372" s="175" t="s">
        <v>141</v>
      </c>
      <c r="H372" s="176">
        <v>9.55</v>
      </c>
      <c r="I372" s="177"/>
      <c r="L372" s="173"/>
      <c r="M372" s="178"/>
      <c r="N372" s="179"/>
      <c r="O372" s="179"/>
      <c r="P372" s="179"/>
      <c r="Q372" s="179"/>
      <c r="R372" s="179"/>
      <c r="S372" s="179"/>
      <c r="T372" s="180"/>
      <c r="AT372" s="174" t="s">
        <v>136</v>
      </c>
      <c r="AU372" s="174" t="s">
        <v>82</v>
      </c>
      <c r="AV372" s="14" t="s">
        <v>133</v>
      </c>
      <c r="AW372" s="14" t="s">
        <v>33</v>
      </c>
      <c r="AX372" s="14" t="s">
        <v>80</v>
      </c>
      <c r="AY372" s="174" t="s">
        <v>125</v>
      </c>
    </row>
    <row r="373" spans="1:65" s="1" customFormat="1" ht="16.5" customHeight="1">
      <c r="A373" s="33"/>
      <c r="B373" s="138"/>
      <c r="C373" s="181" t="s">
        <v>423</v>
      </c>
      <c r="D373" s="181" t="s">
        <v>341</v>
      </c>
      <c r="E373" s="182" t="s">
        <v>424</v>
      </c>
      <c r="F373" s="183" t="s">
        <v>425</v>
      </c>
      <c r="G373" s="184" t="s">
        <v>344</v>
      </c>
      <c r="H373" s="185">
        <v>0.162</v>
      </c>
      <c r="I373" s="186"/>
      <c r="J373" s="187">
        <f>ROUND(I373*H373,2)</f>
        <v>0</v>
      </c>
      <c r="K373" s="183" t="s">
        <v>132</v>
      </c>
      <c r="L373" s="188"/>
      <c r="M373" s="189" t="s">
        <v>3</v>
      </c>
      <c r="N373" s="190" t="s">
        <v>44</v>
      </c>
      <c r="O373" s="54"/>
      <c r="P373" s="148">
        <f>O373*H373</f>
        <v>0</v>
      </c>
      <c r="Q373" s="148">
        <v>0.55</v>
      </c>
      <c r="R373" s="148">
        <f>Q373*H373</f>
        <v>0.08910000000000001</v>
      </c>
      <c r="S373" s="148">
        <v>0</v>
      </c>
      <c r="T373" s="149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50" t="s">
        <v>243</v>
      </c>
      <c r="AT373" s="150" t="s">
        <v>341</v>
      </c>
      <c r="AU373" s="150" t="s">
        <v>82</v>
      </c>
      <c r="AY373" s="18" t="s">
        <v>125</v>
      </c>
      <c r="BE373" s="151">
        <f>IF(N373="základní",J373,0)</f>
        <v>0</v>
      </c>
      <c r="BF373" s="151">
        <f>IF(N373="snížená",J373,0)</f>
        <v>0</v>
      </c>
      <c r="BG373" s="151">
        <f>IF(N373="zákl. přenesená",J373,0)</f>
        <v>0</v>
      </c>
      <c r="BH373" s="151">
        <f>IF(N373="sníž. přenesená",J373,0)</f>
        <v>0</v>
      </c>
      <c r="BI373" s="151">
        <f>IF(N373="nulová",J373,0)</f>
        <v>0</v>
      </c>
      <c r="BJ373" s="18" t="s">
        <v>82</v>
      </c>
      <c r="BK373" s="151">
        <f>ROUND(I373*H373,2)</f>
        <v>0</v>
      </c>
      <c r="BL373" s="18" t="s">
        <v>186</v>
      </c>
      <c r="BM373" s="150" t="s">
        <v>426</v>
      </c>
    </row>
    <row r="374" spans="2:51" s="12" customFormat="1" ht="12">
      <c r="B374" s="157"/>
      <c r="D374" s="158" t="s">
        <v>136</v>
      </c>
      <c r="E374" s="159" t="s">
        <v>3</v>
      </c>
      <c r="F374" s="160" t="s">
        <v>139</v>
      </c>
      <c r="H374" s="159" t="s">
        <v>3</v>
      </c>
      <c r="I374" s="161"/>
      <c r="L374" s="157"/>
      <c r="M374" s="162"/>
      <c r="N374" s="163"/>
      <c r="O374" s="163"/>
      <c r="P374" s="163"/>
      <c r="Q374" s="163"/>
      <c r="R374" s="163"/>
      <c r="S374" s="163"/>
      <c r="T374" s="164"/>
      <c r="AT374" s="159" t="s">
        <v>136</v>
      </c>
      <c r="AU374" s="159" t="s">
        <v>82</v>
      </c>
      <c r="AV374" s="12" t="s">
        <v>80</v>
      </c>
      <c r="AW374" s="12" t="s">
        <v>33</v>
      </c>
      <c r="AX374" s="12" t="s">
        <v>72</v>
      </c>
      <c r="AY374" s="159" t="s">
        <v>125</v>
      </c>
    </row>
    <row r="375" spans="2:51" s="13" customFormat="1" ht="12">
      <c r="B375" s="165"/>
      <c r="D375" s="158" t="s">
        <v>136</v>
      </c>
      <c r="E375" s="166" t="s">
        <v>3</v>
      </c>
      <c r="F375" s="167" t="s">
        <v>427</v>
      </c>
      <c r="H375" s="168">
        <v>0.02</v>
      </c>
      <c r="I375" s="169"/>
      <c r="L375" s="165"/>
      <c r="M375" s="170"/>
      <c r="N375" s="171"/>
      <c r="O375" s="171"/>
      <c r="P375" s="171"/>
      <c r="Q375" s="171"/>
      <c r="R375" s="171"/>
      <c r="S375" s="171"/>
      <c r="T375" s="172"/>
      <c r="AT375" s="166" t="s">
        <v>136</v>
      </c>
      <c r="AU375" s="166" t="s">
        <v>82</v>
      </c>
      <c r="AV375" s="13" t="s">
        <v>82</v>
      </c>
      <c r="AW375" s="13" t="s">
        <v>33</v>
      </c>
      <c r="AX375" s="13" t="s">
        <v>72</v>
      </c>
      <c r="AY375" s="166" t="s">
        <v>125</v>
      </c>
    </row>
    <row r="376" spans="2:51" s="12" customFormat="1" ht="12">
      <c r="B376" s="157"/>
      <c r="D376" s="158" t="s">
        <v>136</v>
      </c>
      <c r="E376" s="159" t="s">
        <v>3</v>
      </c>
      <c r="F376" s="160" t="s">
        <v>418</v>
      </c>
      <c r="H376" s="159" t="s">
        <v>3</v>
      </c>
      <c r="I376" s="161"/>
      <c r="L376" s="157"/>
      <c r="M376" s="162"/>
      <c r="N376" s="163"/>
      <c r="O376" s="163"/>
      <c r="P376" s="163"/>
      <c r="Q376" s="163"/>
      <c r="R376" s="163"/>
      <c r="S376" s="163"/>
      <c r="T376" s="164"/>
      <c r="AT376" s="159" t="s">
        <v>136</v>
      </c>
      <c r="AU376" s="159" t="s">
        <v>82</v>
      </c>
      <c r="AV376" s="12" t="s">
        <v>80</v>
      </c>
      <c r="AW376" s="12" t="s">
        <v>33</v>
      </c>
      <c r="AX376" s="12" t="s">
        <v>72</v>
      </c>
      <c r="AY376" s="159" t="s">
        <v>125</v>
      </c>
    </row>
    <row r="377" spans="2:51" s="13" customFormat="1" ht="12">
      <c r="B377" s="165"/>
      <c r="D377" s="158" t="s">
        <v>136</v>
      </c>
      <c r="E377" s="166" t="s">
        <v>3</v>
      </c>
      <c r="F377" s="167" t="s">
        <v>428</v>
      </c>
      <c r="H377" s="168">
        <v>0.041</v>
      </c>
      <c r="I377" s="169"/>
      <c r="L377" s="165"/>
      <c r="M377" s="170"/>
      <c r="N377" s="171"/>
      <c r="O377" s="171"/>
      <c r="P377" s="171"/>
      <c r="Q377" s="171"/>
      <c r="R377" s="171"/>
      <c r="S377" s="171"/>
      <c r="T377" s="172"/>
      <c r="AT377" s="166" t="s">
        <v>136</v>
      </c>
      <c r="AU377" s="166" t="s">
        <v>82</v>
      </c>
      <c r="AV377" s="13" t="s">
        <v>82</v>
      </c>
      <c r="AW377" s="13" t="s">
        <v>33</v>
      </c>
      <c r="AX377" s="13" t="s">
        <v>72</v>
      </c>
      <c r="AY377" s="166" t="s">
        <v>125</v>
      </c>
    </row>
    <row r="378" spans="2:51" s="12" customFormat="1" ht="12">
      <c r="B378" s="157"/>
      <c r="D378" s="158" t="s">
        <v>136</v>
      </c>
      <c r="E378" s="159" t="s">
        <v>3</v>
      </c>
      <c r="F378" s="160" t="s">
        <v>421</v>
      </c>
      <c r="H378" s="159" t="s">
        <v>3</v>
      </c>
      <c r="I378" s="161"/>
      <c r="L378" s="157"/>
      <c r="M378" s="162"/>
      <c r="N378" s="163"/>
      <c r="O378" s="163"/>
      <c r="P378" s="163"/>
      <c r="Q378" s="163"/>
      <c r="R378" s="163"/>
      <c r="S378" s="163"/>
      <c r="T378" s="164"/>
      <c r="AT378" s="159" t="s">
        <v>136</v>
      </c>
      <c r="AU378" s="159" t="s">
        <v>82</v>
      </c>
      <c r="AV378" s="12" t="s">
        <v>80</v>
      </c>
      <c r="AW378" s="12" t="s">
        <v>33</v>
      </c>
      <c r="AX378" s="12" t="s">
        <v>72</v>
      </c>
      <c r="AY378" s="159" t="s">
        <v>125</v>
      </c>
    </row>
    <row r="379" spans="2:51" s="13" customFormat="1" ht="12">
      <c r="B379" s="165"/>
      <c r="D379" s="158" t="s">
        <v>136</v>
      </c>
      <c r="E379" s="166" t="s">
        <v>3</v>
      </c>
      <c r="F379" s="167" t="s">
        <v>429</v>
      </c>
      <c r="H379" s="168">
        <v>0.086</v>
      </c>
      <c r="I379" s="169"/>
      <c r="L379" s="165"/>
      <c r="M379" s="170"/>
      <c r="N379" s="171"/>
      <c r="O379" s="171"/>
      <c r="P379" s="171"/>
      <c r="Q379" s="171"/>
      <c r="R379" s="171"/>
      <c r="S379" s="171"/>
      <c r="T379" s="172"/>
      <c r="AT379" s="166" t="s">
        <v>136</v>
      </c>
      <c r="AU379" s="166" t="s">
        <v>82</v>
      </c>
      <c r="AV379" s="13" t="s">
        <v>82</v>
      </c>
      <c r="AW379" s="13" t="s">
        <v>33</v>
      </c>
      <c r="AX379" s="13" t="s">
        <v>72</v>
      </c>
      <c r="AY379" s="166" t="s">
        <v>125</v>
      </c>
    </row>
    <row r="380" spans="2:51" s="14" customFormat="1" ht="12">
      <c r="B380" s="173"/>
      <c r="D380" s="158" t="s">
        <v>136</v>
      </c>
      <c r="E380" s="174" t="s">
        <v>3</v>
      </c>
      <c r="F380" s="175" t="s">
        <v>141</v>
      </c>
      <c r="H380" s="176">
        <v>0.147</v>
      </c>
      <c r="I380" s="177"/>
      <c r="L380" s="173"/>
      <c r="M380" s="178"/>
      <c r="N380" s="179"/>
      <c r="O380" s="179"/>
      <c r="P380" s="179"/>
      <c r="Q380" s="179"/>
      <c r="R380" s="179"/>
      <c r="S380" s="179"/>
      <c r="T380" s="180"/>
      <c r="AT380" s="174" t="s">
        <v>136</v>
      </c>
      <c r="AU380" s="174" t="s">
        <v>82</v>
      </c>
      <c r="AV380" s="14" t="s">
        <v>133</v>
      </c>
      <c r="AW380" s="14" t="s">
        <v>33</v>
      </c>
      <c r="AX380" s="14" t="s">
        <v>72</v>
      </c>
      <c r="AY380" s="174" t="s">
        <v>125</v>
      </c>
    </row>
    <row r="381" spans="2:51" s="13" customFormat="1" ht="12">
      <c r="B381" s="165"/>
      <c r="D381" s="158" t="s">
        <v>136</v>
      </c>
      <c r="E381" s="166" t="s">
        <v>3</v>
      </c>
      <c r="F381" s="167" t="s">
        <v>430</v>
      </c>
      <c r="H381" s="168">
        <v>0.162</v>
      </c>
      <c r="I381" s="169"/>
      <c r="L381" s="165"/>
      <c r="M381" s="170"/>
      <c r="N381" s="171"/>
      <c r="O381" s="171"/>
      <c r="P381" s="171"/>
      <c r="Q381" s="171"/>
      <c r="R381" s="171"/>
      <c r="S381" s="171"/>
      <c r="T381" s="172"/>
      <c r="AT381" s="166" t="s">
        <v>136</v>
      </c>
      <c r="AU381" s="166" t="s">
        <v>82</v>
      </c>
      <c r="AV381" s="13" t="s">
        <v>82</v>
      </c>
      <c r="AW381" s="13" t="s">
        <v>33</v>
      </c>
      <c r="AX381" s="13" t="s">
        <v>72</v>
      </c>
      <c r="AY381" s="166" t="s">
        <v>125</v>
      </c>
    </row>
    <row r="382" spans="2:51" s="14" customFormat="1" ht="12">
      <c r="B382" s="173"/>
      <c r="D382" s="158" t="s">
        <v>136</v>
      </c>
      <c r="E382" s="174" t="s">
        <v>3</v>
      </c>
      <c r="F382" s="175" t="s">
        <v>141</v>
      </c>
      <c r="H382" s="176">
        <v>0.162</v>
      </c>
      <c r="I382" s="177"/>
      <c r="L382" s="173"/>
      <c r="M382" s="178"/>
      <c r="N382" s="179"/>
      <c r="O382" s="179"/>
      <c r="P382" s="179"/>
      <c r="Q382" s="179"/>
      <c r="R382" s="179"/>
      <c r="S382" s="179"/>
      <c r="T382" s="180"/>
      <c r="AT382" s="174" t="s">
        <v>136</v>
      </c>
      <c r="AU382" s="174" t="s">
        <v>82</v>
      </c>
      <c r="AV382" s="14" t="s">
        <v>133</v>
      </c>
      <c r="AW382" s="14" t="s">
        <v>33</v>
      </c>
      <c r="AX382" s="14" t="s">
        <v>80</v>
      </c>
      <c r="AY382" s="174" t="s">
        <v>125</v>
      </c>
    </row>
    <row r="383" spans="1:65" s="1" customFormat="1" ht="21.75" customHeight="1">
      <c r="A383" s="33"/>
      <c r="B383" s="138"/>
      <c r="C383" s="139" t="s">
        <v>282</v>
      </c>
      <c r="D383" s="139" t="s">
        <v>128</v>
      </c>
      <c r="E383" s="140" t="s">
        <v>431</v>
      </c>
      <c r="F383" s="141" t="s">
        <v>432</v>
      </c>
      <c r="G383" s="142" t="s">
        <v>344</v>
      </c>
      <c r="H383" s="143">
        <v>4.837</v>
      </c>
      <c r="I383" s="144"/>
      <c r="J383" s="145">
        <f>ROUND(I383*H383,2)</f>
        <v>0</v>
      </c>
      <c r="K383" s="141" t="s">
        <v>132</v>
      </c>
      <c r="L383" s="34"/>
      <c r="M383" s="146" t="s">
        <v>3</v>
      </c>
      <c r="N383" s="147" t="s">
        <v>44</v>
      </c>
      <c r="O383" s="54"/>
      <c r="P383" s="148">
        <f>O383*H383</f>
        <v>0</v>
      </c>
      <c r="Q383" s="148">
        <v>0.02337</v>
      </c>
      <c r="R383" s="148">
        <f>Q383*H383</f>
        <v>0.11304068999999999</v>
      </c>
      <c r="S383" s="148">
        <v>0</v>
      </c>
      <c r="T383" s="149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0" t="s">
        <v>186</v>
      </c>
      <c r="AT383" s="150" t="s">
        <v>128</v>
      </c>
      <c r="AU383" s="150" t="s">
        <v>82</v>
      </c>
      <c r="AY383" s="18" t="s">
        <v>125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8" t="s">
        <v>82</v>
      </c>
      <c r="BK383" s="151">
        <f>ROUND(I383*H383,2)</f>
        <v>0</v>
      </c>
      <c r="BL383" s="18" t="s">
        <v>186</v>
      </c>
      <c r="BM383" s="150" t="s">
        <v>433</v>
      </c>
    </row>
    <row r="384" spans="1:47" s="1" customFormat="1" ht="12">
      <c r="A384" s="33"/>
      <c r="B384" s="34"/>
      <c r="C384" s="33"/>
      <c r="D384" s="152" t="s">
        <v>134</v>
      </c>
      <c r="E384" s="33"/>
      <c r="F384" s="153" t="s">
        <v>434</v>
      </c>
      <c r="G384" s="33"/>
      <c r="H384" s="33"/>
      <c r="I384" s="154"/>
      <c r="J384" s="33"/>
      <c r="K384" s="33"/>
      <c r="L384" s="34"/>
      <c r="M384" s="155"/>
      <c r="N384" s="156"/>
      <c r="O384" s="54"/>
      <c r="P384" s="54"/>
      <c r="Q384" s="54"/>
      <c r="R384" s="54"/>
      <c r="S384" s="54"/>
      <c r="T384" s="55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T384" s="18" t="s">
        <v>134</v>
      </c>
      <c r="AU384" s="18" t="s">
        <v>82</v>
      </c>
    </row>
    <row r="385" spans="2:51" s="13" customFormat="1" ht="12">
      <c r="B385" s="165"/>
      <c r="D385" s="158" t="s">
        <v>136</v>
      </c>
      <c r="E385" s="166" t="s">
        <v>3</v>
      </c>
      <c r="F385" s="167" t="s">
        <v>435</v>
      </c>
      <c r="H385" s="168">
        <v>2.449</v>
      </c>
      <c r="I385" s="169"/>
      <c r="L385" s="165"/>
      <c r="M385" s="170"/>
      <c r="N385" s="171"/>
      <c r="O385" s="171"/>
      <c r="P385" s="171"/>
      <c r="Q385" s="171"/>
      <c r="R385" s="171"/>
      <c r="S385" s="171"/>
      <c r="T385" s="172"/>
      <c r="AT385" s="166" t="s">
        <v>136</v>
      </c>
      <c r="AU385" s="166" t="s">
        <v>82</v>
      </c>
      <c r="AV385" s="13" t="s">
        <v>82</v>
      </c>
      <c r="AW385" s="13" t="s">
        <v>33</v>
      </c>
      <c r="AX385" s="13" t="s">
        <v>72</v>
      </c>
      <c r="AY385" s="166" t="s">
        <v>125</v>
      </c>
    </row>
    <row r="386" spans="2:51" s="13" customFormat="1" ht="12">
      <c r="B386" s="165"/>
      <c r="D386" s="158" t="s">
        <v>136</v>
      </c>
      <c r="E386" s="166" t="s">
        <v>3</v>
      </c>
      <c r="F386" s="167" t="s">
        <v>436</v>
      </c>
      <c r="H386" s="168">
        <v>0.95</v>
      </c>
      <c r="I386" s="169"/>
      <c r="L386" s="165"/>
      <c r="M386" s="170"/>
      <c r="N386" s="171"/>
      <c r="O386" s="171"/>
      <c r="P386" s="171"/>
      <c r="Q386" s="171"/>
      <c r="R386" s="171"/>
      <c r="S386" s="171"/>
      <c r="T386" s="172"/>
      <c r="AT386" s="166" t="s">
        <v>136</v>
      </c>
      <c r="AU386" s="166" t="s">
        <v>82</v>
      </c>
      <c r="AV386" s="13" t="s">
        <v>82</v>
      </c>
      <c r="AW386" s="13" t="s">
        <v>33</v>
      </c>
      <c r="AX386" s="13" t="s">
        <v>72</v>
      </c>
      <c r="AY386" s="166" t="s">
        <v>125</v>
      </c>
    </row>
    <row r="387" spans="2:51" s="13" customFormat="1" ht="12">
      <c r="B387" s="165"/>
      <c r="D387" s="158" t="s">
        <v>136</v>
      </c>
      <c r="E387" s="166" t="s">
        <v>3</v>
      </c>
      <c r="F387" s="167" t="s">
        <v>437</v>
      </c>
      <c r="H387" s="168">
        <v>0.078</v>
      </c>
      <c r="I387" s="169"/>
      <c r="L387" s="165"/>
      <c r="M387" s="170"/>
      <c r="N387" s="171"/>
      <c r="O387" s="171"/>
      <c r="P387" s="171"/>
      <c r="Q387" s="171"/>
      <c r="R387" s="171"/>
      <c r="S387" s="171"/>
      <c r="T387" s="172"/>
      <c r="AT387" s="166" t="s">
        <v>136</v>
      </c>
      <c r="AU387" s="166" t="s">
        <v>82</v>
      </c>
      <c r="AV387" s="13" t="s">
        <v>82</v>
      </c>
      <c r="AW387" s="13" t="s">
        <v>33</v>
      </c>
      <c r="AX387" s="13" t="s">
        <v>72</v>
      </c>
      <c r="AY387" s="166" t="s">
        <v>125</v>
      </c>
    </row>
    <row r="388" spans="2:51" s="13" customFormat="1" ht="12">
      <c r="B388" s="165"/>
      <c r="D388" s="158" t="s">
        <v>136</v>
      </c>
      <c r="E388" s="166" t="s">
        <v>3</v>
      </c>
      <c r="F388" s="167" t="s">
        <v>438</v>
      </c>
      <c r="H388" s="168">
        <v>0.224</v>
      </c>
      <c r="I388" s="169"/>
      <c r="L388" s="165"/>
      <c r="M388" s="170"/>
      <c r="N388" s="171"/>
      <c r="O388" s="171"/>
      <c r="P388" s="171"/>
      <c r="Q388" s="171"/>
      <c r="R388" s="171"/>
      <c r="S388" s="171"/>
      <c r="T388" s="172"/>
      <c r="AT388" s="166" t="s">
        <v>136</v>
      </c>
      <c r="AU388" s="166" t="s">
        <v>82</v>
      </c>
      <c r="AV388" s="13" t="s">
        <v>82</v>
      </c>
      <c r="AW388" s="13" t="s">
        <v>33</v>
      </c>
      <c r="AX388" s="13" t="s">
        <v>72</v>
      </c>
      <c r="AY388" s="166" t="s">
        <v>125</v>
      </c>
    </row>
    <row r="389" spans="2:51" s="13" customFormat="1" ht="12">
      <c r="B389" s="165"/>
      <c r="D389" s="158" t="s">
        <v>136</v>
      </c>
      <c r="E389" s="166" t="s">
        <v>3</v>
      </c>
      <c r="F389" s="167" t="s">
        <v>439</v>
      </c>
      <c r="H389" s="168">
        <v>0.022</v>
      </c>
      <c r="I389" s="169"/>
      <c r="L389" s="165"/>
      <c r="M389" s="170"/>
      <c r="N389" s="171"/>
      <c r="O389" s="171"/>
      <c r="P389" s="171"/>
      <c r="Q389" s="171"/>
      <c r="R389" s="171"/>
      <c r="S389" s="171"/>
      <c r="T389" s="172"/>
      <c r="AT389" s="166" t="s">
        <v>136</v>
      </c>
      <c r="AU389" s="166" t="s">
        <v>82</v>
      </c>
      <c r="AV389" s="13" t="s">
        <v>82</v>
      </c>
      <c r="AW389" s="13" t="s">
        <v>33</v>
      </c>
      <c r="AX389" s="13" t="s">
        <v>72</v>
      </c>
      <c r="AY389" s="166" t="s">
        <v>125</v>
      </c>
    </row>
    <row r="390" spans="2:51" s="13" customFormat="1" ht="12">
      <c r="B390" s="165"/>
      <c r="D390" s="158" t="s">
        <v>136</v>
      </c>
      <c r="E390" s="166" t="s">
        <v>3</v>
      </c>
      <c r="F390" s="167" t="s">
        <v>440</v>
      </c>
      <c r="H390" s="168">
        <v>0.202</v>
      </c>
      <c r="I390" s="169"/>
      <c r="L390" s="165"/>
      <c r="M390" s="170"/>
      <c r="N390" s="171"/>
      <c r="O390" s="171"/>
      <c r="P390" s="171"/>
      <c r="Q390" s="171"/>
      <c r="R390" s="171"/>
      <c r="S390" s="171"/>
      <c r="T390" s="172"/>
      <c r="AT390" s="166" t="s">
        <v>136</v>
      </c>
      <c r="AU390" s="166" t="s">
        <v>82</v>
      </c>
      <c r="AV390" s="13" t="s">
        <v>82</v>
      </c>
      <c r="AW390" s="13" t="s">
        <v>33</v>
      </c>
      <c r="AX390" s="13" t="s">
        <v>72</v>
      </c>
      <c r="AY390" s="166" t="s">
        <v>125</v>
      </c>
    </row>
    <row r="391" spans="2:51" s="13" customFormat="1" ht="12">
      <c r="B391" s="165"/>
      <c r="D391" s="158" t="s">
        <v>136</v>
      </c>
      <c r="E391" s="166" t="s">
        <v>3</v>
      </c>
      <c r="F391" s="167" t="s">
        <v>441</v>
      </c>
      <c r="H391" s="168">
        <v>0.256</v>
      </c>
      <c r="I391" s="169"/>
      <c r="L391" s="165"/>
      <c r="M391" s="170"/>
      <c r="N391" s="171"/>
      <c r="O391" s="171"/>
      <c r="P391" s="171"/>
      <c r="Q391" s="171"/>
      <c r="R391" s="171"/>
      <c r="S391" s="171"/>
      <c r="T391" s="172"/>
      <c r="AT391" s="166" t="s">
        <v>136</v>
      </c>
      <c r="AU391" s="166" t="s">
        <v>82</v>
      </c>
      <c r="AV391" s="13" t="s">
        <v>82</v>
      </c>
      <c r="AW391" s="13" t="s">
        <v>33</v>
      </c>
      <c r="AX391" s="13" t="s">
        <v>72</v>
      </c>
      <c r="AY391" s="166" t="s">
        <v>125</v>
      </c>
    </row>
    <row r="392" spans="2:51" s="13" customFormat="1" ht="12">
      <c r="B392" s="165"/>
      <c r="D392" s="158" t="s">
        <v>136</v>
      </c>
      <c r="E392" s="166" t="s">
        <v>3</v>
      </c>
      <c r="F392" s="167" t="s">
        <v>442</v>
      </c>
      <c r="H392" s="168">
        <v>0.449</v>
      </c>
      <c r="I392" s="169"/>
      <c r="L392" s="165"/>
      <c r="M392" s="170"/>
      <c r="N392" s="171"/>
      <c r="O392" s="171"/>
      <c r="P392" s="171"/>
      <c r="Q392" s="171"/>
      <c r="R392" s="171"/>
      <c r="S392" s="171"/>
      <c r="T392" s="172"/>
      <c r="AT392" s="166" t="s">
        <v>136</v>
      </c>
      <c r="AU392" s="166" t="s">
        <v>82</v>
      </c>
      <c r="AV392" s="13" t="s">
        <v>82</v>
      </c>
      <c r="AW392" s="13" t="s">
        <v>33</v>
      </c>
      <c r="AX392" s="13" t="s">
        <v>72</v>
      </c>
      <c r="AY392" s="166" t="s">
        <v>125</v>
      </c>
    </row>
    <row r="393" spans="2:51" s="13" customFormat="1" ht="12">
      <c r="B393" s="165"/>
      <c r="D393" s="158" t="s">
        <v>136</v>
      </c>
      <c r="E393" s="166" t="s">
        <v>3</v>
      </c>
      <c r="F393" s="167" t="s">
        <v>443</v>
      </c>
      <c r="H393" s="168">
        <v>0.06</v>
      </c>
      <c r="I393" s="169"/>
      <c r="L393" s="165"/>
      <c r="M393" s="170"/>
      <c r="N393" s="171"/>
      <c r="O393" s="171"/>
      <c r="P393" s="171"/>
      <c r="Q393" s="171"/>
      <c r="R393" s="171"/>
      <c r="S393" s="171"/>
      <c r="T393" s="172"/>
      <c r="AT393" s="166" t="s">
        <v>136</v>
      </c>
      <c r="AU393" s="166" t="s">
        <v>82</v>
      </c>
      <c r="AV393" s="13" t="s">
        <v>82</v>
      </c>
      <c r="AW393" s="13" t="s">
        <v>33</v>
      </c>
      <c r="AX393" s="13" t="s">
        <v>72</v>
      </c>
      <c r="AY393" s="166" t="s">
        <v>125</v>
      </c>
    </row>
    <row r="394" spans="2:51" s="13" customFormat="1" ht="12">
      <c r="B394" s="165"/>
      <c r="D394" s="158" t="s">
        <v>136</v>
      </c>
      <c r="E394" s="166" t="s">
        <v>3</v>
      </c>
      <c r="F394" s="167" t="s">
        <v>444</v>
      </c>
      <c r="H394" s="168">
        <v>0.147</v>
      </c>
      <c r="I394" s="169"/>
      <c r="L394" s="165"/>
      <c r="M394" s="170"/>
      <c r="N394" s="171"/>
      <c r="O394" s="171"/>
      <c r="P394" s="171"/>
      <c r="Q394" s="171"/>
      <c r="R394" s="171"/>
      <c r="S394" s="171"/>
      <c r="T394" s="172"/>
      <c r="AT394" s="166" t="s">
        <v>136</v>
      </c>
      <c r="AU394" s="166" t="s">
        <v>82</v>
      </c>
      <c r="AV394" s="13" t="s">
        <v>82</v>
      </c>
      <c r="AW394" s="13" t="s">
        <v>33</v>
      </c>
      <c r="AX394" s="13" t="s">
        <v>72</v>
      </c>
      <c r="AY394" s="166" t="s">
        <v>125</v>
      </c>
    </row>
    <row r="395" spans="2:51" s="14" customFormat="1" ht="12">
      <c r="B395" s="173"/>
      <c r="D395" s="158" t="s">
        <v>136</v>
      </c>
      <c r="E395" s="174" t="s">
        <v>3</v>
      </c>
      <c r="F395" s="175" t="s">
        <v>141</v>
      </c>
      <c r="H395" s="176">
        <v>4.837</v>
      </c>
      <c r="I395" s="177"/>
      <c r="L395" s="173"/>
      <c r="M395" s="178"/>
      <c r="N395" s="179"/>
      <c r="O395" s="179"/>
      <c r="P395" s="179"/>
      <c r="Q395" s="179"/>
      <c r="R395" s="179"/>
      <c r="S395" s="179"/>
      <c r="T395" s="180"/>
      <c r="AT395" s="174" t="s">
        <v>136</v>
      </c>
      <c r="AU395" s="174" t="s">
        <v>82</v>
      </c>
      <c r="AV395" s="14" t="s">
        <v>133</v>
      </c>
      <c r="AW395" s="14" t="s">
        <v>33</v>
      </c>
      <c r="AX395" s="14" t="s">
        <v>80</v>
      </c>
      <c r="AY395" s="174" t="s">
        <v>125</v>
      </c>
    </row>
    <row r="396" spans="1:65" s="1" customFormat="1" ht="24.2" customHeight="1">
      <c r="A396" s="33"/>
      <c r="B396" s="138"/>
      <c r="C396" s="139" t="s">
        <v>445</v>
      </c>
      <c r="D396" s="139" t="s">
        <v>128</v>
      </c>
      <c r="E396" s="140" t="s">
        <v>446</v>
      </c>
      <c r="F396" s="141" t="s">
        <v>447</v>
      </c>
      <c r="G396" s="142" t="s">
        <v>448</v>
      </c>
      <c r="H396" s="143">
        <v>1</v>
      </c>
      <c r="I396" s="144"/>
      <c r="J396" s="145">
        <f>ROUND(I396*H396,2)</f>
        <v>0</v>
      </c>
      <c r="K396" s="141" t="s">
        <v>3</v>
      </c>
      <c r="L396" s="34"/>
      <c r="M396" s="146" t="s">
        <v>3</v>
      </c>
      <c r="N396" s="147" t="s">
        <v>44</v>
      </c>
      <c r="O396" s="54"/>
      <c r="P396" s="148">
        <f>O396*H396</f>
        <v>0</v>
      </c>
      <c r="Q396" s="148">
        <v>0</v>
      </c>
      <c r="R396" s="148">
        <f>Q396*H396</f>
        <v>0</v>
      </c>
      <c r="S396" s="148">
        <v>0</v>
      </c>
      <c r="T396" s="149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0" t="s">
        <v>186</v>
      </c>
      <c r="AT396" s="150" t="s">
        <v>128</v>
      </c>
      <c r="AU396" s="150" t="s">
        <v>82</v>
      </c>
      <c r="AY396" s="18" t="s">
        <v>125</v>
      </c>
      <c r="BE396" s="151">
        <f>IF(N396="základní",J396,0)</f>
        <v>0</v>
      </c>
      <c r="BF396" s="151">
        <f>IF(N396="snížená",J396,0)</f>
        <v>0</v>
      </c>
      <c r="BG396" s="151">
        <f>IF(N396="zákl. přenesená",J396,0)</f>
        <v>0</v>
      </c>
      <c r="BH396" s="151">
        <f>IF(N396="sníž. přenesená",J396,0)</f>
        <v>0</v>
      </c>
      <c r="BI396" s="151">
        <f>IF(N396="nulová",J396,0)</f>
        <v>0</v>
      </c>
      <c r="BJ396" s="18" t="s">
        <v>82</v>
      </c>
      <c r="BK396" s="151">
        <f>ROUND(I396*H396,2)</f>
        <v>0</v>
      </c>
      <c r="BL396" s="18" t="s">
        <v>186</v>
      </c>
      <c r="BM396" s="150" t="s">
        <v>449</v>
      </c>
    </row>
    <row r="397" spans="1:65" s="1" customFormat="1" ht="21.75" customHeight="1">
      <c r="A397" s="33"/>
      <c r="B397" s="138"/>
      <c r="C397" s="139" t="s">
        <v>289</v>
      </c>
      <c r="D397" s="139" t="s">
        <v>128</v>
      </c>
      <c r="E397" s="140" t="s">
        <v>450</v>
      </c>
      <c r="F397" s="141" t="s">
        <v>451</v>
      </c>
      <c r="G397" s="142" t="s">
        <v>344</v>
      </c>
      <c r="H397" s="143">
        <v>2.388</v>
      </c>
      <c r="I397" s="144"/>
      <c r="J397" s="145">
        <f>ROUND(I397*H397,2)</f>
        <v>0</v>
      </c>
      <c r="K397" s="141" t="s">
        <v>132</v>
      </c>
      <c r="L397" s="34"/>
      <c r="M397" s="146" t="s">
        <v>3</v>
      </c>
      <c r="N397" s="147" t="s">
        <v>44</v>
      </c>
      <c r="O397" s="54"/>
      <c r="P397" s="148">
        <f>O397*H397</f>
        <v>0</v>
      </c>
      <c r="Q397" s="148">
        <v>0.00122</v>
      </c>
      <c r="R397" s="148">
        <f>Q397*H397</f>
        <v>0.00291336</v>
      </c>
      <c r="S397" s="148">
        <v>0</v>
      </c>
      <c r="T397" s="149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50" t="s">
        <v>186</v>
      </c>
      <c r="AT397" s="150" t="s">
        <v>128</v>
      </c>
      <c r="AU397" s="150" t="s">
        <v>82</v>
      </c>
      <c r="AY397" s="18" t="s">
        <v>125</v>
      </c>
      <c r="BE397" s="151">
        <f>IF(N397="základní",J397,0)</f>
        <v>0</v>
      </c>
      <c r="BF397" s="151">
        <f>IF(N397="snížená",J397,0)</f>
        <v>0</v>
      </c>
      <c r="BG397" s="151">
        <f>IF(N397="zákl. přenesená",J397,0)</f>
        <v>0</v>
      </c>
      <c r="BH397" s="151">
        <f>IF(N397="sníž. přenesená",J397,0)</f>
        <v>0</v>
      </c>
      <c r="BI397" s="151">
        <f>IF(N397="nulová",J397,0)</f>
        <v>0</v>
      </c>
      <c r="BJ397" s="18" t="s">
        <v>82</v>
      </c>
      <c r="BK397" s="151">
        <f>ROUND(I397*H397,2)</f>
        <v>0</v>
      </c>
      <c r="BL397" s="18" t="s">
        <v>186</v>
      </c>
      <c r="BM397" s="150" t="s">
        <v>452</v>
      </c>
    </row>
    <row r="398" spans="1:47" s="1" customFormat="1" ht="12">
      <c r="A398" s="33"/>
      <c r="B398" s="34"/>
      <c r="C398" s="33"/>
      <c r="D398" s="152" t="s">
        <v>134</v>
      </c>
      <c r="E398" s="33"/>
      <c r="F398" s="153" t="s">
        <v>453</v>
      </c>
      <c r="G398" s="33"/>
      <c r="H398" s="33"/>
      <c r="I398" s="154"/>
      <c r="J398" s="33"/>
      <c r="K398" s="33"/>
      <c r="L398" s="34"/>
      <c r="M398" s="155"/>
      <c r="N398" s="156"/>
      <c r="O398" s="54"/>
      <c r="P398" s="54"/>
      <c r="Q398" s="54"/>
      <c r="R398" s="54"/>
      <c r="S398" s="54"/>
      <c r="T398" s="55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T398" s="18" t="s">
        <v>134</v>
      </c>
      <c r="AU398" s="18" t="s">
        <v>82</v>
      </c>
    </row>
    <row r="399" spans="2:51" s="12" customFormat="1" ht="12">
      <c r="B399" s="157"/>
      <c r="D399" s="158" t="s">
        <v>136</v>
      </c>
      <c r="E399" s="159" t="s">
        <v>3</v>
      </c>
      <c r="F399" s="160" t="s">
        <v>454</v>
      </c>
      <c r="H399" s="159" t="s">
        <v>3</v>
      </c>
      <c r="I399" s="161"/>
      <c r="L399" s="157"/>
      <c r="M399" s="162"/>
      <c r="N399" s="163"/>
      <c r="O399" s="163"/>
      <c r="P399" s="163"/>
      <c r="Q399" s="163"/>
      <c r="R399" s="163"/>
      <c r="S399" s="163"/>
      <c r="T399" s="164"/>
      <c r="AT399" s="159" t="s">
        <v>136</v>
      </c>
      <c r="AU399" s="159" t="s">
        <v>82</v>
      </c>
      <c r="AV399" s="12" t="s">
        <v>80</v>
      </c>
      <c r="AW399" s="12" t="s">
        <v>33</v>
      </c>
      <c r="AX399" s="12" t="s">
        <v>72</v>
      </c>
      <c r="AY399" s="159" t="s">
        <v>125</v>
      </c>
    </row>
    <row r="400" spans="2:51" s="13" customFormat="1" ht="12">
      <c r="B400" s="165"/>
      <c r="D400" s="158" t="s">
        <v>136</v>
      </c>
      <c r="E400" s="166" t="s">
        <v>3</v>
      </c>
      <c r="F400" s="167" t="s">
        <v>455</v>
      </c>
      <c r="H400" s="168">
        <v>4.837</v>
      </c>
      <c r="I400" s="169"/>
      <c r="L400" s="165"/>
      <c r="M400" s="170"/>
      <c r="N400" s="171"/>
      <c r="O400" s="171"/>
      <c r="P400" s="171"/>
      <c r="Q400" s="171"/>
      <c r="R400" s="171"/>
      <c r="S400" s="171"/>
      <c r="T400" s="172"/>
      <c r="AT400" s="166" t="s">
        <v>136</v>
      </c>
      <c r="AU400" s="166" t="s">
        <v>82</v>
      </c>
      <c r="AV400" s="13" t="s">
        <v>82</v>
      </c>
      <c r="AW400" s="13" t="s">
        <v>33</v>
      </c>
      <c r="AX400" s="13" t="s">
        <v>72</v>
      </c>
      <c r="AY400" s="166" t="s">
        <v>125</v>
      </c>
    </row>
    <row r="401" spans="2:51" s="12" customFormat="1" ht="12">
      <c r="B401" s="157"/>
      <c r="D401" s="158" t="s">
        <v>136</v>
      </c>
      <c r="E401" s="159" t="s">
        <v>3</v>
      </c>
      <c r="F401" s="160" t="s">
        <v>456</v>
      </c>
      <c r="H401" s="159" t="s">
        <v>3</v>
      </c>
      <c r="I401" s="161"/>
      <c r="L401" s="157"/>
      <c r="M401" s="162"/>
      <c r="N401" s="163"/>
      <c r="O401" s="163"/>
      <c r="P401" s="163"/>
      <c r="Q401" s="163"/>
      <c r="R401" s="163"/>
      <c r="S401" s="163"/>
      <c r="T401" s="164"/>
      <c r="AT401" s="159" t="s">
        <v>136</v>
      </c>
      <c r="AU401" s="159" t="s">
        <v>82</v>
      </c>
      <c r="AV401" s="12" t="s">
        <v>80</v>
      </c>
      <c r="AW401" s="12" t="s">
        <v>33</v>
      </c>
      <c r="AX401" s="12" t="s">
        <v>72</v>
      </c>
      <c r="AY401" s="159" t="s">
        <v>125</v>
      </c>
    </row>
    <row r="402" spans="2:51" s="13" customFormat="1" ht="12">
      <c r="B402" s="165"/>
      <c r="D402" s="158" t="s">
        <v>136</v>
      </c>
      <c r="E402" s="166" t="s">
        <v>3</v>
      </c>
      <c r="F402" s="167" t="s">
        <v>457</v>
      </c>
      <c r="H402" s="168">
        <v>-2.449</v>
      </c>
      <c r="I402" s="169"/>
      <c r="L402" s="165"/>
      <c r="M402" s="170"/>
      <c r="N402" s="171"/>
      <c r="O402" s="171"/>
      <c r="P402" s="171"/>
      <c r="Q402" s="171"/>
      <c r="R402" s="171"/>
      <c r="S402" s="171"/>
      <c r="T402" s="172"/>
      <c r="AT402" s="166" t="s">
        <v>136</v>
      </c>
      <c r="AU402" s="166" t="s">
        <v>82</v>
      </c>
      <c r="AV402" s="13" t="s">
        <v>82</v>
      </c>
      <c r="AW402" s="13" t="s">
        <v>33</v>
      </c>
      <c r="AX402" s="13" t="s">
        <v>72</v>
      </c>
      <c r="AY402" s="166" t="s">
        <v>125</v>
      </c>
    </row>
    <row r="403" spans="2:51" s="14" customFormat="1" ht="12">
      <c r="B403" s="173"/>
      <c r="D403" s="158" t="s">
        <v>136</v>
      </c>
      <c r="E403" s="174" t="s">
        <v>3</v>
      </c>
      <c r="F403" s="175" t="s">
        <v>141</v>
      </c>
      <c r="H403" s="176">
        <v>2.388</v>
      </c>
      <c r="I403" s="177"/>
      <c r="L403" s="173"/>
      <c r="M403" s="178"/>
      <c r="N403" s="179"/>
      <c r="O403" s="179"/>
      <c r="P403" s="179"/>
      <c r="Q403" s="179"/>
      <c r="R403" s="179"/>
      <c r="S403" s="179"/>
      <c r="T403" s="180"/>
      <c r="AT403" s="174" t="s">
        <v>136</v>
      </c>
      <c r="AU403" s="174" t="s">
        <v>82</v>
      </c>
      <c r="AV403" s="14" t="s">
        <v>133</v>
      </c>
      <c r="AW403" s="14" t="s">
        <v>33</v>
      </c>
      <c r="AX403" s="14" t="s">
        <v>80</v>
      </c>
      <c r="AY403" s="174" t="s">
        <v>125</v>
      </c>
    </row>
    <row r="404" spans="1:65" s="1" customFormat="1" ht="24.2" customHeight="1">
      <c r="A404" s="33"/>
      <c r="B404" s="138"/>
      <c r="C404" s="139" t="s">
        <v>458</v>
      </c>
      <c r="D404" s="139" t="s">
        <v>128</v>
      </c>
      <c r="E404" s="140" t="s">
        <v>459</v>
      </c>
      <c r="F404" s="141" t="s">
        <v>460</v>
      </c>
      <c r="G404" s="142" t="s">
        <v>217</v>
      </c>
      <c r="H404" s="143">
        <v>3.409</v>
      </c>
      <c r="I404" s="144"/>
      <c r="J404" s="145">
        <f>ROUND(I404*H404,2)</f>
        <v>0</v>
      </c>
      <c r="K404" s="141" t="s">
        <v>132</v>
      </c>
      <c r="L404" s="34"/>
      <c r="M404" s="146" t="s">
        <v>3</v>
      </c>
      <c r="N404" s="147" t="s">
        <v>44</v>
      </c>
      <c r="O404" s="54"/>
      <c r="P404" s="148">
        <f>O404*H404</f>
        <v>0</v>
      </c>
      <c r="Q404" s="148">
        <v>0</v>
      </c>
      <c r="R404" s="148">
        <f>Q404*H404</f>
        <v>0</v>
      </c>
      <c r="S404" s="148">
        <v>0</v>
      </c>
      <c r="T404" s="149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50" t="s">
        <v>186</v>
      </c>
      <c r="AT404" s="150" t="s">
        <v>128</v>
      </c>
      <c r="AU404" s="150" t="s">
        <v>82</v>
      </c>
      <c r="AY404" s="18" t="s">
        <v>125</v>
      </c>
      <c r="BE404" s="151">
        <f>IF(N404="základní",J404,0)</f>
        <v>0</v>
      </c>
      <c r="BF404" s="151">
        <f>IF(N404="snížená",J404,0)</f>
        <v>0</v>
      </c>
      <c r="BG404" s="151">
        <f>IF(N404="zákl. přenesená",J404,0)</f>
        <v>0</v>
      </c>
      <c r="BH404" s="151">
        <f>IF(N404="sníž. přenesená",J404,0)</f>
        <v>0</v>
      </c>
      <c r="BI404" s="151">
        <f>IF(N404="nulová",J404,0)</f>
        <v>0</v>
      </c>
      <c r="BJ404" s="18" t="s">
        <v>82</v>
      </c>
      <c r="BK404" s="151">
        <f>ROUND(I404*H404,2)</f>
        <v>0</v>
      </c>
      <c r="BL404" s="18" t="s">
        <v>186</v>
      </c>
      <c r="BM404" s="150" t="s">
        <v>192</v>
      </c>
    </row>
    <row r="405" spans="1:47" s="1" customFormat="1" ht="12">
      <c r="A405" s="33"/>
      <c r="B405" s="34"/>
      <c r="C405" s="33"/>
      <c r="D405" s="152" t="s">
        <v>134</v>
      </c>
      <c r="E405" s="33"/>
      <c r="F405" s="153" t="s">
        <v>461</v>
      </c>
      <c r="G405" s="33"/>
      <c r="H405" s="33"/>
      <c r="I405" s="154"/>
      <c r="J405" s="33"/>
      <c r="K405" s="33"/>
      <c r="L405" s="34"/>
      <c r="M405" s="155"/>
      <c r="N405" s="156"/>
      <c r="O405" s="54"/>
      <c r="P405" s="54"/>
      <c r="Q405" s="54"/>
      <c r="R405" s="54"/>
      <c r="S405" s="54"/>
      <c r="T405" s="55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T405" s="18" t="s">
        <v>134</v>
      </c>
      <c r="AU405" s="18" t="s">
        <v>82</v>
      </c>
    </row>
    <row r="406" spans="1:65" s="1" customFormat="1" ht="24.2" customHeight="1">
      <c r="A406" s="33"/>
      <c r="B406" s="138"/>
      <c r="C406" s="139" t="s">
        <v>299</v>
      </c>
      <c r="D406" s="139" t="s">
        <v>128</v>
      </c>
      <c r="E406" s="140" t="s">
        <v>462</v>
      </c>
      <c r="F406" s="141" t="s">
        <v>463</v>
      </c>
      <c r="G406" s="142" t="s">
        <v>217</v>
      </c>
      <c r="H406" s="143">
        <v>3.409</v>
      </c>
      <c r="I406" s="144"/>
      <c r="J406" s="145">
        <f>ROUND(I406*H406,2)</f>
        <v>0</v>
      </c>
      <c r="K406" s="141" t="s">
        <v>132</v>
      </c>
      <c r="L406" s="34"/>
      <c r="M406" s="146" t="s">
        <v>3</v>
      </c>
      <c r="N406" s="147" t="s">
        <v>44</v>
      </c>
      <c r="O406" s="54"/>
      <c r="P406" s="148">
        <f>O406*H406</f>
        <v>0</v>
      </c>
      <c r="Q406" s="148">
        <v>0</v>
      </c>
      <c r="R406" s="148">
        <f>Q406*H406</f>
        <v>0</v>
      </c>
      <c r="S406" s="148">
        <v>0</v>
      </c>
      <c r="T406" s="149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50" t="s">
        <v>186</v>
      </c>
      <c r="AT406" s="150" t="s">
        <v>128</v>
      </c>
      <c r="AU406" s="150" t="s">
        <v>82</v>
      </c>
      <c r="AY406" s="18" t="s">
        <v>125</v>
      </c>
      <c r="BE406" s="151">
        <f>IF(N406="základní",J406,0)</f>
        <v>0</v>
      </c>
      <c r="BF406" s="151">
        <f>IF(N406="snížená",J406,0)</f>
        <v>0</v>
      </c>
      <c r="BG406" s="151">
        <f>IF(N406="zákl. přenesená",J406,0)</f>
        <v>0</v>
      </c>
      <c r="BH406" s="151">
        <f>IF(N406="sníž. přenesená",J406,0)</f>
        <v>0</v>
      </c>
      <c r="BI406" s="151">
        <f>IF(N406="nulová",J406,0)</f>
        <v>0</v>
      </c>
      <c r="BJ406" s="18" t="s">
        <v>82</v>
      </c>
      <c r="BK406" s="151">
        <f>ROUND(I406*H406,2)</f>
        <v>0</v>
      </c>
      <c r="BL406" s="18" t="s">
        <v>186</v>
      </c>
      <c r="BM406" s="150" t="s">
        <v>207</v>
      </c>
    </row>
    <row r="407" spans="1:47" s="1" customFormat="1" ht="12">
      <c r="A407" s="33"/>
      <c r="B407" s="34"/>
      <c r="C407" s="33"/>
      <c r="D407" s="152" t="s">
        <v>134</v>
      </c>
      <c r="E407" s="33"/>
      <c r="F407" s="153" t="s">
        <v>464</v>
      </c>
      <c r="G407" s="33"/>
      <c r="H407" s="33"/>
      <c r="I407" s="154"/>
      <c r="J407" s="33"/>
      <c r="K407" s="33"/>
      <c r="L407" s="34"/>
      <c r="M407" s="155"/>
      <c r="N407" s="156"/>
      <c r="O407" s="54"/>
      <c r="P407" s="54"/>
      <c r="Q407" s="54"/>
      <c r="R407" s="54"/>
      <c r="S407" s="54"/>
      <c r="T407" s="55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T407" s="18" t="s">
        <v>134</v>
      </c>
      <c r="AU407" s="18" t="s">
        <v>82</v>
      </c>
    </row>
    <row r="408" spans="2:63" s="11" customFormat="1" ht="22.9" customHeight="1">
      <c r="B408" s="125"/>
      <c r="D408" s="126" t="s">
        <v>71</v>
      </c>
      <c r="E408" s="136" t="s">
        <v>465</v>
      </c>
      <c r="F408" s="136" t="s">
        <v>466</v>
      </c>
      <c r="I408" s="128"/>
      <c r="J408" s="137">
        <f>BK408</f>
        <v>0</v>
      </c>
      <c r="L408" s="125"/>
      <c r="M408" s="130"/>
      <c r="N408" s="131"/>
      <c r="O408" s="131"/>
      <c r="P408" s="132">
        <f>SUM(P409:P473)</f>
        <v>0</v>
      </c>
      <c r="Q408" s="131"/>
      <c r="R408" s="132">
        <f>SUM(R409:R473)</f>
        <v>0.1856485</v>
      </c>
      <c r="S408" s="131"/>
      <c r="T408" s="133">
        <f>SUM(T409:T473)</f>
        <v>0.13954840000000002</v>
      </c>
      <c r="AR408" s="126" t="s">
        <v>82</v>
      </c>
      <c r="AT408" s="134" t="s">
        <v>71</v>
      </c>
      <c r="AU408" s="134" t="s">
        <v>80</v>
      </c>
      <c r="AY408" s="126" t="s">
        <v>125</v>
      </c>
      <c r="BK408" s="135">
        <f>SUM(BK409:BK473)</f>
        <v>0</v>
      </c>
    </row>
    <row r="409" spans="1:65" s="1" customFormat="1" ht="16.5" customHeight="1">
      <c r="A409" s="33"/>
      <c r="B409" s="138"/>
      <c r="C409" s="139" t="s">
        <v>467</v>
      </c>
      <c r="D409" s="139" t="s">
        <v>128</v>
      </c>
      <c r="E409" s="140" t="s">
        <v>468</v>
      </c>
      <c r="F409" s="141" t="s">
        <v>469</v>
      </c>
      <c r="G409" s="142" t="s">
        <v>131</v>
      </c>
      <c r="H409" s="143">
        <v>20.996</v>
      </c>
      <c r="I409" s="144"/>
      <c r="J409" s="145">
        <f>ROUND(I409*H409,2)</f>
        <v>0</v>
      </c>
      <c r="K409" s="141" t="s">
        <v>132</v>
      </c>
      <c r="L409" s="34"/>
      <c r="M409" s="146" t="s">
        <v>3</v>
      </c>
      <c r="N409" s="147" t="s">
        <v>44</v>
      </c>
      <c r="O409" s="54"/>
      <c r="P409" s="148">
        <f>O409*H409</f>
        <v>0</v>
      </c>
      <c r="Q409" s="148">
        <v>0</v>
      </c>
      <c r="R409" s="148">
        <f>Q409*H409</f>
        <v>0</v>
      </c>
      <c r="S409" s="148">
        <v>0.00175</v>
      </c>
      <c r="T409" s="149">
        <f>S409*H409</f>
        <v>0.036743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50" t="s">
        <v>186</v>
      </c>
      <c r="AT409" s="150" t="s">
        <v>128</v>
      </c>
      <c r="AU409" s="150" t="s">
        <v>82</v>
      </c>
      <c r="AY409" s="18" t="s">
        <v>125</v>
      </c>
      <c r="BE409" s="151">
        <f>IF(N409="základní",J409,0)</f>
        <v>0</v>
      </c>
      <c r="BF409" s="151">
        <f>IF(N409="snížená",J409,0)</f>
        <v>0</v>
      </c>
      <c r="BG409" s="151">
        <f>IF(N409="zákl. přenesená",J409,0)</f>
        <v>0</v>
      </c>
      <c r="BH409" s="151">
        <f>IF(N409="sníž. přenesená",J409,0)</f>
        <v>0</v>
      </c>
      <c r="BI409" s="151">
        <f>IF(N409="nulová",J409,0)</f>
        <v>0</v>
      </c>
      <c r="BJ409" s="18" t="s">
        <v>82</v>
      </c>
      <c r="BK409" s="151">
        <f>ROUND(I409*H409,2)</f>
        <v>0</v>
      </c>
      <c r="BL409" s="18" t="s">
        <v>186</v>
      </c>
      <c r="BM409" s="150" t="s">
        <v>470</v>
      </c>
    </row>
    <row r="410" spans="1:47" s="1" customFormat="1" ht="12">
      <c r="A410" s="33"/>
      <c r="B410" s="34"/>
      <c r="C410" s="33"/>
      <c r="D410" s="152" t="s">
        <v>134</v>
      </c>
      <c r="E410" s="33"/>
      <c r="F410" s="153" t="s">
        <v>471</v>
      </c>
      <c r="G410" s="33"/>
      <c r="H410" s="33"/>
      <c r="I410" s="154"/>
      <c r="J410" s="33"/>
      <c r="K410" s="33"/>
      <c r="L410" s="34"/>
      <c r="M410" s="155"/>
      <c r="N410" s="156"/>
      <c r="O410" s="54"/>
      <c r="P410" s="54"/>
      <c r="Q410" s="54"/>
      <c r="R410" s="54"/>
      <c r="S410" s="54"/>
      <c r="T410" s="55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T410" s="18" t="s">
        <v>134</v>
      </c>
      <c r="AU410" s="18" t="s">
        <v>82</v>
      </c>
    </row>
    <row r="411" spans="2:51" s="12" customFormat="1" ht="12">
      <c r="B411" s="157"/>
      <c r="D411" s="158" t="s">
        <v>136</v>
      </c>
      <c r="E411" s="159" t="s">
        <v>3</v>
      </c>
      <c r="F411" s="160" t="s">
        <v>472</v>
      </c>
      <c r="H411" s="159" t="s">
        <v>3</v>
      </c>
      <c r="I411" s="161"/>
      <c r="L411" s="157"/>
      <c r="M411" s="162"/>
      <c r="N411" s="163"/>
      <c r="O411" s="163"/>
      <c r="P411" s="163"/>
      <c r="Q411" s="163"/>
      <c r="R411" s="163"/>
      <c r="S411" s="163"/>
      <c r="T411" s="164"/>
      <c r="AT411" s="159" t="s">
        <v>136</v>
      </c>
      <c r="AU411" s="159" t="s">
        <v>82</v>
      </c>
      <c r="AV411" s="12" t="s">
        <v>80</v>
      </c>
      <c r="AW411" s="12" t="s">
        <v>33</v>
      </c>
      <c r="AX411" s="12" t="s">
        <v>72</v>
      </c>
      <c r="AY411" s="159" t="s">
        <v>125</v>
      </c>
    </row>
    <row r="412" spans="2:51" s="12" customFormat="1" ht="12">
      <c r="B412" s="157"/>
      <c r="D412" s="158" t="s">
        <v>136</v>
      </c>
      <c r="E412" s="159" t="s">
        <v>3</v>
      </c>
      <c r="F412" s="160" t="s">
        <v>138</v>
      </c>
      <c r="H412" s="159" t="s">
        <v>3</v>
      </c>
      <c r="I412" s="161"/>
      <c r="L412" s="157"/>
      <c r="M412" s="162"/>
      <c r="N412" s="163"/>
      <c r="O412" s="163"/>
      <c r="P412" s="163"/>
      <c r="Q412" s="163"/>
      <c r="R412" s="163"/>
      <c r="S412" s="163"/>
      <c r="T412" s="164"/>
      <c r="AT412" s="159" t="s">
        <v>136</v>
      </c>
      <c r="AU412" s="159" t="s">
        <v>82</v>
      </c>
      <c r="AV412" s="12" t="s">
        <v>80</v>
      </c>
      <c r="AW412" s="12" t="s">
        <v>33</v>
      </c>
      <c r="AX412" s="12" t="s">
        <v>72</v>
      </c>
      <c r="AY412" s="159" t="s">
        <v>125</v>
      </c>
    </row>
    <row r="413" spans="2:51" s="12" customFormat="1" ht="12">
      <c r="B413" s="157"/>
      <c r="D413" s="158" t="s">
        <v>136</v>
      </c>
      <c r="E413" s="159" t="s">
        <v>3</v>
      </c>
      <c r="F413" s="160" t="s">
        <v>294</v>
      </c>
      <c r="H413" s="159" t="s">
        <v>3</v>
      </c>
      <c r="I413" s="161"/>
      <c r="L413" s="157"/>
      <c r="M413" s="162"/>
      <c r="N413" s="163"/>
      <c r="O413" s="163"/>
      <c r="P413" s="163"/>
      <c r="Q413" s="163"/>
      <c r="R413" s="163"/>
      <c r="S413" s="163"/>
      <c r="T413" s="164"/>
      <c r="AT413" s="159" t="s">
        <v>136</v>
      </c>
      <c r="AU413" s="159" t="s">
        <v>82</v>
      </c>
      <c r="AV413" s="12" t="s">
        <v>80</v>
      </c>
      <c r="AW413" s="12" t="s">
        <v>33</v>
      </c>
      <c r="AX413" s="12" t="s">
        <v>72</v>
      </c>
      <c r="AY413" s="159" t="s">
        <v>125</v>
      </c>
    </row>
    <row r="414" spans="2:51" s="13" customFormat="1" ht="12">
      <c r="B414" s="165"/>
      <c r="D414" s="158" t="s">
        <v>136</v>
      </c>
      <c r="E414" s="166" t="s">
        <v>3</v>
      </c>
      <c r="F414" s="167" t="s">
        <v>473</v>
      </c>
      <c r="H414" s="168">
        <v>15.34</v>
      </c>
      <c r="I414" s="169"/>
      <c r="L414" s="165"/>
      <c r="M414" s="170"/>
      <c r="N414" s="171"/>
      <c r="O414" s="171"/>
      <c r="P414" s="171"/>
      <c r="Q414" s="171"/>
      <c r="R414" s="171"/>
      <c r="S414" s="171"/>
      <c r="T414" s="172"/>
      <c r="AT414" s="166" t="s">
        <v>136</v>
      </c>
      <c r="AU414" s="166" t="s">
        <v>82</v>
      </c>
      <c r="AV414" s="13" t="s">
        <v>82</v>
      </c>
      <c r="AW414" s="13" t="s">
        <v>33</v>
      </c>
      <c r="AX414" s="13" t="s">
        <v>72</v>
      </c>
      <c r="AY414" s="166" t="s">
        <v>125</v>
      </c>
    </row>
    <row r="415" spans="2:51" s="12" customFormat="1" ht="12">
      <c r="B415" s="157"/>
      <c r="D415" s="158" t="s">
        <v>136</v>
      </c>
      <c r="E415" s="159" t="s">
        <v>3</v>
      </c>
      <c r="F415" s="160" t="s">
        <v>474</v>
      </c>
      <c r="H415" s="159" t="s">
        <v>3</v>
      </c>
      <c r="I415" s="161"/>
      <c r="L415" s="157"/>
      <c r="M415" s="162"/>
      <c r="N415" s="163"/>
      <c r="O415" s="163"/>
      <c r="P415" s="163"/>
      <c r="Q415" s="163"/>
      <c r="R415" s="163"/>
      <c r="S415" s="163"/>
      <c r="T415" s="164"/>
      <c r="AT415" s="159" t="s">
        <v>136</v>
      </c>
      <c r="AU415" s="159" t="s">
        <v>82</v>
      </c>
      <c r="AV415" s="12" t="s">
        <v>80</v>
      </c>
      <c r="AW415" s="12" t="s">
        <v>33</v>
      </c>
      <c r="AX415" s="12" t="s">
        <v>72</v>
      </c>
      <c r="AY415" s="159" t="s">
        <v>125</v>
      </c>
    </row>
    <row r="416" spans="2:51" s="12" customFormat="1" ht="12">
      <c r="B416" s="157"/>
      <c r="D416" s="158" t="s">
        <v>136</v>
      </c>
      <c r="E416" s="159" t="s">
        <v>3</v>
      </c>
      <c r="F416" s="160" t="s">
        <v>421</v>
      </c>
      <c r="H416" s="159" t="s">
        <v>3</v>
      </c>
      <c r="I416" s="161"/>
      <c r="L416" s="157"/>
      <c r="M416" s="162"/>
      <c r="N416" s="163"/>
      <c r="O416" s="163"/>
      <c r="P416" s="163"/>
      <c r="Q416" s="163"/>
      <c r="R416" s="163"/>
      <c r="S416" s="163"/>
      <c r="T416" s="164"/>
      <c r="AT416" s="159" t="s">
        <v>136</v>
      </c>
      <c r="AU416" s="159" t="s">
        <v>82</v>
      </c>
      <c r="AV416" s="12" t="s">
        <v>80</v>
      </c>
      <c r="AW416" s="12" t="s">
        <v>33</v>
      </c>
      <c r="AX416" s="12" t="s">
        <v>72</v>
      </c>
      <c r="AY416" s="159" t="s">
        <v>125</v>
      </c>
    </row>
    <row r="417" spans="2:51" s="13" customFormat="1" ht="12">
      <c r="B417" s="165"/>
      <c r="D417" s="158" t="s">
        <v>136</v>
      </c>
      <c r="E417" s="166" t="s">
        <v>3</v>
      </c>
      <c r="F417" s="167" t="s">
        <v>475</v>
      </c>
      <c r="H417" s="168">
        <v>5.656</v>
      </c>
      <c r="I417" s="169"/>
      <c r="L417" s="165"/>
      <c r="M417" s="170"/>
      <c r="N417" s="171"/>
      <c r="O417" s="171"/>
      <c r="P417" s="171"/>
      <c r="Q417" s="171"/>
      <c r="R417" s="171"/>
      <c r="S417" s="171"/>
      <c r="T417" s="172"/>
      <c r="AT417" s="166" t="s">
        <v>136</v>
      </c>
      <c r="AU417" s="166" t="s">
        <v>82</v>
      </c>
      <c r="AV417" s="13" t="s">
        <v>82</v>
      </c>
      <c r="AW417" s="13" t="s">
        <v>33</v>
      </c>
      <c r="AX417" s="13" t="s">
        <v>72</v>
      </c>
      <c r="AY417" s="166" t="s">
        <v>125</v>
      </c>
    </row>
    <row r="418" spans="2:51" s="14" customFormat="1" ht="12">
      <c r="B418" s="173"/>
      <c r="D418" s="158" t="s">
        <v>136</v>
      </c>
      <c r="E418" s="174" t="s">
        <v>3</v>
      </c>
      <c r="F418" s="175" t="s">
        <v>141</v>
      </c>
      <c r="H418" s="176">
        <v>20.996</v>
      </c>
      <c r="I418" s="177"/>
      <c r="L418" s="173"/>
      <c r="M418" s="178"/>
      <c r="N418" s="179"/>
      <c r="O418" s="179"/>
      <c r="P418" s="179"/>
      <c r="Q418" s="179"/>
      <c r="R418" s="179"/>
      <c r="S418" s="179"/>
      <c r="T418" s="180"/>
      <c r="AT418" s="174" t="s">
        <v>136</v>
      </c>
      <c r="AU418" s="174" t="s">
        <v>82</v>
      </c>
      <c r="AV418" s="14" t="s">
        <v>133</v>
      </c>
      <c r="AW418" s="14" t="s">
        <v>33</v>
      </c>
      <c r="AX418" s="14" t="s">
        <v>80</v>
      </c>
      <c r="AY418" s="174" t="s">
        <v>125</v>
      </c>
    </row>
    <row r="419" spans="1:65" s="1" customFormat="1" ht="16.5" customHeight="1">
      <c r="A419" s="33"/>
      <c r="B419" s="138"/>
      <c r="C419" s="139" t="s">
        <v>306</v>
      </c>
      <c r="D419" s="139" t="s">
        <v>128</v>
      </c>
      <c r="E419" s="140" t="s">
        <v>476</v>
      </c>
      <c r="F419" s="141" t="s">
        <v>477</v>
      </c>
      <c r="G419" s="142" t="s">
        <v>131</v>
      </c>
      <c r="H419" s="143">
        <v>15.84</v>
      </c>
      <c r="I419" s="144"/>
      <c r="J419" s="145">
        <f>ROUND(I419*H419,2)</f>
        <v>0</v>
      </c>
      <c r="K419" s="141" t="s">
        <v>132</v>
      </c>
      <c r="L419" s="34"/>
      <c r="M419" s="146" t="s">
        <v>3</v>
      </c>
      <c r="N419" s="147" t="s">
        <v>44</v>
      </c>
      <c r="O419" s="54"/>
      <c r="P419" s="148">
        <f>O419*H419</f>
        <v>0</v>
      </c>
      <c r="Q419" s="148">
        <v>0</v>
      </c>
      <c r="R419" s="148">
        <f>Q419*H419</f>
        <v>0</v>
      </c>
      <c r="S419" s="148">
        <v>0.00191</v>
      </c>
      <c r="T419" s="149">
        <f>S419*H419</f>
        <v>0.0302544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0" t="s">
        <v>186</v>
      </c>
      <c r="AT419" s="150" t="s">
        <v>128</v>
      </c>
      <c r="AU419" s="150" t="s">
        <v>82</v>
      </c>
      <c r="AY419" s="18" t="s">
        <v>125</v>
      </c>
      <c r="BE419" s="151">
        <f>IF(N419="základní",J419,0)</f>
        <v>0</v>
      </c>
      <c r="BF419" s="151">
        <f>IF(N419="snížená",J419,0)</f>
        <v>0</v>
      </c>
      <c r="BG419" s="151">
        <f>IF(N419="zákl. přenesená",J419,0)</f>
        <v>0</v>
      </c>
      <c r="BH419" s="151">
        <f>IF(N419="sníž. přenesená",J419,0)</f>
        <v>0</v>
      </c>
      <c r="BI419" s="151">
        <f>IF(N419="nulová",J419,0)</f>
        <v>0</v>
      </c>
      <c r="BJ419" s="18" t="s">
        <v>82</v>
      </c>
      <c r="BK419" s="151">
        <f>ROUND(I419*H419,2)</f>
        <v>0</v>
      </c>
      <c r="BL419" s="18" t="s">
        <v>186</v>
      </c>
      <c r="BM419" s="150" t="s">
        <v>478</v>
      </c>
    </row>
    <row r="420" spans="1:47" s="1" customFormat="1" ht="12">
      <c r="A420" s="33"/>
      <c r="B420" s="34"/>
      <c r="C420" s="33"/>
      <c r="D420" s="152" t="s">
        <v>134</v>
      </c>
      <c r="E420" s="33"/>
      <c r="F420" s="153" t="s">
        <v>479</v>
      </c>
      <c r="G420" s="33"/>
      <c r="H420" s="33"/>
      <c r="I420" s="154"/>
      <c r="J420" s="33"/>
      <c r="K420" s="33"/>
      <c r="L420" s="34"/>
      <c r="M420" s="155"/>
      <c r="N420" s="156"/>
      <c r="O420" s="54"/>
      <c r="P420" s="54"/>
      <c r="Q420" s="54"/>
      <c r="R420" s="54"/>
      <c r="S420" s="54"/>
      <c r="T420" s="55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134</v>
      </c>
      <c r="AU420" s="18" t="s">
        <v>82</v>
      </c>
    </row>
    <row r="421" spans="2:51" s="12" customFormat="1" ht="12">
      <c r="B421" s="157"/>
      <c r="D421" s="158" t="s">
        <v>136</v>
      </c>
      <c r="E421" s="159" t="s">
        <v>3</v>
      </c>
      <c r="F421" s="160" t="s">
        <v>480</v>
      </c>
      <c r="H421" s="159" t="s">
        <v>3</v>
      </c>
      <c r="I421" s="161"/>
      <c r="L421" s="157"/>
      <c r="M421" s="162"/>
      <c r="N421" s="163"/>
      <c r="O421" s="163"/>
      <c r="P421" s="163"/>
      <c r="Q421" s="163"/>
      <c r="R421" s="163"/>
      <c r="S421" s="163"/>
      <c r="T421" s="164"/>
      <c r="AT421" s="159" t="s">
        <v>136</v>
      </c>
      <c r="AU421" s="159" t="s">
        <v>82</v>
      </c>
      <c r="AV421" s="12" t="s">
        <v>80</v>
      </c>
      <c r="AW421" s="12" t="s">
        <v>33</v>
      </c>
      <c r="AX421" s="12" t="s">
        <v>72</v>
      </c>
      <c r="AY421" s="159" t="s">
        <v>125</v>
      </c>
    </row>
    <row r="422" spans="2:51" s="12" customFormat="1" ht="12">
      <c r="B422" s="157"/>
      <c r="D422" s="158" t="s">
        <v>136</v>
      </c>
      <c r="E422" s="159" t="s">
        <v>3</v>
      </c>
      <c r="F422" s="160" t="s">
        <v>139</v>
      </c>
      <c r="H422" s="159" t="s">
        <v>3</v>
      </c>
      <c r="I422" s="161"/>
      <c r="L422" s="157"/>
      <c r="M422" s="162"/>
      <c r="N422" s="163"/>
      <c r="O422" s="163"/>
      <c r="P422" s="163"/>
      <c r="Q422" s="163"/>
      <c r="R422" s="163"/>
      <c r="S422" s="163"/>
      <c r="T422" s="164"/>
      <c r="AT422" s="159" t="s">
        <v>136</v>
      </c>
      <c r="AU422" s="159" t="s">
        <v>82</v>
      </c>
      <c r="AV422" s="12" t="s">
        <v>80</v>
      </c>
      <c r="AW422" s="12" t="s">
        <v>33</v>
      </c>
      <c r="AX422" s="12" t="s">
        <v>72</v>
      </c>
      <c r="AY422" s="159" t="s">
        <v>125</v>
      </c>
    </row>
    <row r="423" spans="2:51" s="13" customFormat="1" ht="12">
      <c r="B423" s="165"/>
      <c r="D423" s="158" t="s">
        <v>136</v>
      </c>
      <c r="E423" s="166" t="s">
        <v>3</v>
      </c>
      <c r="F423" s="167" t="s">
        <v>140</v>
      </c>
      <c r="H423" s="168">
        <v>15.84</v>
      </c>
      <c r="I423" s="169"/>
      <c r="L423" s="165"/>
      <c r="M423" s="170"/>
      <c r="N423" s="171"/>
      <c r="O423" s="171"/>
      <c r="P423" s="171"/>
      <c r="Q423" s="171"/>
      <c r="R423" s="171"/>
      <c r="S423" s="171"/>
      <c r="T423" s="172"/>
      <c r="AT423" s="166" t="s">
        <v>136</v>
      </c>
      <c r="AU423" s="166" t="s">
        <v>82</v>
      </c>
      <c r="AV423" s="13" t="s">
        <v>82</v>
      </c>
      <c r="AW423" s="13" t="s">
        <v>33</v>
      </c>
      <c r="AX423" s="13" t="s">
        <v>72</v>
      </c>
      <c r="AY423" s="166" t="s">
        <v>125</v>
      </c>
    </row>
    <row r="424" spans="2:51" s="14" customFormat="1" ht="12">
      <c r="B424" s="173"/>
      <c r="D424" s="158" t="s">
        <v>136</v>
      </c>
      <c r="E424" s="174" t="s">
        <v>3</v>
      </c>
      <c r="F424" s="175" t="s">
        <v>141</v>
      </c>
      <c r="H424" s="176">
        <v>15.84</v>
      </c>
      <c r="I424" s="177"/>
      <c r="L424" s="173"/>
      <c r="M424" s="178"/>
      <c r="N424" s="179"/>
      <c r="O424" s="179"/>
      <c r="P424" s="179"/>
      <c r="Q424" s="179"/>
      <c r="R424" s="179"/>
      <c r="S424" s="179"/>
      <c r="T424" s="180"/>
      <c r="AT424" s="174" t="s">
        <v>136</v>
      </c>
      <c r="AU424" s="174" t="s">
        <v>82</v>
      </c>
      <c r="AV424" s="14" t="s">
        <v>133</v>
      </c>
      <c r="AW424" s="14" t="s">
        <v>33</v>
      </c>
      <c r="AX424" s="14" t="s">
        <v>80</v>
      </c>
      <c r="AY424" s="174" t="s">
        <v>125</v>
      </c>
    </row>
    <row r="425" spans="1:65" s="1" customFormat="1" ht="16.5" customHeight="1">
      <c r="A425" s="33"/>
      <c r="B425" s="138"/>
      <c r="C425" s="139" t="s">
        <v>481</v>
      </c>
      <c r="D425" s="139" t="s">
        <v>128</v>
      </c>
      <c r="E425" s="140" t="s">
        <v>482</v>
      </c>
      <c r="F425" s="141" t="s">
        <v>483</v>
      </c>
      <c r="G425" s="142" t="s">
        <v>131</v>
      </c>
      <c r="H425" s="143">
        <v>14.53</v>
      </c>
      <c r="I425" s="144"/>
      <c r="J425" s="145">
        <f>ROUND(I425*H425,2)</f>
        <v>0</v>
      </c>
      <c r="K425" s="141" t="s">
        <v>132</v>
      </c>
      <c r="L425" s="34"/>
      <c r="M425" s="146" t="s">
        <v>3</v>
      </c>
      <c r="N425" s="147" t="s">
        <v>44</v>
      </c>
      <c r="O425" s="54"/>
      <c r="P425" s="148">
        <f>O425*H425</f>
        <v>0</v>
      </c>
      <c r="Q425" s="148">
        <v>0</v>
      </c>
      <c r="R425" s="148">
        <f>Q425*H425</f>
        <v>0</v>
      </c>
      <c r="S425" s="148">
        <v>0.0017</v>
      </c>
      <c r="T425" s="149">
        <f>S425*H425</f>
        <v>0.024700999999999997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50" t="s">
        <v>186</v>
      </c>
      <c r="AT425" s="150" t="s">
        <v>128</v>
      </c>
      <c r="AU425" s="150" t="s">
        <v>82</v>
      </c>
      <c r="AY425" s="18" t="s">
        <v>125</v>
      </c>
      <c r="BE425" s="151">
        <f>IF(N425="základní",J425,0)</f>
        <v>0</v>
      </c>
      <c r="BF425" s="151">
        <f>IF(N425="snížená",J425,0)</f>
        <v>0</v>
      </c>
      <c r="BG425" s="151">
        <f>IF(N425="zákl. přenesená",J425,0)</f>
        <v>0</v>
      </c>
      <c r="BH425" s="151">
        <f>IF(N425="sníž. přenesená",J425,0)</f>
        <v>0</v>
      </c>
      <c r="BI425" s="151">
        <f>IF(N425="nulová",J425,0)</f>
        <v>0</v>
      </c>
      <c r="BJ425" s="18" t="s">
        <v>82</v>
      </c>
      <c r="BK425" s="151">
        <f>ROUND(I425*H425,2)</f>
        <v>0</v>
      </c>
      <c r="BL425" s="18" t="s">
        <v>186</v>
      </c>
      <c r="BM425" s="150" t="s">
        <v>484</v>
      </c>
    </row>
    <row r="426" spans="1:47" s="1" customFormat="1" ht="12">
      <c r="A426" s="33"/>
      <c r="B426" s="34"/>
      <c r="C426" s="33"/>
      <c r="D426" s="152" t="s">
        <v>134</v>
      </c>
      <c r="E426" s="33"/>
      <c r="F426" s="153" t="s">
        <v>485</v>
      </c>
      <c r="G426" s="33"/>
      <c r="H426" s="33"/>
      <c r="I426" s="154"/>
      <c r="J426" s="33"/>
      <c r="K426" s="33"/>
      <c r="L426" s="34"/>
      <c r="M426" s="155"/>
      <c r="N426" s="156"/>
      <c r="O426" s="54"/>
      <c r="P426" s="54"/>
      <c r="Q426" s="54"/>
      <c r="R426" s="54"/>
      <c r="S426" s="54"/>
      <c r="T426" s="55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T426" s="18" t="s">
        <v>134</v>
      </c>
      <c r="AU426" s="18" t="s">
        <v>82</v>
      </c>
    </row>
    <row r="427" spans="2:51" s="12" customFormat="1" ht="12">
      <c r="B427" s="157"/>
      <c r="D427" s="158" t="s">
        <v>136</v>
      </c>
      <c r="E427" s="159" t="s">
        <v>3</v>
      </c>
      <c r="F427" s="160" t="s">
        <v>486</v>
      </c>
      <c r="H427" s="159" t="s">
        <v>3</v>
      </c>
      <c r="I427" s="161"/>
      <c r="L427" s="157"/>
      <c r="M427" s="162"/>
      <c r="N427" s="163"/>
      <c r="O427" s="163"/>
      <c r="P427" s="163"/>
      <c r="Q427" s="163"/>
      <c r="R427" s="163"/>
      <c r="S427" s="163"/>
      <c r="T427" s="164"/>
      <c r="AT427" s="159" t="s">
        <v>136</v>
      </c>
      <c r="AU427" s="159" t="s">
        <v>82</v>
      </c>
      <c r="AV427" s="12" t="s">
        <v>80</v>
      </c>
      <c r="AW427" s="12" t="s">
        <v>33</v>
      </c>
      <c r="AX427" s="12" t="s">
        <v>72</v>
      </c>
      <c r="AY427" s="159" t="s">
        <v>125</v>
      </c>
    </row>
    <row r="428" spans="2:51" s="13" customFormat="1" ht="12">
      <c r="B428" s="165"/>
      <c r="D428" s="158" t="s">
        <v>136</v>
      </c>
      <c r="E428" s="166" t="s">
        <v>3</v>
      </c>
      <c r="F428" s="167" t="s">
        <v>487</v>
      </c>
      <c r="H428" s="168">
        <v>14.53</v>
      </c>
      <c r="I428" s="169"/>
      <c r="L428" s="165"/>
      <c r="M428" s="170"/>
      <c r="N428" s="171"/>
      <c r="O428" s="171"/>
      <c r="P428" s="171"/>
      <c r="Q428" s="171"/>
      <c r="R428" s="171"/>
      <c r="S428" s="171"/>
      <c r="T428" s="172"/>
      <c r="AT428" s="166" t="s">
        <v>136</v>
      </c>
      <c r="AU428" s="166" t="s">
        <v>82</v>
      </c>
      <c r="AV428" s="13" t="s">
        <v>82</v>
      </c>
      <c r="AW428" s="13" t="s">
        <v>33</v>
      </c>
      <c r="AX428" s="13" t="s">
        <v>72</v>
      </c>
      <c r="AY428" s="166" t="s">
        <v>125</v>
      </c>
    </row>
    <row r="429" spans="2:51" s="14" customFormat="1" ht="12">
      <c r="B429" s="173"/>
      <c r="D429" s="158" t="s">
        <v>136</v>
      </c>
      <c r="E429" s="174" t="s">
        <v>3</v>
      </c>
      <c r="F429" s="175" t="s">
        <v>141</v>
      </c>
      <c r="H429" s="176">
        <v>14.53</v>
      </c>
      <c r="I429" s="177"/>
      <c r="L429" s="173"/>
      <c r="M429" s="178"/>
      <c r="N429" s="179"/>
      <c r="O429" s="179"/>
      <c r="P429" s="179"/>
      <c r="Q429" s="179"/>
      <c r="R429" s="179"/>
      <c r="S429" s="179"/>
      <c r="T429" s="180"/>
      <c r="AT429" s="174" t="s">
        <v>136</v>
      </c>
      <c r="AU429" s="174" t="s">
        <v>82</v>
      </c>
      <c r="AV429" s="14" t="s">
        <v>133</v>
      </c>
      <c r="AW429" s="14" t="s">
        <v>33</v>
      </c>
      <c r="AX429" s="14" t="s">
        <v>80</v>
      </c>
      <c r="AY429" s="174" t="s">
        <v>125</v>
      </c>
    </row>
    <row r="430" spans="1:65" s="1" customFormat="1" ht="16.5" customHeight="1">
      <c r="A430" s="33"/>
      <c r="B430" s="138"/>
      <c r="C430" s="139" t="s">
        <v>313</v>
      </c>
      <c r="D430" s="139" t="s">
        <v>128</v>
      </c>
      <c r="E430" s="140" t="s">
        <v>488</v>
      </c>
      <c r="F430" s="141" t="s">
        <v>489</v>
      </c>
      <c r="G430" s="142" t="s">
        <v>131</v>
      </c>
      <c r="H430" s="143">
        <v>13.75</v>
      </c>
      <c r="I430" s="144"/>
      <c r="J430" s="145">
        <f>ROUND(I430*H430,2)</f>
        <v>0</v>
      </c>
      <c r="K430" s="141" t="s">
        <v>132</v>
      </c>
      <c r="L430" s="34"/>
      <c r="M430" s="146" t="s">
        <v>3</v>
      </c>
      <c r="N430" s="147" t="s">
        <v>44</v>
      </c>
      <c r="O430" s="54"/>
      <c r="P430" s="148">
        <f>O430*H430</f>
        <v>0</v>
      </c>
      <c r="Q430" s="148">
        <v>0</v>
      </c>
      <c r="R430" s="148">
        <f>Q430*H430</f>
        <v>0</v>
      </c>
      <c r="S430" s="148">
        <v>0.00348</v>
      </c>
      <c r="T430" s="149">
        <f>S430*H430</f>
        <v>0.047850000000000004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50" t="s">
        <v>186</v>
      </c>
      <c r="AT430" s="150" t="s">
        <v>128</v>
      </c>
      <c r="AU430" s="150" t="s">
        <v>82</v>
      </c>
      <c r="AY430" s="18" t="s">
        <v>125</v>
      </c>
      <c r="BE430" s="151">
        <f>IF(N430="základní",J430,0)</f>
        <v>0</v>
      </c>
      <c r="BF430" s="151">
        <f>IF(N430="snížená",J430,0)</f>
        <v>0</v>
      </c>
      <c r="BG430" s="151">
        <f>IF(N430="zákl. přenesená",J430,0)</f>
        <v>0</v>
      </c>
      <c r="BH430" s="151">
        <f>IF(N430="sníž. přenesená",J430,0)</f>
        <v>0</v>
      </c>
      <c r="BI430" s="151">
        <f>IF(N430="nulová",J430,0)</f>
        <v>0</v>
      </c>
      <c r="BJ430" s="18" t="s">
        <v>82</v>
      </c>
      <c r="BK430" s="151">
        <f>ROUND(I430*H430,2)</f>
        <v>0</v>
      </c>
      <c r="BL430" s="18" t="s">
        <v>186</v>
      </c>
      <c r="BM430" s="150" t="s">
        <v>490</v>
      </c>
    </row>
    <row r="431" spans="1:47" s="1" customFormat="1" ht="12">
      <c r="A431" s="33"/>
      <c r="B431" s="34"/>
      <c r="C431" s="33"/>
      <c r="D431" s="152" t="s">
        <v>134</v>
      </c>
      <c r="E431" s="33"/>
      <c r="F431" s="153" t="s">
        <v>491</v>
      </c>
      <c r="G431" s="33"/>
      <c r="H431" s="33"/>
      <c r="I431" s="154"/>
      <c r="J431" s="33"/>
      <c r="K431" s="33"/>
      <c r="L431" s="34"/>
      <c r="M431" s="155"/>
      <c r="N431" s="156"/>
      <c r="O431" s="54"/>
      <c r="P431" s="54"/>
      <c r="Q431" s="54"/>
      <c r="R431" s="54"/>
      <c r="S431" s="54"/>
      <c r="T431" s="55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T431" s="18" t="s">
        <v>134</v>
      </c>
      <c r="AU431" s="18" t="s">
        <v>82</v>
      </c>
    </row>
    <row r="432" spans="2:51" s="12" customFormat="1" ht="12">
      <c r="B432" s="157"/>
      <c r="D432" s="158" t="s">
        <v>136</v>
      </c>
      <c r="E432" s="159" t="s">
        <v>3</v>
      </c>
      <c r="F432" s="160" t="s">
        <v>492</v>
      </c>
      <c r="H432" s="159" t="s">
        <v>3</v>
      </c>
      <c r="I432" s="161"/>
      <c r="L432" s="157"/>
      <c r="M432" s="162"/>
      <c r="N432" s="163"/>
      <c r="O432" s="163"/>
      <c r="P432" s="163"/>
      <c r="Q432" s="163"/>
      <c r="R432" s="163"/>
      <c r="S432" s="163"/>
      <c r="T432" s="164"/>
      <c r="AT432" s="159" t="s">
        <v>136</v>
      </c>
      <c r="AU432" s="159" t="s">
        <v>82</v>
      </c>
      <c r="AV432" s="12" t="s">
        <v>80</v>
      </c>
      <c r="AW432" s="12" t="s">
        <v>33</v>
      </c>
      <c r="AX432" s="12" t="s">
        <v>72</v>
      </c>
      <c r="AY432" s="159" t="s">
        <v>125</v>
      </c>
    </row>
    <row r="433" spans="2:51" s="13" customFormat="1" ht="12">
      <c r="B433" s="165"/>
      <c r="D433" s="158" t="s">
        <v>136</v>
      </c>
      <c r="E433" s="166" t="s">
        <v>3</v>
      </c>
      <c r="F433" s="167" t="s">
        <v>493</v>
      </c>
      <c r="H433" s="168">
        <v>13.75</v>
      </c>
      <c r="I433" s="169"/>
      <c r="L433" s="165"/>
      <c r="M433" s="170"/>
      <c r="N433" s="171"/>
      <c r="O433" s="171"/>
      <c r="P433" s="171"/>
      <c r="Q433" s="171"/>
      <c r="R433" s="171"/>
      <c r="S433" s="171"/>
      <c r="T433" s="172"/>
      <c r="AT433" s="166" t="s">
        <v>136</v>
      </c>
      <c r="AU433" s="166" t="s">
        <v>82</v>
      </c>
      <c r="AV433" s="13" t="s">
        <v>82</v>
      </c>
      <c r="AW433" s="13" t="s">
        <v>33</v>
      </c>
      <c r="AX433" s="13" t="s">
        <v>72</v>
      </c>
      <c r="AY433" s="166" t="s">
        <v>125</v>
      </c>
    </row>
    <row r="434" spans="2:51" s="14" customFormat="1" ht="12">
      <c r="B434" s="173"/>
      <c r="D434" s="158" t="s">
        <v>136</v>
      </c>
      <c r="E434" s="174" t="s">
        <v>3</v>
      </c>
      <c r="F434" s="175" t="s">
        <v>141</v>
      </c>
      <c r="H434" s="176">
        <v>13.75</v>
      </c>
      <c r="I434" s="177"/>
      <c r="L434" s="173"/>
      <c r="M434" s="178"/>
      <c r="N434" s="179"/>
      <c r="O434" s="179"/>
      <c r="P434" s="179"/>
      <c r="Q434" s="179"/>
      <c r="R434" s="179"/>
      <c r="S434" s="179"/>
      <c r="T434" s="180"/>
      <c r="AT434" s="174" t="s">
        <v>136</v>
      </c>
      <c r="AU434" s="174" t="s">
        <v>82</v>
      </c>
      <c r="AV434" s="14" t="s">
        <v>133</v>
      </c>
      <c r="AW434" s="14" t="s">
        <v>33</v>
      </c>
      <c r="AX434" s="14" t="s">
        <v>80</v>
      </c>
      <c r="AY434" s="174" t="s">
        <v>125</v>
      </c>
    </row>
    <row r="435" spans="1:65" s="1" customFormat="1" ht="24.2" customHeight="1">
      <c r="A435" s="33"/>
      <c r="B435" s="138"/>
      <c r="C435" s="139" t="s">
        <v>494</v>
      </c>
      <c r="D435" s="139" t="s">
        <v>128</v>
      </c>
      <c r="E435" s="140" t="s">
        <v>225</v>
      </c>
      <c r="F435" s="141" t="s">
        <v>226</v>
      </c>
      <c r="G435" s="142" t="s">
        <v>217</v>
      </c>
      <c r="H435" s="143">
        <v>0.14</v>
      </c>
      <c r="I435" s="144"/>
      <c r="J435" s="145">
        <f>ROUND(I435*H435,2)</f>
        <v>0</v>
      </c>
      <c r="K435" s="141" t="s">
        <v>132</v>
      </c>
      <c r="L435" s="34"/>
      <c r="M435" s="146" t="s">
        <v>3</v>
      </c>
      <c r="N435" s="147" t="s">
        <v>44</v>
      </c>
      <c r="O435" s="54"/>
      <c r="P435" s="148">
        <f>O435*H435</f>
        <v>0</v>
      </c>
      <c r="Q435" s="148">
        <v>0</v>
      </c>
      <c r="R435" s="148">
        <f>Q435*H435</f>
        <v>0</v>
      </c>
      <c r="S435" s="148">
        <v>0</v>
      </c>
      <c r="T435" s="149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50" t="s">
        <v>186</v>
      </c>
      <c r="AT435" s="150" t="s">
        <v>128</v>
      </c>
      <c r="AU435" s="150" t="s">
        <v>82</v>
      </c>
      <c r="AY435" s="18" t="s">
        <v>125</v>
      </c>
      <c r="BE435" s="151">
        <f>IF(N435="základní",J435,0)</f>
        <v>0</v>
      </c>
      <c r="BF435" s="151">
        <f>IF(N435="snížená",J435,0)</f>
        <v>0</v>
      </c>
      <c r="BG435" s="151">
        <f>IF(N435="zákl. přenesená",J435,0)</f>
        <v>0</v>
      </c>
      <c r="BH435" s="151">
        <f>IF(N435="sníž. přenesená",J435,0)</f>
        <v>0</v>
      </c>
      <c r="BI435" s="151">
        <f>IF(N435="nulová",J435,0)</f>
        <v>0</v>
      </c>
      <c r="BJ435" s="18" t="s">
        <v>82</v>
      </c>
      <c r="BK435" s="151">
        <f>ROUND(I435*H435,2)</f>
        <v>0</v>
      </c>
      <c r="BL435" s="18" t="s">
        <v>186</v>
      </c>
      <c r="BM435" s="150" t="s">
        <v>495</v>
      </c>
    </row>
    <row r="436" spans="1:47" s="1" customFormat="1" ht="12">
      <c r="A436" s="33"/>
      <c r="B436" s="34"/>
      <c r="C436" s="33"/>
      <c r="D436" s="152" t="s">
        <v>134</v>
      </c>
      <c r="E436" s="33"/>
      <c r="F436" s="153" t="s">
        <v>228</v>
      </c>
      <c r="G436" s="33"/>
      <c r="H436" s="33"/>
      <c r="I436" s="154"/>
      <c r="J436" s="33"/>
      <c r="K436" s="33"/>
      <c r="L436" s="34"/>
      <c r="M436" s="155"/>
      <c r="N436" s="156"/>
      <c r="O436" s="54"/>
      <c r="P436" s="54"/>
      <c r="Q436" s="54"/>
      <c r="R436" s="54"/>
      <c r="S436" s="54"/>
      <c r="T436" s="55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T436" s="18" t="s">
        <v>134</v>
      </c>
      <c r="AU436" s="18" t="s">
        <v>82</v>
      </c>
    </row>
    <row r="437" spans="2:51" s="12" customFormat="1" ht="12">
      <c r="B437" s="157"/>
      <c r="D437" s="158" t="s">
        <v>136</v>
      </c>
      <c r="E437" s="159" t="s">
        <v>3</v>
      </c>
      <c r="F437" s="160" t="s">
        <v>229</v>
      </c>
      <c r="H437" s="159" t="s">
        <v>3</v>
      </c>
      <c r="I437" s="161"/>
      <c r="L437" s="157"/>
      <c r="M437" s="162"/>
      <c r="N437" s="163"/>
      <c r="O437" s="163"/>
      <c r="P437" s="163"/>
      <c r="Q437" s="163"/>
      <c r="R437" s="163"/>
      <c r="S437" s="163"/>
      <c r="T437" s="164"/>
      <c r="AT437" s="159" t="s">
        <v>136</v>
      </c>
      <c r="AU437" s="159" t="s">
        <v>82</v>
      </c>
      <c r="AV437" s="12" t="s">
        <v>80</v>
      </c>
      <c r="AW437" s="12" t="s">
        <v>33</v>
      </c>
      <c r="AX437" s="12" t="s">
        <v>72</v>
      </c>
      <c r="AY437" s="159" t="s">
        <v>125</v>
      </c>
    </row>
    <row r="438" spans="2:51" s="13" customFormat="1" ht="12">
      <c r="B438" s="165"/>
      <c r="D438" s="158" t="s">
        <v>136</v>
      </c>
      <c r="E438" s="166" t="s">
        <v>3</v>
      </c>
      <c r="F438" s="167" t="s">
        <v>496</v>
      </c>
      <c r="H438" s="168">
        <v>0.14</v>
      </c>
      <c r="I438" s="169"/>
      <c r="L438" s="165"/>
      <c r="M438" s="170"/>
      <c r="N438" s="171"/>
      <c r="O438" s="171"/>
      <c r="P438" s="171"/>
      <c r="Q438" s="171"/>
      <c r="R438" s="171"/>
      <c r="S438" s="171"/>
      <c r="T438" s="172"/>
      <c r="AT438" s="166" t="s">
        <v>136</v>
      </c>
      <c r="AU438" s="166" t="s">
        <v>82</v>
      </c>
      <c r="AV438" s="13" t="s">
        <v>82</v>
      </c>
      <c r="AW438" s="13" t="s">
        <v>33</v>
      </c>
      <c r="AX438" s="13" t="s">
        <v>72</v>
      </c>
      <c r="AY438" s="166" t="s">
        <v>125</v>
      </c>
    </row>
    <row r="439" spans="2:51" s="14" customFormat="1" ht="12">
      <c r="B439" s="173"/>
      <c r="D439" s="158" t="s">
        <v>136</v>
      </c>
      <c r="E439" s="174" t="s">
        <v>3</v>
      </c>
      <c r="F439" s="175" t="s">
        <v>141</v>
      </c>
      <c r="H439" s="176">
        <v>0.14</v>
      </c>
      <c r="I439" s="177"/>
      <c r="L439" s="173"/>
      <c r="M439" s="178"/>
      <c r="N439" s="179"/>
      <c r="O439" s="179"/>
      <c r="P439" s="179"/>
      <c r="Q439" s="179"/>
      <c r="R439" s="179"/>
      <c r="S439" s="179"/>
      <c r="T439" s="180"/>
      <c r="AT439" s="174" t="s">
        <v>136</v>
      </c>
      <c r="AU439" s="174" t="s">
        <v>82</v>
      </c>
      <c r="AV439" s="14" t="s">
        <v>133</v>
      </c>
      <c r="AW439" s="14" t="s">
        <v>33</v>
      </c>
      <c r="AX439" s="14" t="s">
        <v>80</v>
      </c>
      <c r="AY439" s="174" t="s">
        <v>125</v>
      </c>
    </row>
    <row r="440" spans="1:65" s="1" customFormat="1" ht="21.75" customHeight="1">
      <c r="A440" s="33"/>
      <c r="B440" s="138"/>
      <c r="C440" s="139" t="s">
        <v>322</v>
      </c>
      <c r="D440" s="139" t="s">
        <v>128</v>
      </c>
      <c r="E440" s="140" t="s">
        <v>231</v>
      </c>
      <c r="F440" s="141" t="s">
        <v>232</v>
      </c>
      <c r="G440" s="142" t="s">
        <v>217</v>
      </c>
      <c r="H440" s="143">
        <v>0.14</v>
      </c>
      <c r="I440" s="144"/>
      <c r="J440" s="145">
        <f>ROUND(I440*H440,2)</f>
        <v>0</v>
      </c>
      <c r="K440" s="141" t="s">
        <v>132</v>
      </c>
      <c r="L440" s="34"/>
      <c r="M440" s="146" t="s">
        <v>3</v>
      </c>
      <c r="N440" s="147" t="s">
        <v>44</v>
      </c>
      <c r="O440" s="54"/>
      <c r="P440" s="148">
        <f>O440*H440</f>
        <v>0</v>
      </c>
      <c r="Q440" s="148">
        <v>0</v>
      </c>
      <c r="R440" s="148">
        <f>Q440*H440</f>
        <v>0</v>
      </c>
      <c r="S440" s="148">
        <v>0</v>
      </c>
      <c r="T440" s="149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50" t="s">
        <v>186</v>
      </c>
      <c r="AT440" s="150" t="s">
        <v>128</v>
      </c>
      <c r="AU440" s="150" t="s">
        <v>82</v>
      </c>
      <c r="AY440" s="18" t="s">
        <v>125</v>
      </c>
      <c r="BE440" s="151">
        <f>IF(N440="základní",J440,0)</f>
        <v>0</v>
      </c>
      <c r="BF440" s="151">
        <f>IF(N440="snížená",J440,0)</f>
        <v>0</v>
      </c>
      <c r="BG440" s="151">
        <f>IF(N440="zákl. přenesená",J440,0)</f>
        <v>0</v>
      </c>
      <c r="BH440" s="151">
        <f>IF(N440="sníž. přenesená",J440,0)</f>
        <v>0</v>
      </c>
      <c r="BI440" s="151">
        <f>IF(N440="nulová",J440,0)</f>
        <v>0</v>
      </c>
      <c r="BJ440" s="18" t="s">
        <v>82</v>
      </c>
      <c r="BK440" s="151">
        <f>ROUND(I440*H440,2)</f>
        <v>0</v>
      </c>
      <c r="BL440" s="18" t="s">
        <v>186</v>
      </c>
      <c r="BM440" s="150" t="s">
        <v>497</v>
      </c>
    </row>
    <row r="441" spans="1:47" s="1" customFormat="1" ht="12">
      <c r="A441" s="33"/>
      <c r="B441" s="34"/>
      <c r="C441" s="33"/>
      <c r="D441" s="152" t="s">
        <v>134</v>
      </c>
      <c r="E441" s="33"/>
      <c r="F441" s="153" t="s">
        <v>234</v>
      </c>
      <c r="G441" s="33"/>
      <c r="H441" s="33"/>
      <c r="I441" s="154"/>
      <c r="J441" s="33"/>
      <c r="K441" s="33"/>
      <c r="L441" s="34"/>
      <c r="M441" s="155"/>
      <c r="N441" s="156"/>
      <c r="O441" s="54"/>
      <c r="P441" s="54"/>
      <c r="Q441" s="54"/>
      <c r="R441" s="54"/>
      <c r="S441" s="54"/>
      <c r="T441" s="55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134</v>
      </c>
      <c r="AU441" s="18" t="s">
        <v>82</v>
      </c>
    </row>
    <row r="442" spans="2:51" s="12" customFormat="1" ht="12">
      <c r="B442" s="157"/>
      <c r="D442" s="158" t="s">
        <v>136</v>
      </c>
      <c r="E442" s="159" t="s">
        <v>3</v>
      </c>
      <c r="F442" s="160" t="s">
        <v>498</v>
      </c>
      <c r="H442" s="159" t="s">
        <v>3</v>
      </c>
      <c r="I442" s="161"/>
      <c r="L442" s="157"/>
      <c r="M442" s="162"/>
      <c r="N442" s="163"/>
      <c r="O442" s="163"/>
      <c r="P442" s="163"/>
      <c r="Q442" s="163"/>
      <c r="R442" s="163"/>
      <c r="S442" s="163"/>
      <c r="T442" s="164"/>
      <c r="AT442" s="159" t="s">
        <v>136</v>
      </c>
      <c r="AU442" s="159" t="s">
        <v>82</v>
      </c>
      <c r="AV442" s="12" t="s">
        <v>80</v>
      </c>
      <c r="AW442" s="12" t="s">
        <v>33</v>
      </c>
      <c r="AX442" s="12" t="s">
        <v>72</v>
      </c>
      <c r="AY442" s="159" t="s">
        <v>125</v>
      </c>
    </row>
    <row r="443" spans="2:51" s="13" customFormat="1" ht="12">
      <c r="B443" s="165"/>
      <c r="D443" s="158" t="s">
        <v>136</v>
      </c>
      <c r="E443" s="166" t="s">
        <v>3</v>
      </c>
      <c r="F443" s="167" t="s">
        <v>496</v>
      </c>
      <c r="H443" s="168">
        <v>0.14</v>
      </c>
      <c r="I443" s="169"/>
      <c r="L443" s="165"/>
      <c r="M443" s="170"/>
      <c r="N443" s="171"/>
      <c r="O443" s="171"/>
      <c r="P443" s="171"/>
      <c r="Q443" s="171"/>
      <c r="R443" s="171"/>
      <c r="S443" s="171"/>
      <c r="T443" s="172"/>
      <c r="AT443" s="166" t="s">
        <v>136</v>
      </c>
      <c r="AU443" s="166" t="s">
        <v>82</v>
      </c>
      <c r="AV443" s="13" t="s">
        <v>82</v>
      </c>
      <c r="AW443" s="13" t="s">
        <v>33</v>
      </c>
      <c r="AX443" s="13" t="s">
        <v>72</v>
      </c>
      <c r="AY443" s="166" t="s">
        <v>125</v>
      </c>
    </row>
    <row r="444" spans="2:51" s="14" customFormat="1" ht="12">
      <c r="B444" s="173"/>
      <c r="D444" s="158" t="s">
        <v>136</v>
      </c>
      <c r="E444" s="174" t="s">
        <v>3</v>
      </c>
      <c r="F444" s="175" t="s">
        <v>141</v>
      </c>
      <c r="H444" s="176">
        <v>0.14</v>
      </c>
      <c r="I444" s="177"/>
      <c r="L444" s="173"/>
      <c r="M444" s="178"/>
      <c r="N444" s="179"/>
      <c r="O444" s="179"/>
      <c r="P444" s="179"/>
      <c r="Q444" s="179"/>
      <c r="R444" s="179"/>
      <c r="S444" s="179"/>
      <c r="T444" s="180"/>
      <c r="AT444" s="174" t="s">
        <v>136</v>
      </c>
      <c r="AU444" s="174" t="s">
        <v>82</v>
      </c>
      <c r="AV444" s="14" t="s">
        <v>133</v>
      </c>
      <c r="AW444" s="14" t="s">
        <v>33</v>
      </c>
      <c r="AX444" s="14" t="s">
        <v>80</v>
      </c>
      <c r="AY444" s="174" t="s">
        <v>125</v>
      </c>
    </row>
    <row r="445" spans="1:65" s="1" customFormat="1" ht="24.2" customHeight="1">
      <c r="A445" s="33"/>
      <c r="B445" s="138"/>
      <c r="C445" s="139" t="s">
        <v>499</v>
      </c>
      <c r="D445" s="139" t="s">
        <v>128</v>
      </c>
      <c r="E445" s="140" t="s">
        <v>236</v>
      </c>
      <c r="F445" s="141" t="s">
        <v>237</v>
      </c>
      <c r="G445" s="142" t="s">
        <v>217</v>
      </c>
      <c r="H445" s="143">
        <v>2.66</v>
      </c>
      <c r="I445" s="144"/>
      <c r="J445" s="145">
        <f>ROUND(I445*H445,2)</f>
        <v>0</v>
      </c>
      <c r="K445" s="141" t="s">
        <v>132</v>
      </c>
      <c r="L445" s="34"/>
      <c r="M445" s="146" t="s">
        <v>3</v>
      </c>
      <c r="N445" s="147" t="s">
        <v>44</v>
      </c>
      <c r="O445" s="54"/>
      <c r="P445" s="148">
        <f>O445*H445</f>
        <v>0</v>
      </c>
      <c r="Q445" s="148">
        <v>0</v>
      </c>
      <c r="R445" s="148">
        <f>Q445*H445</f>
        <v>0</v>
      </c>
      <c r="S445" s="148">
        <v>0</v>
      </c>
      <c r="T445" s="149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50" t="s">
        <v>186</v>
      </c>
      <c r="AT445" s="150" t="s">
        <v>128</v>
      </c>
      <c r="AU445" s="150" t="s">
        <v>82</v>
      </c>
      <c r="AY445" s="18" t="s">
        <v>125</v>
      </c>
      <c r="BE445" s="151">
        <f>IF(N445="základní",J445,0)</f>
        <v>0</v>
      </c>
      <c r="BF445" s="151">
        <f>IF(N445="snížená",J445,0)</f>
        <v>0</v>
      </c>
      <c r="BG445" s="151">
        <f>IF(N445="zákl. přenesená",J445,0)</f>
        <v>0</v>
      </c>
      <c r="BH445" s="151">
        <f>IF(N445="sníž. přenesená",J445,0)</f>
        <v>0</v>
      </c>
      <c r="BI445" s="151">
        <f>IF(N445="nulová",J445,0)</f>
        <v>0</v>
      </c>
      <c r="BJ445" s="18" t="s">
        <v>82</v>
      </c>
      <c r="BK445" s="151">
        <f>ROUND(I445*H445,2)</f>
        <v>0</v>
      </c>
      <c r="BL445" s="18" t="s">
        <v>186</v>
      </c>
      <c r="BM445" s="150" t="s">
        <v>500</v>
      </c>
    </row>
    <row r="446" spans="1:47" s="1" customFormat="1" ht="12">
      <c r="A446" s="33"/>
      <c r="B446" s="34"/>
      <c r="C446" s="33"/>
      <c r="D446" s="152" t="s">
        <v>134</v>
      </c>
      <c r="E446" s="33"/>
      <c r="F446" s="153" t="s">
        <v>239</v>
      </c>
      <c r="G446" s="33"/>
      <c r="H446" s="33"/>
      <c r="I446" s="154"/>
      <c r="J446" s="33"/>
      <c r="K446" s="33"/>
      <c r="L446" s="34"/>
      <c r="M446" s="155"/>
      <c r="N446" s="156"/>
      <c r="O446" s="54"/>
      <c r="P446" s="54"/>
      <c r="Q446" s="54"/>
      <c r="R446" s="54"/>
      <c r="S446" s="54"/>
      <c r="T446" s="55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T446" s="18" t="s">
        <v>134</v>
      </c>
      <c r="AU446" s="18" t="s">
        <v>82</v>
      </c>
    </row>
    <row r="447" spans="2:51" s="13" customFormat="1" ht="12">
      <c r="B447" s="165"/>
      <c r="D447" s="158" t="s">
        <v>136</v>
      </c>
      <c r="E447" s="166" t="s">
        <v>3</v>
      </c>
      <c r="F447" s="167" t="s">
        <v>501</v>
      </c>
      <c r="H447" s="168">
        <v>2.66</v>
      </c>
      <c r="I447" s="169"/>
      <c r="L447" s="165"/>
      <c r="M447" s="170"/>
      <c r="N447" s="171"/>
      <c r="O447" s="171"/>
      <c r="P447" s="171"/>
      <c r="Q447" s="171"/>
      <c r="R447" s="171"/>
      <c r="S447" s="171"/>
      <c r="T447" s="172"/>
      <c r="AT447" s="166" t="s">
        <v>136</v>
      </c>
      <c r="AU447" s="166" t="s">
        <v>82</v>
      </c>
      <c r="AV447" s="13" t="s">
        <v>82</v>
      </c>
      <c r="AW447" s="13" t="s">
        <v>33</v>
      </c>
      <c r="AX447" s="13" t="s">
        <v>72</v>
      </c>
      <c r="AY447" s="166" t="s">
        <v>125</v>
      </c>
    </row>
    <row r="448" spans="2:51" s="14" customFormat="1" ht="12">
      <c r="B448" s="173"/>
      <c r="D448" s="158" t="s">
        <v>136</v>
      </c>
      <c r="E448" s="174" t="s">
        <v>3</v>
      </c>
      <c r="F448" s="175" t="s">
        <v>141</v>
      </c>
      <c r="H448" s="176">
        <v>2.66</v>
      </c>
      <c r="I448" s="177"/>
      <c r="L448" s="173"/>
      <c r="M448" s="178"/>
      <c r="N448" s="179"/>
      <c r="O448" s="179"/>
      <c r="P448" s="179"/>
      <c r="Q448" s="179"/>
      <c r="R448" s="179"/>
      <c r="S448" s="179"/>
      <c r="T448" s="180"/>
      <c r="AT448" s="174" t="s">
        <v>136</v>
      </c>
      <c r="AU448" s="174" t="s">
        <v>82</v>
      </c>
      <c r="AV448" s="14" t="s">
        <v>133</v>
      </c>
      <c r="AW448" s="14" t="s">
        <v>33</v>
      </c>
      <c r="AX448" s="14" t="s">
        <v>80</v>
      </c>
      <c r="AY448" s="174" t="s">
        <v>125</v>
      </c>
    </row>
    <row r="449" spans="1:65" s="1" customFormat="1" ht="24.2" customHeight="1">
      <c r="A449" s="33"/>
      <c r="B449" s="138"/>
      <c r="C449" s="139" t="s">
        <v>326</v>
      </c>
      <c r="D449" s="139" t="s">
        <v>128</v>
      </c>
      <c r="E449" s="140" t="s">
        <v>502</v>
      </c>
      <c r="F449" s="141" t="s">
        <v>503</v>
      </c>
      <c r="G449" s="142" t="s">
        <v>131</v>
      </c>
      <c r="H449" s="143">
        <v>15.34</v>
      </c>
      <c r="I449" s="144"/>
      <c r="J449" s="145">
        <f>ROUND(I449*H449,2)</f>
        <v>0</v>
      </c>
      <c r="K449" s="141" t="s">
        <v>3</v>
      </c>
      <c r="L449" s="34"/>
      <c r="M449" s="146" t="s">
        <v>3</v>
      </c>
      <c r="N449" s="147" t="s">
        <v>44</v>
      </c>
      <c r="O449" s="54"/>
      <c r="P449" s="148">
        <f>O449*H449</f>
        <v>0</v>
      </c>
      <c r="Q449" s="148">
        <v>0</v>
      </c>
      <c r="R449" s="148">
        <f>Q449*H449</f>
        <v>0</v>
      </c>
      <c r="S449" s="148">
        <v>0</v>
      </c>
      <c r="T449" s="149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50" t="s">
        <v>186</v>
      </c>
      <c r="AT449" s="150" t="s">
        <v>128</v>
      </c>
      <c r="AU449" s="150" t="s">
        <v>82</v>
      </c>
      <c r="AY449" s="18" t="s">
        <v>125</v>
      </c>
      <c r="BE449" s="151">
        <f>IF(N449="základní",J449,0)</f>
        <v>0</v>
      </c>
      <c r="BF449" s="151">
        <f>IF(N449="snížená",J449,0)</f>
        <v>0</v>
      </c>
      <c r="BG449" s="151">
        <f>IF(N449="zákl. přenesená",J449,0)</f>
        <v>0</v>
      </c>
      <c r="BH449" s="151">
        <f>IF(N449="sníž. přenesená",J449,0)</f>
        <v>0</v>
      </c>
      <c r="BI449" s="151">
        <f>IF(N449="nulová",J449,0)</f>
        <v>0</v>
      </c>
      <c r="BJ449" s="18" t="s">
        <v>82</v>
      </c>
      <c r="BK449" s="151">
        <f>ROUND(I449*H449,2)</f>
        <v>0</v>
      </c>
      <c r="BL449" s="18" t="s">
        <v>186</v>
      </c>
      <c r="BM449" s="150" t="s">
        <v>504</v>
      </c>
    </row>
    <row r="450" spans="2:51" s="12" customFormat="1" ht="12">
      <c r="B450" s="157"/>
      <c r="D450" s="158" t="s">
        <v>136</v>
      </c>
      <c r="E450" s="159" t="s">
        <v>3</v>
      </c>
      <c r="F450" s="160" t="s">
        <v>505</v>
      </c>
      <c r="H450" s="159" t="s">
        <v>3</v>
      </c>
      <c r="I450" s="161"/>
      <c r="L450" s="157"/>
      <c r="M450" s="162"/>
      <c r="N450" s="163"/>
      <c r="O450" s="163"/>
      <c r="P450" s="163"/>
      <c r="Q450" s="163"/>
      <c r="R450" s="163"/>
      <c r="S450" s="163"/>
      <c r="T450" s="164"/>
      <c r="AT450" s="159" t="s">
        <v>136</v>
      </c>
      <c r="AU450" s="159" t="s">
        <v>82</v>
      </c>
      <c r="AV450" s="12" t="s">
        <v>80</v>
      </c>
      <c r="AW450" s="12" t="s">
        <v>33</v>
      </c>
      <c r="AX450" s="12" t="s">
        <v>72</v>
      </c>
      <c r="AY450" s="159" t="s">
        <v>125</v>
      </c>
    </row>
    <row r="451" spans="2:51" s="12" customFormat="1" ht="12">
      <c r="B451" s="157"/>
      <c r="D451" s="158" t="s">
        <v>136</v>
      </c>
      <c r="E451" s="159" t="s">
        <v>3</v>
      </c>
      <c r="F451" s="160" t="s">
        <v>138</v>
      </c>
      <c r="H451" s="159" t="s">
        <v>3</v>
      </c>
      <c r="I451" s="161"/>
      <c r="L451" s="157"/>
      <c r="M451" s="162"/>
      <c r="N451" s="163"/>
      <c r="O451" s="163"/>
      <c r="P451" s="163"/>
      <c r="Q451" s="163"/>
      <c r="R451" s="163"/>
      <c r="S451" s="163"/>
      <c r="T451" s="164"/>
      <c r="AT451" s="159" t="s">
        <v>136</v>
      </c>
      <c r="AU451" s="159" t="s">
        <v>82</v>
      </c>
      <c r="AV451" s="12" t="s">
        <v>80</v>
      </c>
      <c r="AW451" s="12" t="s">
        <v>33</v>
      </c>
      <c r="AX451" s="12" t="s">
        <v>72</v>
      </c>
      <c r="AY451" s="159" t="s">
        <v>125</v>
      </c>
    </row>
    <row r="452" spans="2:51" s="12" customFormat="1" ht="12">
      <c r="B452" s="157"/>
      <c r="D452" s="158" t="s">
        <v>136</v>
      </c>
      <c r="E452" s="159" t="s">
        <v>3</v>
      </c>
      <c r="F452" s="160" t="s">
        <v>294</v>
      </c>
      <c r="H452" s="159" t="s">
        <v>3</v>
      </c>
      <c r="I452" s="161"/>
      <c r="L452" s="157"/>
      <c r="M452" s="162"/>
      <c r="N452" s="163"/>
      <c r="O452" s="163"/>
      <c r="P452" s="163"/>
      <c r="Q452" s="163"/>
      <c r="R452" s="163"/>
      <c r="S452" s="163"/>
      <c r="T452" s="164"/>
      <c r="AT452" s="159" t="s">
        <v>136</v>
      </c>
      <c r="AU452" s="159" t="s">
        <v>82</v>
      </c>
      <c r="AV452" s="12" t="s">
        <v>80</v>
      </c>
      <c r="AW452" s="12" t="s">
        <v>33</v>
      </c>
      <c r="AX452" s="12" t="s">
        <v>72</v>
      </c>
      <c r="AY452" s="159" t="s">
        <v>125</v>
      </c>
    </row>
    <row r="453" spans="2:51" s="13" customFormat="1" ht="12">
      <c r="B453" s="165"/>
      <c r="D453" s="158" t="s">
        <v>136</v>
      </c>
      <c r="E453" s="166" t="s">
        <v>3</v>
      </c>
      <c r="F453" s="167" t="s">
        <v>473</v>
      </c>
      <c r="H453" s="168">
        <v>15.34</v>
      </c>
      <c r="I453" s="169"/>
      <c r="L453" s="165"/>
      <c r="M453" s="170"/>
      <c r="N453" s="171"/>
      <c r="O453" s="171"/>
      <c r="P453" s="171"/>
      <c r="Q453" s="171"/>
      <c r="R453" s="171"/>
      <c r="S453" s="171"/>
      <c r="T453" s="172"/>
      <c r="AT453" s="166" t="s">
        <v>136</v>
      </c>
      <c r="AU453" s="166" t="s">
        <v>82</v>
      </c>
      <c r="AV453" s="13" t="s">
        <v>82</v>
      </c>
      <c r="AW453" s="13" t="s">
        <v>33</v>
      </c>
      <c r="AX453" s="13" t="s">
        <v>72</v>
      </c>
      <c r="AY453" s="166" t="s">
        <v>125</v>
      </c>
    </row>
    <row r="454" spans="2:51" s="14" customFormat="1" ht="12">
      <c r="B454" s="173"/>
      <c r="D454" s="158" t="s">
        <v>136</v>
      </c>
      <c r="E454" s="174" t="s">
        <v>3</v>
      </c>
      <c r="F454" s="175" t="s">
        <v>141</v>
      </c>
      <c r="H454" s="176">
        <v>15.34</v>
      </c>
      <c r="I454" s="177"/>
      <c r="L454" s="173"/>
      <c r="M454" s="178"/>
      <c r="N454" s="179"/>
      <c r="O454" s="179"/>
      <c r="P454" s="179"/>
      <c r="Q454" s="179"/>
      <c r="R454" s="179"/>
      <c r="S454" s="179"/>
      <c r="T454" s="180"/>
      <c r="AT454" s="174" t="s">
        <v>136</v>
      </c>
      <c r="AU454" s="174" t="s">
        <v>82</v>
      </c>
      <c r="AV454" s="14" t="s">
        <v>133</v>
      </c>
      <c r="AW454" s="14" t="s">
        <v>33</v>
      </c>
      <c r="AX454" s="14" t="s">
        <v>80</v>
      </c>
      <c r="AY454" s="174" t="s">
        <v>125</v>
      </c>
    </row>
    <row r="455" spans="1:65" s="1" customFormat="1" ht="21.75" customHeight="1">
      <c r="A455" s="33"/>
      <c r="B455" s="138"/>
      <c r="C455" s="139" t="s">
        <v>506</v>
      </c>
      <c r="D455" s="139" t="s">
        <v>128</v>
      </c>
      <c r="E455" s="140" t="s">
        <v>507</v>
      </c>
      <c r="F455" s="141" t="s">
        <v>508</v>
      </c>
      <c r="G455" s="142" t="s">
        <v>131</v>
      </c>
      <c r="H455" s="143">
        <v>15.84</v>
      </c>
      <c r="I455" s="144"/>
      <c r="J455" s="145">
        <f>ROUND(I455*H455,2)</f>
        <v>0</v>
      </c>
      <c r="K455" s="141" t="s">
        <v>132</v>
      </c>
      <c r="L455" s="34"/>
      <c r="M455" s="146" t="s">
        <v>3</v>
      </c>
      <c r="N455" s="147" t="s">
        <v>44</v>
      </c>
      <c r="O455" s="54"/>
      <c r="P455" s="148">
        <f>O455*H455</f>
        <v>0</v>
      </c>
      <c r="Q455" s="148">
        <v>0.0053</v>
      </c>
      <c r="R455" s="148">
        <f>Q455*H455</f>
        <v>0.083952</v>
      </c>
      <c r="S455" s="148">
        <v>0</v>
      </c>
      <c r="T455" s="149">
        <f>S455*H455</f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50" t="s">
        <v>186</v>
      </c>
      <c r="AT455" s="150" t="s">
        <v>128</v>
      </c>
      <c r="AU455" s="150" t="s">
        <v>82</v>
      </c>
      <c r="AY455" s="18" t="s">
        <v>125</v>
      </c>
      <c r="BE455" s="151">
        <f>IF(N455="základní",J455,0)</f>
        <v>0</v>
      </c>
      <c r="BF455" s="151">
        <f>IF(N455="snížená",J455,0)</f>
        <v>0</v>
      </c>
      <c r="BG455" s="151">
        <f>IF(N455="zákl. přenesená",J455,0)</f>
        <v>0</v>
      </c>
      <c r="BH455" s="151">
        <f>IF(N455="sníž. přenesená",J455,0)</f>
        <v>0</v>
      </c>
      <c r="BI455" s="151">
        <f>IF(N455="nulová",J455,0)</f>
        <v>0</v>
      </c>
      <c r="BJ455" s="18" t="s">
        <v>82</v>
      </c>
      <c r="BK455" s="151">
        <f>ROUND(I455*H455,2)</f>
        <v>0</v>
      </c>
      <c r="BL455" s="18" t="s">
        <v>186</v>
      </c>
      <c r="BM455" s="150" t="s">
        <v>509</v>
      </c>
    </row>
    <row r="456" spans="1:47" s="1" customFormat="1" ht="12">
      <c r="A456" s="33"/>
      <c r="B456" s="34"/>
      <c r="C456" s="33"/>
      <c r="D456" s="152" t="s">
        <v>134</v>
      </c>
      <c r="E456" s="33"/>
      <c r="F456" s="153" t="s">
        <v>510</v>
      </c>
      <c r="G456" s="33"/>
      <c r="H456" s="33"/>
      <c r="I456" s="154"/>
      <c r="J456" s="33"/>
      <c r="K456" s="33"/>
      <c r="L456" s="34"/>
      <c r="M456" s="155"/>
      <c r="N456" s="156"/>
      <c r="O456" s="54"/>
      <c r="P456" s="54"/>
      <c r="Q456" s="54"/>
      <c r="R456" s="54"/>
      <c r="S456" s="54"/>
      <c r="T456" s="55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T456" s="18" t="s">
        <v>134</v>
      </c>
      <c r="AU456" s="18" t="s">
        <v>82</v>
      </c>
    </row>
    <row r="457" spans="2:51" s="12" customFormat="1" ht="12">
      <c r="B457" s="157"/>
      <c r="D457" s="158" t="s">
        <v>136</v>
      </c>
      <c r="E457" s="159" t="s">
        <v>3</v>
      </c>
      <c r="F457" s="160" t="s">
        <v>139</v>
      </c>
      <c r="H457" s="159" t="s">
        <v>3</v>
      </c>
      <c r="I457" s="161"/>
      <c r="L457" s="157"/>
      <c r="M457" s="162"/>
      <c r="N457" s="163"/>
      <c r="O457" s="163"/>
      <c r="P457" s="163"/>
      <c r="Q457" s="163"/>
      <c r="R457" s="163"/>
      <c r="S457" s="163"/>
      <c r="T457" s="164"/>
      <c r="AT457" s="159" t="s">
        <v>136</v>
      </c>
      <c r="AU457" s="159" t="s">
        <v>82</v>
      </c>
      <c r="AV457" s="12" t="s">
        <v>80</v>
      </c>
      <c r="AW457" s="12" t="s">
        <v>33</v>
      </c>
      <c r="AX457" s="12" t="s">
        <v>72</v>
      </c>
      <c r="AY457" s="159" t="s">
        <v>125</v>
      </c>
    </row>
    <row r="458" spans="2:51" s="13" customFormat="1" ht="12">
      <c r="B458" s="165"/>
      <c r="D458" s="158" t="s">
        <v>136</v>
      </c>
      <c r="E458" s="166" t="s">
        <v>3</v>
      </c>
      <c r="F458" s="167" t="s">
        <v>140</v>
      </c>
      <c r="H458" s="168">
        <v>15.84</v>
      </c>
      <c r="I458" s="169"/>
      <c r="L458" s="165"/>
      <c r="M458" s="170"/>
      <c r="N458" s="171"/>
      <c r="O458" s="171"/>
      <c r="P458" s="171"/>
      <c r="Q458" s="171"/>
      <c r="R458" s="171"/>
      <c r="S458" s="171"/>
      <c r="T458" s="172"/>
      <c r="AT458" s="166" t="s">
        <v>136</v>
      </c>
      <c r="AU458" s="166" t="s">
        <v>82</v>
      </c>
      <c r="AV458" s="13" t="s">
        <v>82</v>
      </c>
      <c r="AW458" s="13" t="s">
        <v>33</v>
      </c>
      <c r="AX458" s="13" t="s">
        <v>72</v>
      </c>
      <c r="AY458" s="166" t="s">
        <v>125</v>
      </c>
    </row>
    <row r="459" spans="2:51" s="14" customFormat="1" ht="12">
      <c r="B459" s="173"/>
      <c r="D459" s="158" t="s">
        <v>136</v>
      </c>
      <c r="E459" s="174" t="s">
        <v>3</v>
      </c>
      <c r="F459" s="175" t="s">
        <v>141</v>
      </c>
      <c r="H459" s="176">
        <v>15.84</v>
      </c>
      <c r="I459" s="177"/>
      <c r="L459" s="173"/>
      <c r="M459" s="178"/>
      <c r="N459" s="179"/>
      <c r="O459" s="179"/>
      <c r="P459" s="179"/>
      <c r="Q459" s="179"/>
      <c r="R459" s="179"/>
      <c r="S459" s="179"/>
      <c r="T459" s="180"/>
      <c r="AT459" s="174" t="s">
        <v>136</v>
      </c>
      <c r="AU459" s="174" t="s">
        <v>82</v>
      </c>
      <c r="AV459" s="14" t="s">
        <v>133</v>
      </c>
      <c r="AW459" s="14" t="s">
        <v>33</v>
      </c>
      <c r="AX459" s="14" t="s">
        <v>80</v>
      </c>
      <c r="AY459" s="174" t="s">
        <v>125</v>
      </c>
    </row>
    <row r="460" spans="1:65" s="1" customFormat="1" ht="24.2" customHeight="1">
      <c r="A460" s="33"/>
      <c r="B460" s="138"/>
      <c r="C460" s="139" t="s">
        <v>330</v>
      </c>
      <c r="D460" s="139" t="s">
        <v>128</v>
      </c>
      <c r="E460" s="140" t="s">
        <v>511</v>
      </c>
      <c r="F460" s="141" t="s">
        <v>512</v>
      </c>
      <c r="G460" s="142" t="s">
        <v>131</v>
      </c>
      <c r="H460" s="143">
        <v>17.14</v>
      </c>
      <c r="I460" s="144"/>
      <c r="J460" s="145">
        <f>ROUND(I460*H460,2)</f>
        <v>0</v>
      </c>
      <c r="K460" s="141" t="s">
        <v>132</v>
      </c>
      <c r="L460" s="34"/>
      <c r="M460" s="146" t="s">
        <v>3</v>
      </c>
      <c r="N460" s="147" t="s">
        <v>44</v>
      </c>
      <c r="O460" s="54"/>
      <c r="P460" s="148">
        <f>O460*H460</f>
        <v>0</v>
      </c>
      <c r="Q460" s="148">
        <v>0.00185</v>
      </c>
      <c r="R460" s="148">
        <f>Q460*H460</f>
        <v>0.031709</v>
      </c>
      <c r="S460" s="148">
        <v>0</v>
      </c>
      <c r="T460" s="149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50" t="s">
        <v>186</v>
      </c>
      <c r="AT460" s="150" t="s">
        <v>128</v>
      </c>
      <c r="AU460" s="150" t="s">
        <v>82</v>
      </c>
      <c r="AY460" s="18" t="s">
        <v>125</v>
      </c>
      <c r="BE460" s="151">
        <f>IF(N460="základní",J460,0)</f>
        <v>0</v>
      </c>
      <c r="BF460" s="151">
        <f>IF(N460="snížená",J460,0)</f>
        <v>0</v>
      </c>
      <c r="BG460" s="151">
        <f>IF(N460="zákl. přenesená",J460,0)</f>
        <v>0</v>
      </c>
      <c r="BH460" s="151">
        <f>IF(N460="sníž. přenesená",J460,0)</f>
        <v>0</v>
      </c>
      <c r="BI460" s="151">
        <f>IF(N460="nulová",J460,0)</f>
        <v>0</v>
      </c>
      <c r="BJ460" s="18" t="s">
        <v>82</v>
      </c>
      <c r="BK460" s="151">
        <f>ROUND(I460*H460,2)</f>
        <v>0</v>
      </c>
      <c r="BL460" s="18" t="s">
        <v>186</v>
      </c>
      <c r="BM460" s="150" t="s">
        <v>513</v>
      </c>
    </row>
    <row r="461" spans="1:47" s="1" customFormat="1" ht="12">
      <c r="A461" s="33"/>
      <c r="B461" s="34"/>
      <c r="C461" s="33"/>
      <c r="D461" s="152" t="s">
        <v>134</v>
      </c>
      <c r="E461" s="33"/>
      <c r="F461" s="153" t="s">
        <v>514</v>
      </c>
      <c r="G461" s="33"/>
      <c r="H461" s="33"/>
      <c r="I461" s="154"/>
      <c r="J461" s="33"/>
      <c r="K461" s="33"/>
      <c r="L461" s="34"/>
      <c r="M461" s="155"/>
      <c r="N461" s="156"/>
      <c r="O461" s="54"/>
      <c r="P461" s="54"/>
      <c r="Q461" s="54"/>
      <c r="R461" s="54"/>
      <c r="S461" s="54"/>
      <c r="T461" s="55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T461" s="18" t="s">
        <v>134</v>
      </c>
      <c r="AU461" s="18" t="s">
        <v>82</v>
      </c>
    </row>
    <row r="462" spans="2:51" s="12" customFormat="1" ht="12">
      <c r="B462" s="157"/>
      <c r="D462" s="158" t="s">
        <v>136</v>
      </c>
      <c r="E462" s="159" t="s">
        <v>3</v>
      </c>
      <c r="F462" s="160" t="s">
        <v>421</v>
      </c>
      <c r="H462" s="159" t="s">
        <v>3</v>
      </c>
      <c r="I462" s="161"/>
      <c r="L462" s="157"/>
      <c r="M462" s="162"/>
      <c r="N462" s="163"/>
      <c r="O462" s="163"/>
      <c r="P462" s="163"/>
      <c r="Q462" s="163"/>
      <c r="R462" s="163"/>
      <c r="S462" s="163"/>
      <c r="T462" s="164"/>
      <c r="AT462" s="159" t="s">
        <v>136</v>
      </c>
      <c r="AU462" s="159" t="s">
        <v>82</v>
      </c>
      <c r="AV462" s="12" t="s">
        <v>80</v>
      </c>
      <c r="AW462" s="12" t="s">
        <v>33</v>
      </c>
      <c r="AX462" s="12" t="s">
        <v>72</v>
      </c>
      <c r="AY462" s="159" t="s">
        <v>125</v>
      </c>
    </row>
    <row r="463" spans="2:51" s="13" customFormat="1" ht="12">
      <c r="B463" s="165"/>
      <c r="D463" s="158" t="s">
        <v>136</v>
      </c>
      <c r="E463" s="166" t="s">
        <v>3</v>
      </c>
      <c r="F463" s="167" t="s">
        <v>515</v>
      </c>
      <c r="H463" s="168">
        <v>17.14</v>
      </c>
      <c r="I463" s="169"/>
      <c r="L463" s="165"/>
      <c r="M463" s="170"/>
      <c r="N463" s="171"/>
      <c r="O463" s="171"/>
      <c r="P463" s="171"/>
      <c r="Q463" s="171"/>
      <c r="R463" s="171"/>
      <c r="S463" s="171"/>
      <c r="T463" s="172"/>
      <c r="AT463" s="166" t="s">
        <v>136</v>
      </c>
      <c r="AU463" s="166" t="s">
        <v>82</v>
      </c>
      <c r="AV463" s="13" t="s">
        <v>82</v>
      </c>
      <c r="AW463" s="13" t="s">
        <v>33</v>
      </c>
      <c r="AX463" s="13" t="s">
        <v>72</v>
      </c>
      <c r="AY463" s="166" t="s">
        <v>125</v>
      </c>
    </row>
    <row r="464" spans="2:51" s="14" customFormat="1" ht="12">
      <c r="B464" s="173"/>
      <c r="D464" s="158" t="s">
        <v>136</v>
      </c>
      <c r="E464" s="174" t="s">
        <v>3</v>
      </c>
      <c r="F464" s="175" t="s">
        <v>141</v>
      </c>
      <c r="H464" s="176">
        <v>17.14</v>
      </c>
      <c r="I464" s="177"/>
      <c r="L464" s="173"/>
      <c r="M464" s="178"/>
      <c r="N464" s="179"/>
      <c r="O464" s="179"/>
      <c r="P464" s="179"/>
      <c r="Q464" s="179"/>
      <c r="R464" s="179"/>
      <c r="S464" s="179"/>
      <c r="T464" s="180"/>
      <c r="AT464" s="174" t="s">
        <v>136</v>
      </c>
      <c r="AU464" s="174" t="s">
        <v>82</v>
      </c>
      <c r="AV464" s="14" t="s">
        <v>133</v>
      </c>
      <c r="AW464" s="14" t="s">
        <v>33</v>
      </c>
      <c r="AX464" s="14" t="s">
        <v>80</v>
      </c>
      <c r="AY464" s="174" t="s">
        <v>125</v>
      </c>
    </row>
    <row r="465" spans="1:65" s="1" customFormat="1" ht="16.5" customHeight="1">
      <c r="A465" s="33"/>
      <c r="B465" s="138"/>
      <c r="C465" s="139" t="s">
        <v>516</v>
      </c>
      <c r="D465" s="139" t="s">
        <v>128</v>
      </c>
      <c r="E465" s="140" t="s">
        <v>517</v>
      </c>
      <c r="F465" s="141" t="s">
        <v>518</v>
      </c>
      <c r="G465" s="142" t="s">
        <v>131</v>
      </c>
      <c r="H465" s="143">
        <v>13.75</v>
      </c>
      <c r="I465" s="144"/>
      <c r="J465" s="145">
        <f>ROUND(I465*H465,2)</f>
        <v>0</v>
      </c>
      <c r="K465" s="141" t="s">
        <v>132</v>
      </c>
      <c r="L465" s="34"/>
      <c r="M465" s="146" t="s">
        <v>3</v>
      </c>
      <c r="N465" s="147" t="s">
        <v>44</v>
      </c>
      <c r="O465" s="54"/>
      <c r="P465" s="148">
        <f>O465*H465</f>
        <v>0</v>
      </c>
      <c r="Q465" s="148">
        <v>0.00509</v>
      </c>
      <c r="R465" s="148">
        <f>Q465*H465</f>
        <v>0.0699875</v>
      </c>
      <c r="S465" s="148">
        <v>0</v>
      </c>
      <c r="T465" s="149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0" t="s">
        <v>186</v>
      </c>
      <c r="AT465" s="150" t="s">
        <v>128</v>
      </c>
      <c r="AU465" s="150" t="s">
        <v>82</v>
      </c>
      <c r="AY465" s="18" t="s">
        <v>125</v>
      </c>
      <c r="BE465" s="151">
        <f>IF(N465="základní",J465,0)</f>
        <v>0</v>
      </c>
      <c r="BF465" s="151">
        <f>IF(N465="snížená",J465,0)</f>
        <v>0</v>
      </c>
      <c r="BG465" s="151">
        <f>IF(N465="zákl. přenesená",J465,0)</f>
        <v>0</v>
      </c>
      <c r="BH465" s="151">
        <f>IF(N465="sníž. přenesená",J465,0)</f>
        <v>0</v>
      </c>
      <c r="BI465" s="151">
        <f>IF(N465="nulová",J465,0)</f>
        <v>0</v>
      </c>
      <c r="BJ465" s="18" t="s">
        <v>82</v>
      </c>
      <c r="BK465" s="151">
        <f>ROUND(I465*H465,2)</f>
        <v>0</v>
      </c>
      <c r="BL465" s="18" t="s">
        <v>186</v>
      </c>
      <c r="BM465" s="150" t="s">
        <v>519</v>
      </c>
    </row>
    <row r="466" spans="1:47" s="1" customFormat="1" ht="12">
      <c r="A466" s="33"/>
      <c r="B466" s="34"/>
      <c r="C466" s="33"/>
      <c r="D466" s="152" t="s">
        <v>134</v>
      </c>
      <c r="E466" s="33"/>
      <c r="F466" s="153" t="s">
        <v>520</v>
      </c>
      <c r="G466" s="33"/>
      <c r="H466" s="33"/>
      <c r="I466" s="154"/>
      <c r="J466" s="33"/>
      <c r="K466" s="33"/>
      <c r="L466" s="34"/>
      <c r="M466" s="155"/>
      <c r="N466" s="156"/>
      <c r="O466" s="54"/>
      <c r="P466" s="54"/>
      <c r="Q466" s="54"/>
      <c r="R466" s="54"/>
      <c r="S466" s="54"/>
      <c r="T466" s="55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134</v>
      </c>
      <c r="AU466" s="18" t="s">
        <v>82</v>
      </c>
    </row>
    <row r="467" spans="2:51" s="12" customFormat="1" ht="12">
      <c r="B467" s="157"/>
      <c r="D467" s="158" t="s">
        <v>136</v>
      </c>
      <c r="E467" s="159" t="s">
        <v>3</v>
      </c>
      <c r="F467" s="160" t="s">
        <v>521</v>
      </c>
      <c r="H467" s="159" t="s">
        <v>3</v>
      </c>
      <c r="I467" s="161"/>
      <c r="L467" s="157"/>
      <c r="M467" s="162"/>
      <c r="N467" s="163"/>
      <c r="O467" s="163"/>
      <c r="P467" s="163"/>
      <c r="Q467" s="163"/>
      <c r="R467" s="163"/>
      <c r="S467" s="163"/>
      <c r="T467" s="164"/>
      <c r="AT467" s="159" t="s">
        <v>136</v>
      </c>
      <c r="AU467" s="159" t="s">
        <v>82</v>
      </c>
      <c r="AV467" s="12" t="s">
        <v>80</v>
      </c>
      <c r="AW467" s="12" t="s">
        <v>33</v>
      </c>
      <c r="AX467" s="12" t="s">
        <v>72</v>
      </c>
      <c r="AY467" s="159" t="s">
        <v>125</v>
      </c>
    </row>
    <row r="468" spans="2:51" s="13" customFormat="1" ht="12">
      <c r="B468" s="165"/>
      <c r="D468" s="158" t="s">
        <v>136</v>
      </c>
      <c r="E468" s="166" t="s">
        <v>3</v>
      </c>
      <c r="F468" s="167" t="s">
        <v>493</v>
      </c>
      <c r="H468" s="168">
        <v>13.75</v>
      </c>
      <c r="I468" s="169"/>
      <c r="L468" s="165"/>
      <c r="M468" s="170"/>
      <c r="N468" s="171"/>
      <c r="O468" s="171"/>
      <c r="P468" s="171"/>
      <c r="Q468" s="171"/>
      <c r="R468" s="171"/>
      <c r="S468" s="171"/>
      <c r="T468" s="172"/>
      <c r="AT468" s="166" t="s">
        <v>136</v>
      </c>
      <c r="AU468" s="166" t="s">
        <v>82</v>
      </c>
      <c r="AV468" s="13" t="s">
        <v>82</v>
      </c>
      <c r="AW468" s="13" t="s">
        <v>33</v>
      </c>
      <c r="AX468" s="13" t="s">
        <v>72</v>
      </c>
      <c r="AY468" s="166" t="s">
        <v>125</v>
      </c>
    </row>
    <row r="469" spans="2:51" s="14" customFormat="1" ht="12">
      <c r="B469" s="173"/>
      <c r="D469" s="158" t="s">
        <v>136</v>
      </c>
      <c r="E469" s="174" t="s">
        <v>3</v>
      </c>
      <c r="F469" s="175" t="s">
        <v>141</v>
      </c>
      <c r="H469" s="176">
        <v>13.75</v>
      </c>
      <c r="I469" s="177"/>
      <c r="L469" s="173"/>
      <c r="M469" s="178"/>
      <c r="N469" s="179"/>
      <c r="O469" s="179"/>
      <c r="P469" s="179"/>
      <c r="Q469" s="179"/>
      <c r="R469" s="179"/>
      <c r="S469" s="179"/>
      <c r="T469" s="180"/>
      <c r="AT469" s="174" t="s">
        <v>136</v>
      </c>
      <c r="AU469" s="174" t="s">
        <v>82</v>
      </c>
      <c r="AV469" s="14" t="s">
        <v>133</v>
      </c>
      <c r="AW469" s="14" t="s">
        <v>33</v>
      </c>
      <c r="AX469" s="14" t="s">
        <v>80</v>
      </c>
      <c r="AY469" s="174" t="s">
        <v>125</v>
      </c>
    </row>
    <row r="470" spans="1:65" s="1" customFormat="1" ht="24.2" customHeight="1">
      <c r="A470" s="33"/>
      <c r="B470" s="138"/>
      <c r="C470" s="139" t="s">
        <v>331</v>
      </c>
      <c r="D470" s="139" t="s">
        <v>128</v>
      </c>
      <c r="E470" s="140" t="s">
        <v>522</v>
      </c>
      <c r="F470" s="141" t="s">
        <v>523</v>
      </c>
      <c r="G470" s="142" t="s">
        <v>217</v>
      </c>
      <c r="H470" s="143">
        <v>0.212</v>
      </c>
      <c r="I470" s="144"/>
      <c r="J470" s="145">
        <f>ROUND(I470*H470,2)</f>
        <v>0</v>
      </c>
      <c r="K470" s="141" t="s">
        <v>132</v>
      </c>
      <c r="L470" s="34"/>
      <c r="M470" s="146" t="s">
        <v>3</v>
      </c>
      <c r="N470" s="147" t="s">
        <v>44</v>
      </c>
      <c r="O470" s="54"/>
      <c r="P470" s="148">
        <f>O470*H470</f>
        <v>0</v>
      </c>
      <c r="Q470" s="148">
        <v>0</v>
      </c>
      <c r="R470" s="148">
        <f>Q470*H470</f>
        <v>0</v>
      </c>
      <c r="S470" s="148">
        <v>0</v>
      </c>
      <c r="T470" s="149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50" t="s">
        <v>186</v>
      </c>
      <c r="AT470" s="150" t="s">
        <v>128</v>
      </c>
      <c r="AU470" s="150" t="s">
        <v>82</v>
      </c>
      <c r="AY470" s="18" t="s">
        <v>125</v>
      </c>
      <c r="BE470" s="151">
        <f>IF(N470="základní",J470,0)</f>
        <v>0</v>
      </c>
      <c r="BF470" s="151">
        <f>IF(N470="snížená",J470,0)</f>
        <v>0</v>
      </c>
      <c r="BG470" s="151">
        <f>IF(N470="zákl. přenesená",J470,0)</f>
        <v>0</v>
      </c>
      <c r="BH470" s="151">
        <f>IF(N470="sníž. přenesená",J470,0)</f>
        <v>0</v>
      </c>
      <c r="BI470" s="151">
        <f>IF(N470="nulová",J470,0)</f>
        <v>0</v>
      </c>
      <c r="BJ470" s="18" t="s">
        <v>82</v>
      </c>
      <c r="BK470" s="151">
        <f>ROUND(I470*H470,2)</f>
        <v>0</v>
      </c>
      <c r="BL470" s="18" t="s">
        <v>186</v>
      </c>
      <c r="BM470" s="150" t="s">
        <v>524</v>
      </c>
    </row>
    <row r="471" spans="1:47" s="1" customFormat="1" ht="12">
      <c r="A471" s="33"/>
      <c r="B471" s="34"/>
      <c r="C471" s="33"/>
      <c r="D471" s="152" t="s">
        <v>134</v>
      </c>
      <c r="E471" s="33"/>
      <c r="F471" s="153" t="s">
        <v>525</v>
      </c>
      <c r="G471" s="33"/>
      <c r="H471" s="33"/>
      <c r="I471" s="154"/>
      <c r="J471" s="33"/>
      <c r="K471" s="33"/>
      <c r="L471" s="34"/>
      <c r="M471" s="155"/>
      <c r="N471" s="156"/>
      <c r="O471" s="54"/>
      <c r="P471" s="54"/>
      <c r="Q471" s="54"/>
      <c r="R471" s="54"/>
      <c r="S471" s="54"/>
      <c r="T471" s="55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T471" s="18" t="s">
        <v>134</v>
      </c>
      <c r="AU471" s="18" t="s">
        <v>82</v>
      </c>
    </row>
    <row r="472" spans="1:65" s="1" customFormat="1" ht="24.2" customHeight="1">
      <c r="A472" s="33"/>
      <c r="B472" s="138"/>
      <c r="C472" s="139" t="s">
        <v>526</v>
      </c>
      <c r="D472" s="139" t="s">
        <v>128</v>
      </c>
      <c r="E472" s="140" t="s">
        <v>527</v>
      </c>
      <c r="F472" s="141" t="s">
        <v>528</v>
      </c>
      <c r="G472" s="142" t="s">
        <v>217</v>
      </c>
      <c r="H472" s="143">
        <v>0.212</v>
      </c>
      <c r="I472" s="144"/>
      <c r="J472" s="145">
        <f>ROUND(I472*H472,2)</f>
        <v>0</v>
      </c>
      <c r="K472" s="141" t="s">
        <v>132</v>
      </c>
      <c r="L472" s="34"/>
      <c r="M472" s="146" t="s">
        <v>3</v>
      </c>
      <c r="N472" s="147" t="s">
        <v>44</v>
      </c>
      <c r="O472" s="54"/>
      <c r="P472" s="148">
        <f>O472*H472</f>
        <v>0</v>
      </c>
      <c r="Q472" s="148">
        <v>0</v>
      </c>
      <c r="R472" s="148">
        <f>Q472*H472</f>
        <v>0</v>
      </c>
      <c r="S472" s="148">
        <v>0</v>
      </c>
      <c r="T472" s="149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50" t="s">
        <v>186</v>
      </c>
      <c r="AT472" s="150" t="s">
        <v>128</v>
      </c>
      <c r="AU472" s="150" t="s">
        <v>82</v>
      </c>
      <c r="AY472" s="18" t="s">
        <v>125</v>
      </c>
      <c r="BE472" s="151">
        <f>IF(N472="základní",J472,0)</f>
        <v>0</v>
      </c>
      <c r="BF472" s="151">
        <f>IF(N472="snížená",J472,0)</f>
        <v>0</v>
      </c>
      <c r="BG472" s="151">
        <f>IF(N472="zákl. přenesená",J472,0)</f>
        <v>0</v>
      </c>
      <c r="BH472" s="151">
        <f>IF(N472="sníž. přenesená",J472,0)</f>
        <v>0</v>
      </c>
      <c r="BI472" s="151">
        <f>IF(N472="nulová",J472,0)</f>
        <v>0</v>
      </c>
      <c r="BJ472" s="18" t="s">
        <v>82</v>
      </c>
      <c r="BK472" s="151">
        <f>ROUND(I472*H472,2)</f>
        <v>0</v>
      </c>
      <c r="BL472" s="18" t="s">
        <v>186</v>
      </c>
      <c r="BM472" s="150" t="s">
        <v>529</v>
      </c>
    </row>
    <row r="473" spans="1:47" s="1" customFormat="1" ht="12">
      <c r="A473" s="33"/>
      <c r="B473" s="34"/>
      <c r="C473" s="33"/>
      <c r="D473" s="152" t="s">
        <v>134</v>
      </c>
      <c r="E473" s="33"/>
      <c r="F473" s="153" t="s">
        <v>530</v>
      </c>
      <c r="G473" s="33"/>
      <c r="H473" s="33"/>
      <c r="I473" s="154"/>
      <c r="J473" s="33"/>
      <c r="K473" s="33"/>
      <c r="L473" s="34"/>
      <c r="M473" s="155"/>
      <c r="N473" s="156"/>
      <c r="O473" s="54"/>
      <c r="P473" s="54"/>
      <c r="Q473" s="54"/>
      <c r="R473" s="54"/>
      <c r="S473" s="54"/>
      <c r="T473" s="55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T473" s="18" t="s">
        <v>134</v>
      </c>
      <c r="AU473" s="18" t="s">
        <v>82</v>
      </c>
    </row>
    <row r="474" spans="2:63" s="11" customFormat="1" ht="22.9" customHeight="1">
      <c r="B474" s="125"/>
      <c r="D474" s="126" t="s">
        <v>71</v>
      </c>
      <c r="E474" s="136" t="s">
        <v>531</v>
      </c>
      <c r="F474" s="136" t="s">
        <v>532</v>
      </c>
      <c r="I474" s="128"/>
      <c r="J474" s="137">
        <f>BK474</f>
        <v>0</v>
      </c>
      <c r="L474" s="125"/>
      <c r="M474" s="130"/>
      <c r="N474" s="131"/>
      <c r="O474" s="131"/>
      <c r="P474" s="132">
        <f>SUM(P475:P583)</f>
        <v>0</v>
      </c>
      <c r="Q474" s="131"/>
      <c r="R474" s="132">
        <f>SUM(R475:R583)</f>
        <v>13.198336720000002</v>
      </c>
      <c r="S474" s="131"/>
      <c r="T474" s="133">
        <f>SUM(T475:T583)</f>
        <v>5.030053700000001</v>
      </c>
      <c r="AR474" s="126" t="s">
        <v>82</v>
      </c>
      <c r="AT474" s="134" t="s">
        <v>71</v>
      </c>
      <c r="AU474" s="134" t="s">
        <v>80</v>
      </c>
      <c r="AY474" s="126" t="s">
        <v>125</v>
      </c>
      <c r="BK474" s="135">
        <f>SUM(BK475:BK583)</f>
        <v>0</v>
      </c>
    </row>
    <row r="475" spans="1:65" s="1" customFormat="1" ht="16.5" customHeight="1">
      <c r="A475" s="33"/>
      <c r="B475" s="138"/>
      <c r="C475" s="139" t="s">
        <v>126</v>
      </c>
      <c r="D475" s="139" t="s">
        <v>128</v>
      </c>
      <c r="E475" s="140" t="s">
        <v>533</v>
      </c>
      <c r="F475" s="141" t="s">
        <v>534</v>
      </c>
      <c r="G475" s="142" t="s">
        <v>144</v>
      </c>
      <c r="H475" s="143">
        <v>268.55</v>
      </c>
      <c r="I475" s="144"/>
      <c r="J475" s="145">
        <f>ROUND(I475*H475,2)</f>
        <v>0</v>
      </c>
      <c r="K475" s="141" t="s">
        <v>132</v>
      </c>
      <c r="L475" s="34"/>
      <c r="M475" s="146" t="s">
        <v>3</v>
      </c>
      <c r="N475" s="147" t="s">
        <v>44</v>
      </c>
      <c r="O475" s="54"/>
      <c r="P475" s="148">
        <f>O475*H475</f>
        <v>0</v>
      </c>
      <c r="Q475" s="148">
        <v>0</v>
      </c>
      <c r="R475" s="148">
        <f>Q475*H475</f>
        <v>0</v>
      </c>
      <c r="S475" s="148">
        <v>0.01778</v>
      </c>
      <c r="T475" s="149">
        <f>S475*H475</f>
        <v>4.774819000000001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50" t="s">
        <v>186</v>
      </c>
      <c r="AT475" s="150" t="s">
        <v>128</v>
      </c>
      <c r="AU475" s="150" t="s">
        <v>82</v>
      </c>
      <c r="AY475" s="18" t="s">
        <v>125</v>
      </c>
      <c r="BE475" s="151">
        <f>IF(N475="základní",J475,0)</f>
        <v>0</v>
      </c>
      <c r="BF475" s="151">
        <f>IF(N475="snížená",J475,0)</f>
        <v>0</v>
      </c>
      <c r="BG475" s="151">
        <f>IF(N475="zákl. přenesená",J475,0)</f>
        <v>0</v>
      </c>
      <c r="BH475" s="151">
        <f>IF(N475="sníž. přenesená",J475,0)</f>
        <v>0</v>
      </c>
      <c r="BI475" s="151">
        <f>IF(N475="nulová",J475,0)</f>
        <v>0</v>
      </c>
      <c r="BJ475" s="18" t="s">
        <v>82</v>
      </c>
      <c r="BK475" s="151">
        <f>ROUND(I475*H475,2)</f>
        <v>0</v>
      </c>
      <c r="BL475" s="18" t="s">
        <v>186</v>
      </c>
      <c r="BM475" s="150" t="s">
        <v>535</v>
      </c>
    </row>
    <row r="476" spans="1:47" s="1" customFormat="1" ht="12">
      <c r="A476" s="33"/>
      <c r="B476" s="34"/>
      <c r="C476" s="33"/>
      <c r="D476" s="152" t="s">
        <v>134</v>
      </c>
      <c r="E476" s="33"/>
      <c r="F476" s="153" t="s">
        <v>536</v>
      </c>
      <c r="G476" s="33"/>
      <c r="H476" s="33"/>
      <c r="I476" s="154"/>
      <c r="J476" s="33"/>
      <c r="K476" s="33"/>
      <c r="L476" s="34"/>
      <c r="M476" s="155"/>
      <c r="N476" s="156"/>
      <c r="O476" s="54"/>
      <c r="P476" s="54"/>
      <c r="Q476" s="54"/>
      <c r="R476" s="54"/>
      <c r="S476" s="54"/>
      <c r="T476" s="55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T476" s="18" t="s">
        <v>134</v>
      </c>
      <c r="AU476" s="18" t="s">
        <v>82</v>
      </c>
    </row>
    <row r="477" spans="2:51" s="12" customFormat="1" ht="12">
      <c r="B477" s="157"/>
      <c r="D477" s="158" t="s">
        <v>136</v>
      </c>
      <c r="E477" s="159" t="s">
        <v>3</v>
      </c>
      <c r="F477" s="160" t="s">
        <v>537</v>
      </c>
      <c r="H477" s="159" t="s">
        <v>3</v>
      </c>
      <c r="I477" s="161"/>
      <c r="L477" s="157"/>
      <c r="M477" s="162"/>
      <c r="N477" s="163"/>
      <c r="O477" s="163"/>
      <c r="P477" s="163"/>
      <c r="Q477" s="163"/>
      <c r="R477" s="163"/>
      <c r="S477" s="163"/>
      <c r="T477" s="164"/>
      <c r="AT477" s="159" t="s">
        <v>136</v>
      </c>
      <c r="AU477" s="159" t="s">
        <v>82</v>
      </c>
      <c r="AV477" s="12" t="s">
        <v>80</v>
      </c>
      <c r="AW477" s="12" t="s">
        <v>33</v>
      </c>
      <c r="AX477" s="12" t="s">
        <v>72</v>
      </c>
      <c r="AY477" s="159" t="s">
        <v>125</v>
      </c>
    </row>
    <row r="478" spans="2:51" s="12" customFormat="1" ht="12">
      <c r="B478" s="157"/>
      <c r="D478" s="158" t="s">
        <v>136</v>
      </c>
      <c r="E478" s="159" t="s">
        <v>3</v>
      </c>
      <c r="F478" s="160" t="s">
        <v>538</v>
      </c>
      <c r="H478" s="159" t="s">
        <v>3</v>
      </c>
      <c r="I478" s="161"/>
      <c r="L478" s="157"/>
      <c r="M478" s="162"/>
      <c r="N478" s="163"/>
      <c r="O478" s="163"/>
      <c r="P478" s="163"/>
      <c r="Q478" s="163"/>
      <c r="R478" s="163"/>
      <c r="S478" s="163"/>
      <c r="T478" s="164"/>
      <c r="AT478" s="159" t="s">
        <v>136</v>
      </c>
      <c r="AU478" s="159" t="s">
        <v>82</v>
      </c>
      <c r="AV478" s="12" t="s">
        <v>80</v>
      </c>
      <c r="AW478" s="12" t="s">
        <v>33</v>
      </c>
      <c r="AX478" s="12" t="s">
        <v>72</v>
      </c>
      <c r="AY478" s="159" t="s">
        <v>125</v>
      </c>
    </row>
    <row r="479" spans="2:51" s="12" customFormat="1" ht="12">
      <c r="B479" s="157"/>
      <c r="D479" s="158" t="s">
        <v>136</v>
      </c>
      <c r="E479" s="159" t="s">
        <v>3</v>
      </c>
      <c r="F479" s="160" t="s">
        <v>138</v>
      </c>
      <c r="H479" s="159" t="s">
        <v>3</v>
      </c>
      <c r="I479" s="161"/>
      <c r="L479" s="157"/>
      <c r="M479" s="162"/>
      <c r="N479" s="163"/>
      <c r="O479" s="163"/>
      <c r="P479" s="163"/>
      <c r="Q479" s="163"/>
      <c r="R479" s="163"/>
      <c r="S479" s="163"/>
      <c r="T479" s="164"/>
      <c r="AT479" s="159" t="s">
        <v>136</v>
      </c>
      <c r="AU479" s="159" t="s">
        <v>82</v>
      </c>
      <c r="AV479" s="12" t="s">
        <v>80</v>
      </c>
      <c r="AW479" s="12" t="s">
        <v>33</v>
      </c>
      <c r="AX479" s="12" t="s">
        <v>72</v>
      </c>
      <c r="AY479" s="159" t="s">
        <v>125</v>
      </c>
    </row>
    <row r="480" spans="2:51" s="12" customFormat="1" ht="12">
      <c r="B480" s="157"/>
      <c r="D480" s="158" t="s">
        <v>136</v>
      </c>
      <c r="E480" s="159" t="s">
        <v>3</v>
      </c>
      <c r="F480" s="160" t="s">
        <v>171</v>
      </c>
      <c r="H480" s="159" t="s">
        <v>3</v>
      </c>
      <c r="I480" s="161"/>
      <c r="L480" s="157"/>
      <c r="M480" s="162"/>
      <c r="N480" s="163"/>
      <c r="O480" s="163"/>
      <c r="P480" s="163"/>
      <c r="Q480" s="163"/>
      <c r="R480" s="163"/>
      <c r="S480" s="163"/>
      <c r="T480" s="164"/>
      <c r="AT480" s="159" t="s">
        <v>136</v>
      </c>
      <c r="AU480" s="159" t="s">
        <v>82</v>
      </c>
      <c r="AV480" s="12" t="s">
        <v>80</v>
      </c>
      <c r="AW480" s="12" t="s">
        <v>33</v>
      </c>
      <c r="AX480" s="12" t="s">
        <v>72</v>
      </c>
      <c r="AY480" s="159" t="s">
        <v>125</v>
      </c>
    </row>
    <row r="481" spans="2:51" s="13" customFormat="1" ht="12">
      <c r="B481" s="165"/>
      <c r="D481" s="158" t="s">
        <v>136</v>
      </c>
      <c r="E481" s="166" t="s">
        <v>3</v>
      </c>
      <c r="F481" s="167" t="s">
        <v>285</v>
      </c>
      <c r="H481" s="168">
        <v>268.55</v>
      </c>
      <c r="I481" s="169"/>
      <c r="L481" s="165"/>
      <c r="M481" s="170"/>
      <c r="N481" s="171"/>
      <c r="O481" s="171"/>
      <c r="P481" s="171"/>
      <c r="Q481" s="171"/>
      <c r="R481" s="171"/>
      <c r="S481" s="171"/>
      <c r="T481" s="172"/>
      <c r="AT481" s="166" t="s">
        <v>136</v>
      </c>
      <c r="AU481" s="166" t="s">
        <v>82</v>
      </c>
      <c r="AV481" s="13" t="s">
        <v>82</v>
      </c>
      <c r="AW481" s="13" t="s">
        <v>33</v>
      </c>
      <c r="AX481" s="13" t="s">
        <v>72</v>
      </c>
      <c r="AY481" s="166" t="s">
        <v>125</v>
      </c>
    </row>
    <row r="482" spans="2:51" s="14" customFormat="1" ht="12">
      <c r="B482" s="173"/>
      <c r="D482" s="158" t="s">
        <v>136</v>
      </c>
      <c r="E482" s="174" t="s">
        <v>3</v>
      </c>
      <c r="F482" s="175" t="s">
        <v>141</v>
      </c>
      <c r="H482" s="176">
        <v>268.55</v>
      </c>
      <c r="I482" s="177"/>
      <c r="L482" s="173"/>
      <c r="M482" s="178"/>
      <c r="N482" s="179"/>
      <c r="O482" s="179"/>
      <c r="P482" s="179"/>
      <c r="Q482" s="179"/>
      <c r="R482" s="179"/>
      <c r="S482" s="179"/>
      <c r="T482" s="180"/>
      <c r="AT482" s="174" t="s">
        <v>136</v>
      </c>
      <c r="AU482" s="174" t="s">
        <v>82</v>
      </c>
      <c r="AV482" s="14" t="s">
        <v>133</v>
      </c>
      <c r="AW482" s="14" t="s">
        <v>33</v>
      </c>
      <c r="AX482" s="14" t="s">
        <v>80</v>
      </c>
      <c r="AY482" s="174" t="s">
        <v>125</v>
      </c>
    </row>
    <row r="483" spans="1:65" s="1" customFormat="1" ht="21.75" customHeight="1">
      <c r="A483" s="33"/>
      <c r="B483" s="138"/>
      <c r="C483" s="139" t="s">
        <v>539</v>
      </c>
      <c r="D483" s="139" t="s">
        <v>128</v>
      </c>
      <c r="E483" s="140" t="s">
        <v>540</v>
      </c>
      <c r="F483" s="141" t="s">
        <v>541</v>
      </c>
      <c r="G483" s="142" t="s">
        <v>131</v>
      </c>
      <c r="H483" s="143">
        <v>22.64</v>
      </c>
      <c r="I483" s="144"/>
      <c r="J483" s="145">
        <f>ROUND(I483*H483,2)</f>
        <v>0</v>
      </c>
      <c r="K483" s="141" t="s">
        <v>132</v>
      </c>
      <c r="L483" s="34"/>
      <c r="M483" s="146" t="s">
        <v>3</v>
      </c>
      <c r="N483" s="147" t="s">
        <v>44</v>
      </c>
      <c r="O483" s="54"/>
      <c r="P483" s="148">
        <f>O483*H483</f>
        <v>0</v>
      </c>
      <c r="Q483" s="148">
        <v>0</v>
      </c>
      <c r="R483" s="148">
        <f>Q483*H483</f>
        <v>0</v>
      </c>
      <c r="S483" s="148">
        <v>0.00463</v>
      </c>
      <c r="T483" s="149">
        <f>S483*H483</f>
        <v>0.10482319999999999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50" t="s">
        <v>186</v>
      </c>
      <c r="AT483" s="150" t="s">
        <v>128</v>
      </c>
      <c r="AU483" s="150" t="s">
        <v>82</v>
      </c>
      <c r="AY483" s="18" t="s">
        <v>125</v>
      </c>
      <c r="BE483" s="151">
        <f>IF(N483="základní",J483,0)</f>
        <v>0</v>
      </c>
      <c r="BF483" s="151">
        <f>IF(N483="snížená",J483,0)</f>
        <v>0</v>
      </c>
      <c r="BG483" s="151">
        <f>IF(N483="zákl. přenesená",J483,0)</f>
        <v>0</v>
      </c>
      <c r="BH483" s="151">
        <f>IF(N483="sníž. přenesená",J483,0)</f>
        <v>0</v>
      </c>
      <c r="BI483" s="151">
        <f>IF(N483="nulová",J483,0)</f>
        <v>0</v>
      </c>
      <c r="BJ483" s="18" t="s">
        <v>82</v>
      </c>
      <c r="BK483" s="151">
        <f>ROUND(I483*H483,2)</f>
        <v>0</v>
      </c>
      <c r="BL483" s="18" t="s">
        <v>186</v>
      </c>
      <c r="BM483" s="150" t="s">
        <v>542</v>
      </c>
    </row>
    <row r="484" spans="1:47" s="1" customFormat="1" ht="12">
      <c r="A484" s="33"/>
      <c r="B484" s="34"/>
      <c r="C484" s="33"/>
      <c r="D484" s="152" t="s">
        <v>134</v>
      </c>
      <c r="E484" s="33"/>
      <c r="F484" s="153" t="s">
        <v>543</v>
      </c>
      <c r="G484" s="33"/>
      <c r="H484" s="33"/>
      <c r="I484" s="154"/>
      <c r="J484" s="33"/>
      <c r="K484" s="33"/>
      <c r="L484" s="34"/>
      <c r="M484" s="155"/>
      <c r="N484" s="156"/>
      <c r="O484" s="54"/>
      <c r="P484" s="54"/>
      <c r="Q484" s="54"/>
      <c r="R484" s="54"/>
      <c r="S484" s="54"/>
      <c r="T484" s="55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T484" s="18" t="s">
        <v>134</v>
      </c>
      <c r="AU484" s="18" t="s">
        <v>82</v>
      </c>
    </row>
    <row r="485" spans="2:51" s="13" customFormat="1" ht="12">
      <c r="B485" s="165"/>
      <c r="D485" s="158" t="s">
        <v>136</v>
      </c>
      <c r="E485" s="166" t="s">
        <v>3</v>
      </c>
      <c r="F485" s="167" t="s">
        <v>544</v>
      </c>
      <c r="H485" s="168">
        <v>22.64</v>
      </c>
      <c r="I485" s="169"/>
      <c r="L485" s="165"/>
      <c r="M485" s="170"/>
      <c r="N485" s="171"/>
      <c r="O485" s="171"/>
      <c r="P485" s="171"/>
      <c r="Q485" s="171"/>
      <c r="R485" s="171"/>
      <c r="S485" s="171"/>
      <c r="T485" s="172"/>
      <c r="AT485" s="166" t="s">
        <v>136</v>
      </c>
      <c r="AU485" s="166" t="s">
        <v>82</v>
      </c>
      <c r="AV485" s="13" t="s">
        <v>82</v>
      </c>
      <c r="AW485" s="13" t="s">
        <v>33</v>
      </c>
      <c r="AX485" s="13" t="s">
        <v>72</v>
      </c>
      <c r="AY485" s="166" t="s">
        <v>125</v>
      </c>
    </row>
    <row r="486" spans="2:51" s="14" customFormat="1" ht="12">
      <c r="B486" s="173"/>
      <c r="D486" s="158" t="s">
        <v>136</v>
      </c>
      <c r="E486" s="174" t="s">
        <v>3</v>
      </c>
      <c r="F486" s="175" t="s">
        <v>141</v>
      </c>
      <c r="H486" s="176">
        <v>22.64</v>
      </c>
      <c r="I486" s="177"/>
      <c r="L486" s="173"/>
      <c r="M486" s="178"/>
      <c r="N486" s="179"/>
      <c r="O486" s="179"/>
      <c r="P486" s="179"/>
      <c r="Q486" s="179"/>
      <c r="R486" s="179"/>
      <c r="S486" s="179"/>
      <c r="T486" s="180"/>
      <c r="AT486" s="174" t="s">
        <v>136</v>
      </c>
      <c r="AU486" s="174" t="s">
        <v>82</v>
      </c>
      <c r="AV486" s="14" t="s">
        <v>133</v>
      </c>
      <c r="AW486" s="14" t="s">
        <v>33</v>
      </c>
      <c r="AX486" s="14" t="s">
        <v>80</v>
      </c>
      <c r="AY486" s="174" t="s">
        <v>125</v>
      </c>
    </row>
    <row r="487" spans="1:65" s="1" customFormat="1" ht="21.75" customHeight="1">
      <c r="A487" s="33"/>
      <c r="B487" s="138"/>
      <c r="C487" s="139" t="s">
        <v>336</v>
      </c>
      <c r="D487" s="139" t="s">
        <v>128</v>
      </c>
      <c r="E487" s="140" t="s">
        <v>545</v>
      </c>
      <c r="F487" s="141" t="s">
        <v>546</v>
      </c>
      <c r="G487" s="142" t="s">
        <v>144</v>
      </c>
      <c r="H487" s="143">
        <v>268.55</v>
      </c>
      <c r="I487" s="144"/>
      <c r="J487" s="145">
        <f>ROUND(I487*H487,2)</f>
        <v>0</v>
      </c>
      <c r="K487" s="141" t="s">
        <v>132</v>
      </c>
      <c r="L487" s="34"/>
      <c r="M487" s="146" t="s">
        <v>3</v>
      </c>
      <c r="N487" s="147" t="s">
        <v>44</v>
      </c>
      <c r="O487" s="54"/>
      <c r="P487" s="148">
        <f>O487*H487</f>
        <v>0</v>
      </c>
      <c r="Q487" s="148">
        <v>0</v>
      </c>
      <c r="R487" s="148">
        <f>Q487*H487</f>
        <v>0</v>
      </c>
      <c r="S487" s="148">
        <v>0</v>
      </c>
      <c r="T487" s="149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50" t="s">
        <v>186</v>
      </c>
      <c r="AT487" s="150" t="s">
        <v>128</v>
      </c>
      <c r="AU487" s="150" t="s">
        <v>82</v>
      </c>
      <c r="AY487" s="18" t="s">
        <v>125</v>
      </c>
      <c r="BE487" s="151">
        <f>IF(N487="základní",J487,0)</f>
        <v>0</v>
      </c>
      <c r="BF487" s="151">
        <f>IF(N487="snížená",J487,0)</f>
        <v>0</v>
      </c>
      <c r="BG487" s="151">
        <f>IF(N487="zákl. přenesená",J487,0)</f>
        <v>0</v>
      </c>
      <c r="BH487" s="151">
        <f>IF(N487="sníž. přenesená",J487,0)</f>
        <v>0</v>
      </c>
      <c r="BI487" s="151">
        <f>IF(N487="nulová",J487,0)</f>
        <v>0</v>
      </c>
      <c r="BJ487" s="18" t="s">
        <v>82</v>
      </c>
      <c r="BK487" s="151">
        <f>ROUND(I487*H487,2)</f>
        <v>0</v>
      </c>
      <c r="BL487" s="18" t="s">
        <v>186</v>
      </c>
      <c r="BM487" s="150" t="s">
        <v>547</v>
      </c>
    </row>
    <row r="488" spans="1:47" s="1" customFormat="1" ht="12">
      <c r="A488" s="33"/>
      <c r="B488" s="34"/>
      <c r="C488" s="33"/>
      <c r="D488" s="152" t="s">
        <v>134</v>
      </c>
      <c r="E488" s="33"/>
      <c r="F488" s="153" t="s">
        <v>548</v>
      </c>
      <c r="G488" s="33"/>
      <c r="H488" s="33"/>
      <c r="I488" s="154"/>
      <c r="J488" s="33"/>
      <c r="K488" s="33"/>
      <c r="L488" s="34"/>
      <c r="M488" s="155"/>
      <c r="N488" s="156"/>
      <c r="O488" s="54"/>
      <c r="P488" s="54"/>
      <c r="Q488" s="54"/>
      <c r="R488" s="54"/>
      <c r="S488" s="54"/>
      <c r="T488" s="55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T488" s="18" t="s">
        <v>134</v>
      </c>
      <c r="AU488" s="18" t="s">
        <v>82</v>
      </c>
    </row>
    <row r="489" spans="1:65" s="1" customFormat="1" ht="24.2" customHeight="1">
      <c r="A489" s="33"/>
      <c r="B489" s="138"/>
      <c r="C489" s="139" t="s">
        <v>549</v>
      </c>
      <c r="D489" s="139" t="s">
        <v>128</v>
      </c>
      <c r="E489" s="140" t="s">
        <v>550</v>
      </c>
      <c r="F489" s="141" t="s">
        <v>551</v>
      </c>
      <c r="G489" s="142" t="s">
        <v>131</v>
      </c>
      <c r="H489" s="143">
        <v>22.64</v>
      </c>
      <c r="I489" s="144"/>
      <c r="J489" s="145">
        <f>ROUND(I489*H489,2)</f>
        <v>0</v>
      </c>
      <c r="K489" s="141" t="s">
        <v>132</v>
      </c>
      <c r="L489" s="34"/>
      <c r="M489" s="146" t="s">
        <v>3</v>
      </c>
      <c r="N489" s="147" t="s">
        <v>44</v>
      </c>
      <c r="O489" s="54"/>
      <c r="P489" s="148">
        <f>O489*H489</f>
        <v>0</v>
      </c>
      <c r="Q489" s="148">
        <v>0</v>
      </c>
      <c r="R489" s="148">
        <f>Q489*H489</f>
        <v>0</v>
      </c>
      <c r="S489" s="148">
        <v>0</v>
      </c>
      <c r="T489" s="149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50" t="s">
        <v>186</v>
      </c>
      <c r="AT489" s="150" t="s">
        <v>128</v>
      </c>
      <c r="AU489" s="150" t="s">
        <v>82</v>
      </c>
      <c r="AY489" s="18" t="s">
        <v>125</v>
      </c>
      <c r="BE489" s="151">
        <f>IF(N489="základní",J489,0)</f>
        <v>0</v>
      </c>
      <c r="BF489" s="151">
        <f>IF(N489="snížená",J489,0)</f>
        <v>0</v>
      </c>
      <c r="BG489" s="151">
        <f>IF(N489="zákl. přenesená",J489,0)</f>
        <v>0</v>
      </c>
      <c r="BH489" s="151">
        <f>IF(N489="sníž. přenesená",J489,0)</f>
        <v>0</v>
      </c>
      <c r="BI489" s="151">
        <f>IF(N489="nulová",J489,0)</f>
        <v>0</v>
      </c>
      <c r="BJ489" s="18" t="s">
        <v>82</v>
      </c>
      <c r="BK489" s="151">
        <f>ROUND(I489*H489,2)</f>
        <v>0</v>
      </c>
      <c r="BL489" s="18" t="s">
        <v>186</v>
      </c>
      <c r="BM489" s="150" t="s">
        <v>552</v>
      </c>
    </row>
    <row r="490" spans="1:47" s="1" customFormat="1" ht="12">
      <c r="A490" s="33"/>
      <c r="B490" s="34"/>
      <c r="C490" s="33"/>
      <c r="D490" s="152" t="s">
        <v>134</v>
      </c>
      <c r="E490" s="33"/>
      <c r="F490" s="153" t="s">
        <v>553</v>
      </c>
      <c r="G490" s="33"/>
      <c r="H490" s="33"/>
      <c r="I490" s="154"/>
      <c r="J490" s="33"/>
      <c r="K490" s="33"/>
      <c r="L490" s="34"/>
      <c r="M490" s="155"/>
      <c r="N490" s="156"/>
      <c r="O490" s="54"/>
      <c r="P490" s="54"/>
      <c r="Q490" s="54"/>
      <c r="R490" s="54"/>
      <c r="S490" s="54"/>
      <c r="T490" s="55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T490" s="18" t="s">
        <v>134</v>
      </c>
      <c r="AU490" s="18" t="s">
        <v>82</v>
      </c>
    </row>
    <row r="491" spans="1:65" s="1" customFormat="1" ht="16.5" customHeight="1">
      <c r="A491" s="33"/>
      <c r="B491" s="138"/>
      <c r="C491" s="139" t="s">
        <v>345</v>
      </c>
      <c r="D491" s="139" t="s">
        <v>128</v>
      </c>
      <c r="E491" s="140" t="s">
        <v>554</v>
      </c>
      <c r="F491" s="141" t="s">
        <v>555</v>
      </c>
      <c r="G491" s="142" t="s">
        <v>144</v>
      </c>
      <c r="H491" s="143">
        <v>268.55</v>
      </c>
      <c r="I491" s="144"/>
      <c r="J491" s="145">
        <f>ROUND(I491*H491,2)</f>
        <v>0</v>
      </c>
      <c r="K491" s="141" t="s">
        <v>132</v>
      </c>
      <c r="L491" s="34"/>
      <c r="M491" s="146" t="s">
        <v>3</v>
      </c>
      <c r="N491" s="147" t="s">
        <v>44</v>
      </c>
      <c r="O491" s="54"/>
      <c r="P491" s="148">
        <f>O491*H491</f>
        <v>0</v>
      </c>
      <c r="Q491" s="148">
        <v>0</v>
      </c>
      <c r="R491" s="148">
        <f>Q491*H491</f>
        <v>0</v>
      </c>
      <c r="S491" s="148">
        <v>0.00013</v>
      </c>
      <c r="T491" s="149">
        <f>S491*H491</f>
        <v>0.0349115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0" t="s">
        <v>186</v>
      </c>
      <c r="AT491" s="150" t="s">
        <v>128</v>
      </c>
      <c r="AU491" s="150" t="s">
        <v>82</v>
      </c>
      <c r="AY491" s="18" t="s">
        <v>125</v>
      </c>
      <c r="BE491" s="151">
        <f>IF(N491="základní",J491,0)</f>
        <v>0</v>
      </c>
      <c r="BF491" s="151">
        <f>IF(N491="snížená",J491,0)</f>
        <v>0</v>
      </c>
      <c r="BG491" s="151">
        <f>IF(N491="zákl. přenesená",J491,0)</f>
        <v>0</v>
      </c>
      <c r="BH491" s="151">
        <f>IF(N491="sníž. přenesená",J491,0)</f>
        <v>0</v>
      </c>
      <c r="BI491" s="151">
        <f>IF(N491="nulová",J491,0)</f>
        <v>0</v>
      </c>
      <c r="BJ491" s="18" t="s">
        <v>82</v>
      </c>
      <c r="BK491" s="151">
        <f>ROUND(I491*H491,2)</f>
        <v>0</v>
      </c>
      <c r="BL491" s="18" t="s">
        <v>186</v>
      </c>
      <c r="BM491" s="150" t="s">
        <v>556</v>
      </c>
    </row>
    <row r="492" spans="1:47" s="1" customFormat="1" ht="12">
      <c r="A492" s="33"/>
      <c r="B492" s="34"/>
      <c r="C492" s="33"/>
      <c r="D492" s="152" t="s">
        <v>134</v>
      </c>
      <c r="E492" s="33"/>
      <c r="F492" s="153" t="s">
        <v>557</v>
      </c>
      <c r="G492" s="33"/>
      <c r="H492" s="33"/>
      <c r="I492" s="154"/>
      <c r="J492" s="33"/>
      <c r="K492" s="33"/>
      <c r="L492" s="34"/>
      <c r="M492" s="155"/>
      <c r="N492" s="156"/>
      <c r="O492" s="54"/>
      <c r="P492" s="54"/>
      <c r="Q492" s="54"/>
      <c r="R492" s="54"/>
      <c r="S492" s="54"/>
      <c r="T492" s="55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T492" s="18" t="s">
        <v>134</v>
      </c>
      <c r="AU492" s="18" t="s">
        <v>82</v>
      </c>
    </row>
    <row r="493" spans="1:65" s="1" customFormat="1" ht="16.5" customHeight="1">
      <c r="A493" s="33"/>
      <c r="B493" s="138"/>
      <c r="C493" s="139" t="s">
        <v>558</v>
      </c>
      <c r="D493" s="139" t="s">
        <v>128</v>
      </c>
      <c r="E493" s="140" t="s">
        <v>559</v>
      </c>
      <c r="F493" s="141" t="s">
        <v>560</v>
      </c>
      <c r="G493" s="142" t="s">
        <v>561</v>
      </c>
      <c r="H493" s="143">
        <v>7</v>
      </c>
      <c r="I493" s="144"/>
      <c r="J493" s="145">
        <f>ROUND(I493*H493,2)</f>
        <v>0</v>
      </c>
      <c r="K493" s="141" t="s">
        <v>132</v>
      </c>
      <c r="L493" s="34"/>
      <c r="M493" s="146" t="s">
        <v>3</v>
      </c>
      <c r="N493" s="147" t="s">
        <v>44</v>
      </c>
      <c r="O493" s="54"/>
      <c r="P493" s="148">
        <f>O493*H493</f>
        <v>0</v>
      </c>
      <c r="Q493" s="148">
        <v>0</v>
      </c>
      <c r="R493" s="148">
        <f>Q493*H493</f>
        <v>0</v>
      </c>
      <c r="S493" s="148">
        <v>0.0165</v>
      </c>
      <c r="T493" s="149">
        <f>S493*H493</f>
        <v>0.1155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0" t="s">
        <v>186</v>
      </c>
      <c r="AT493" s="150" t="s">
        <v>128</v>
      </c>
      <c r="AU493" s="150" t="s">
        <v>82</v>
      </c>
      <c r="AY493" s="18" t="s">
        <v>125</v>
      </c>
      <c r="BE493" s="151">
        <f>IF(N493="základní",J493,0)</f>
        <v>0</v>
      </c>
      <c r="BF493" s="151">
        <f>IF(N493="snížená",J493,0)</f>
        <v>0</v>
      </c>
      <c r="BG493" s="151">
        <f>IF(N493="zákl. přenesená",J493,0)</f>
        <v>0</v>
      </c>
      <c r="BH493" s="151">
        <f>IF(N493="sníž. přenesená",J493,0)</f>
        <v>0</v>
      </c>
      <c r="BI493" s="151">
        <f>IF(N493="nulová",J493,0)</f>
        <v>0</v>
      </c>
      <c r="BJ493" s="18" t="s">
        <v>82</v>
      </c>
      <c r="BK493" s="151">
        <f>ROUND(I493*H493,2)</f>
        <v>0</v>
      </c>
      <c r="BL493" s="18" t="s">
        <v>186</v>
      </c>
      <c r="BM493" s="150" t="s">
        <v>562</v>
      </c>
    </row>
    <row r="494" spans="1:47" s="1" customFormat="1" ht="12">
      <c r="A494" s="33"/>
      <c r="B494" s="34"/>
      <c r="C494" s="33"/>
      <c r="D494" s="152" t="s">
        <v>134</v>
      </c>
      <c r="E494" s="33"/>
      <c r="F494" s="153" t="s">
        <v>563</v>
      </c>
      <c r="G494" s="33"/>
      <c r="H494" s="33"/>
      <c r="I494" s="154"/>
      <c r="J494" s="33"/>
      <c r="K494" s="33"/>
      <c r="L494" s="34"/>
      <c r="M494" s="155"/>
      <c r="N494" s="156"/>
      <c r="O494" s="54"/>
      <c r="P494" s="54"/>
      <c r="Q494" s="54"/>
      <c r="R494" s="54"/>
      <c r="S494" s="54"/>
      <c r="T494" s="55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T494" s="18" t="s">
        <v>134</v>
      </c>
      <c r="AU494" s="18" t="s">
        <v>82</v>
      </c>
    </row>
    <row r="495" spans="2:51" s="12" customFormat="1" ht="12">
      <c r="B495" s="157"/>
      <c r="D495" s="158" t="s">
        <v>136</v>
      </c>
      <c r="E495" s="159" t="s">
        <v>3</v>
      </c>
      <c r="F495" s="160" t="s">
        <v>564</v>
      </c>
      <c r="H495" s="159" t="s">
        <v>3</v>
      </c>
      <c r="I495" s="161"/>
      <c r="L495" s="157"/>
      <c r="M495" s="162"/>
      <c r="N495" s="163"/>
      <c r="O495" s="163"/>
      <c r="P495" s="163"/>
      <c r="Q495" s="163"/>
      <c r="R495" s="163"/>
      <c r="S495" s="163"/>
      <c r="T495" s="164"/>
      <c r="AT495" s="159" t="s">
        <v>136</v>
      </c>
      <c r="AU495" s="159" t="s">
        <v>82</v>
      </c>
      <c r="AV495" s="12" t="s">
        <v>80</v>
      </c>
      <c r="AW495" s="12" t="s">
        <v>33</v>
      </c>
      <c r="AX495" s="12" t="s">
        <v>72</v>
      </c>
      <c r="AY495" s="159" t="s">
        <v>125</v>
      </c>
    </row>
    <row r="496" spans="2:51" s="12" customFormat="1" ht="12">
      <c r="B496" s="157"/>
      <c r="D496" s="158" t="s">
        <v>136</v>
      </c>
      <c r="E496" s="159" t="s">
        <v>3</v>
      </c>
      <c r="F496" s="160" t="s">
        <v>565</v>
      </c>
      <c r="H496" s="159" t="s">
        <v>3</v>
      </c>
      <c r="I496" s="161"/>
      <c r="L496" s="157"/>
      <c r="M496" s="162"/>
      <c r="N496" s="163"/>
      <c r="O496" s="163"/>
      <c r="P496" s="163"/>
      <c r="Q496" s="163"/>
      <c r="R496" s="163"/>
      <c r="S496" s="163"/>
      <c r="T496" s="164"/>
      <c r="AT496" s="159" t="s">
        <v>136</v>
      </c>
      <c r="AU496" s="159" t="s">
        <v>82</v>
      </c>
      <c r="AV496" s="12" t="s">
        <v>80</v>
      </c>
      <c r="AW496" s="12" t="s">
        <v>33</v>
      </c>
      <c r="AX496" s="12" t="s">
        <v>72</v>
      </c>
      <c r="AY496" s="159" t="s">
        <v>125</v>
      </c>
    </row>
    <row r="497" spans="2:51" s="12" customFormat="1" ht="12">
      <c r="B497" s="157"/>
      <c r="D497" s="158" t="s">
        <v>136</v>
      </c>
      <c r="E497" s="159" t="s">
        <v>3</v>
      </c>
      <c r="F497" s="160" t="s">
        <v>418</v>
      </c>
      <c r="H497" s="159" t="s">
        <v>3</v>
      </c>
      <c r="I497" s="161"/>
      <c r="L497" s="157"/>
      <c r="M497" s="162"/>
      <c r="N497" s="163"/>
      <c r="O497" s="163"/>
      <c r="P497" s="163"/>
      <c r="Q497" s="163"/>
      <c r="R497" s="163"/>
      <c r="S497" s="163"/>
      <c r="T497" s="164"/>
      <c r="AT497" s="159" t="s">
        <v>136</v>
      </c>
      <c r="AU497" s="159" t="s">
        <v>82</v>
      </c>
      <c r="AV497" s="12" t="s">
        <v>80</v>
      </c>
      <c r="AW497" s="12" t="s">
        <v>33</v>
      </c>
      <c r="AX497" s="12" t="s">
        <v>72</v>
      </c>
      <c r="AY497" s="159" t="s">
        <v>125</v>
      </c>
    </row>
    <row r="498" spans="2:51" s="13" customFormat="1" ht="12">
      <c r="B498" s="165"/>
      <c r="D498" s="158" t="s">
        <v>136</v>
      </c>
      <c r="E498" s="166" t="s">
        <v>3</v>
      </c>
      <c r="F498" s="167" t="s">
        <v>176</v>
      </c>
      <c r="H498" s="168">
        <v>7</v>
      </c>
      <c r="I498" s="169"/>
      <c r="L498" s="165"/>
      <c r="M498" s="170"/>
      <c r="N498" s="171"/>
      <c r="O498" s="171"/>
      <c r="P498" s="171"/>
      <c r="Q498" s="171"/>
      <c r="R498" s="171"/>
      <c r="S498" s="171"/>
      <c r="T498" s="172"/>
      <c r="AT498" s="166" t="s">
        <v>136</v>
      </c>
      <c r="AU498" s="166" t="s">
        <v>82</v>
      </c>
      <c r="AV498" s="13" t="s">
        <v>82</v>
      </c>
      <c r="AW498" s="13" t="s">
        <v>33</v>
      </c>
      <c r="AX498" s="13" t="s">
        <v>72</v>
      </c>
      <c r="AY498" s="166" t="s">
        <v>125</v>
      </c>
    </row>
    <row r="499" spans="2:51" s="14" customFormat="1" ht="12">
      <c r="B499" s="173"/>
      <c r="D499" s="158" t="s">
        <v>136</v>
      </c>
      <c r="E499" s="174" t="s">
        <v>3</v>
      </c>
      <c r="F499" s="175" t="s">
        <v>141</v>
      </c>
      <c r="H499" s="176">
        <v>7</v>
      </c>
      <c r="I499" s="177"/>
      <c r="L499" s="173"/>
      <c r="M499" s="178"/>
      <c r="N499" s="179"/>
      <c r="O499" s="179"/>
      <c r="P499" s="179"/>
      <c r="Q499" s="179"/>
      <c r="R499" s="179"/>
      <c r="S499" s="179"/>
      <c r="T499" s="180"/>
      <c r="AT499" s="174" t="s">
        <v>136</v>
      </c>
      <c r="AU499" s="174" t="s">
        <v>82</v>
      </c>
      <c r="AV499" s="14" t="s">
        <v>133</v>
      </c>
      <c r="AW499" s="14" t="s">
        <v>33</v>
      </c>
      <c r="AX499" s="14" t="s">
        <v>80</v>
      </c>
      <c r="AY499" s="174" t="s">
        <v>125</v>
      </c>
    </row>
    <row r="500" spans="1:65" s="1" customFormat="1" ht="24.2" customHeight="1">
      <c r="A500" s="33"/>
      <c r="B500" s="138"/>
      <c r="C500" s="139" t="s">
        <v>348</v>
      </c>
      <c r="D500" s="139" t="s">
        <v>128</v>
      </c>
      <c r="E500" s="140" t="s">
        <v>225</v>
      </c>
      <c r="F500" s="141" t="s">
        <v>226</v>
      </c>
      <c r="G500" s="142" t="s">
        <v>217</v>
      </c>
      <c r="H500" s="143">
        <v>5.03</v>
      </c>
      <c r="I500" s="144"/>
      <c r="J500" s="145">
        <f>ROUND(I500*H500,2)</f>
        <v>0</v>
      </c>
      <c r="K500" s="141" t="s">
        <v>132</v>
      </c>
      <c r="L500" s="34"/>
      <c r="M500" s="146" t="s">
        <v>3</v>
      </c>
      <c r="N500" s="147" t="s">
        <v>44</v>
      </c>
      <c r="O500" s="54"/>
      <c r="P500" s="148">
        <f>O500*H500</f>
        <v>0</v>
      </c>
      <c r="Q500" s="148">
        <v>0</v>
      </c>
      <c r="R500" s="148">
        <f>Q500*H500</f>
        <v>0</v>
      </c>
      <c r="S500" s="148">
        <v>0</v>
      </c>
      <c r="T500" s="149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0" t="s">
        <v>186</v>
      </c>
      <c r="AT500" s="150" t="s">
        <v>128</v>
      </c>
      <c r="AU500" s="150" t="s">
        <v>82</v>
      </c>
      <c r="AY500" s="18" t="s">
        <v>125</v>
      </c>
      <c r="BE500" s="151">
        <f>IF(N500="základní",J500,0)</f>
        <v>0</v>
      </c>
      <c r="BF500" s="151">
        <f>IF(N500="snížená",J500,0)</f>
        <v>0</v>
      </c>
      <c r="BG500" s="151">
        <f>IF(N500="zákl. přenesená",J500,0)</f>
        <v>0</v>
      </c>
      <c r="BH500" s="151">
        <f>IF(N500="sníž. přenesená",J500,0)</f>
        <v>0</v>
      </c>
      <c r="BI500" s="151">
        <f>IF(N500="nulová",J500,0)</f>
        <v>0</v>
      </c>
      <c r="BJ500" s="18" t="s">
        <v>82</v>
      </c>
      <c r="BK500" s="151">
        <f>ROUND(I500*H500,2)</f>
        <v>0</v>
      </c>
      <c r="BL500" s="18" t="s">
        <v>186</v>
      </c>
      <c r="BM500" s="150" t="s">
        <v>566</v>
      </c>
    </row>
    <row r="501" spans="1:47" s="1" customFormat="1" ht="12">
      <c r="A501" s="33"/>
      <c r="B501" s="34"/>
      <c r="C501" s="33"/>
      <c r="D501" s="152" t="s">
        <v>134</v>
      </c>
      <c r="E501" s="33"/>
      <c r="F501" s="153" t="s">
        <v>228</v>
      </c>
      <c r="G501" s="33"/>
      <c r="H501" s="33"/>
      <c r="I501" s="154"/>
      <c r="J501" s="33"/>
      <c r="K501" s="33"/>
      <c r="L501" s="34"/>
      <c r="M501" s="155"/>
      <c r="N501" s="156"/>
      <c r="O501" s="54"/>
      <c r="P501" s="54"/>
      <c r="Q501" s="54"/>
      <c r="R501" s="54"/>
      <c r="S501" s="54"/>
      <c r="T501" s="55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8" t="s">
        <v>134</v>
      </c>
      <c r="AU501" s="18" t="s">
        <v>82</v>
      </c>
    </row>
    <row r="502" spans="2:51" s="12" customFormat="1" ht="12">
      <c r="B502" s="157"/>
      <c r="D502" s="158" t="s">
        <v>136</v>
      </c>
      <c r="E502" s="159" t="s">
        <v>3</v>
      </c>
      <c r="F502" s="160" t="s">
        <v>327</v>
      </c>
      <c r="H502" s="159" t="s">
        <v>3</v>
      </c>
      <c r="I502" s="161"/>
      <c r="L502" s="157"/>
      <c r="M502" s="162"/>
      <c r="N502" s="163"/>
      <c r="O502" s="163"/>
      <c r="P502" s="163"/>
      <c r="Q502" s="163"/>
      <c r="R502" s="163"/>
      <c r="S502" s="163"/>
      <c r="T502" s="164"/>
      <c r="AT502" s="159" t="s">
        <v>136</v>
      </c>
      <c r="AU502" s="159" t="s">
        <v>82</v>
      </c>
      <c r="AV502" s="12" t="s">
        <v>80</v>
      </c>
      <c r="AW502" s="12" t="s">
        <v>33</v>
      </c>
      <c r="AX502" s="12" t="s">
        <v>72</v>
      </c>
      <c r="AY502" s="159" t="s">
        <v>125</v>
      </c>
    </row>
    <row r="503" spans="2:51" s="13" customFormat="1" ht="12">
      <c r="B503" s="165"/>
      <c r="D503" s="158" t="s">
        <v>136</v>
      </c>
      <c r="E503" s="166" t="s">
        <v>3</v>
      </c>
      <c r="F503" s="167" t="s">
        <v>567</v>
      </c>
      <c r="H503" s="168">
        <v>5.03</v>
      </c>
      <c r="I503" s="169"/>
      <c r="L503" s="165"/>
      <c r="M503" s="170"/>
      <c r="N503" s="171"/>
      <c r="O503" s="171"/>
      <c r="P503" s="171"/>
      <c r="Q503" s="171"/>
      <c r="R503" s="171"/>
      <c r="S503" s="171"/>
      <c r="T503" s="172"/>
      <c r="AT503" s="166" t="s">
        <v>136</v>
      </c>
      <c r="AU503" s="166" t="s">
        <v>82</v>
      </c>
      <c r="AV503" s="13" t="s">
        <v>82</v>
      </c>
      <c r="AW503" s="13" t="s">
        <v>33</v>
      </c>
      <c r="AX503" s="13" t="s">
        <v>72</v>
      </c>
      <c r="AY503" s="166" t="s">
        <v>125</v>
      </c>
    </row>
    <row r="504" spans="2:51" s="14" customFormat="1" ht="12">
      <c r="B504" s="173"/>
      <c r="D504" s="158" t="s">
        <v>136</v>
      </c>
      <c r="E504" s="174" t="s">
        <v>3</v>
      </c>
      <c r="F504" s="175" t="s">
        <v>141</v>
      </c>
      <c r="H504" s="176">
        <v>5.03</v>
      </c>
      <c r="I504" s="177"/>
      <c r="L504" s="173"/>
      <c r="M504" s="178"/>
      <c r="N504" s="179"/>
      <c r="O504" s="179"/>
      <c r="P504" s="179"/>
      <c r="Q504" s="179"/>
      <c r="R504" s="179"/>
      <c r="S504" s="179"/>
      <c r="T504" s="180"/>
      <c r="AT504" s="174" t="s">
        <v>136</v>
      </c>
      <c r="AU504" s="174" t="s">
        <v>82</v>
      </c>
      <c r="AV504" s="14" t="s">
        <v>133</v>
      </c>
      <c r="AW504" s="14" t="s">
        <v>33</v>
      </c>
      <c r="AX504" s="14" t="s">
        <v>80</v>
      </c>
      <c r="AY504" s="174" t="s">
        <v>125</v>
      </c>
    </row>
    <row r="505" spans="1:65" s="1" customFormat="1" ht="21.75" customHeight="1">
      <c r="A505" s="33"/>
      <c r="B505" s="138"/>
      <c r="C505" s="139" t="s">
        <v>568</v>
      </c>
      <c r="D505" s="139" t="s">
        <v>128</v>
      </c>
      <c r="E505" s="140" t="s">
        <v>231</v>
      </c>
      <c r="F505" s="141" t="s">
        <v>232</v>
      </c>
      <c r="G505" s="142" t="s">
        <v>217</v>
      </c>
      <c r="H505" s="143">
        <v>5.03</v>
      </c>
      <c r="I505" s="144"/>
      <c r="J505" s="145">
        <f>ROUND(I505*H505,2)</f>
        <v>0</v>
      </c>
      <c r="K505" s="141" t="s">
        <v>132</v>
      </c>
      <c r="L505" s="34"/>
      <c r="M505" s="146" t="s">
        <v>3</v>
      </c>
      <c r="N505" s="147" t="s">
        <v>44</v>
      </c>
      <c r="O505" s="54"/>
      <c r="P505" s="148">
        <f>O505*H505</f>
        <v>0</v>
      </c>
      <c r="Q505" s="148">
        <v>0</v>
      </c>
      <c r="R505" s="148">
        <f>Q505*H505</f>
        <v>0</v>
      </c>
      <c r="S505" s="148">
        <v>0</v>
      </c>
      <c r="T505" s="149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50" t="s">
        <v>186</v>
      </c>
      <c r="AT505" s="150" t="s">
        <v>128</v>
      </c>
      <c r="AU505" s="150" t="s">
        <v>82</v>
      </c>
      <c r="AY505" s="18" t="s">
        <v>125</v>
      </c>
      <c r="BE505" s="151">
        <f>IF(N505="základní",J505,0)</f>
        <v>0</v>
      </c>
      <c r="BF505" s="151">
        <f>IF(N505="snížená",J505,0)</f>
        <v>0</v>
      </c>
      <c r="BG505" s="151">
        <f>IF(N505="zákl. přenesená",J505,0)</f>
        <v>0</v>
      </c>
      <c r="BH505" s="151">
        <f>IF(N505="sníž. přenesená",J505,0)</f>
        <v>0</v>
      </c>
      <c r="BI505" s="151">
        <f>IF(N505="nulová",J505,0)</f>
        <v>0</v>
      </c>
      <c r="BJ505" s="18" t="s">
        <v>82</v>
      </c>
      <c r="BK505" s="151">
        <f>ROUND(I505*H505,2)</f>
        <v>0</v>
      </c>
      <c r="BL505" s="18" t="s">
        <v>186</v>
      </c>
      <c r="BM505" s="150" t="s">
        <v>569</v>
      </c>
    </row>
    <row r="506" spans="1:47" s="1" customFormat="1" ht="12">
      <c r="A506" s="33"/>
      <c r="B506" s="34"/>
      <c r="C506" s="33"/>
      <c r="D506" s="152" t="s">
        <v>134</v>
      </c>
      <c r="E506" s="33"/>
      <c r="F506" s="153" t="s">
        <v>234</v>
      </c>
      <c r="G506" s="33"/>
      <c r="H506" s="33"/>
      <c r="I506" s="154"/>
      <c r="J506" s="33"/>
      <c r="K506" s="33"/>
      <c r="L506" s="34"/>
      <c r="M506" s="155"/>
      <c r="N506" s="156"/>
      <c r="O506" s="54"/>
      <c r="P506" s="54"/>
      <c r="Q506" s="54"/>
      <c r="R506" s="54"/>
      <c r="S506" s="54"/>
      <c r="T506" s="55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T506" s="18" t="s">
        <v>134</v>
      </c>
      <c r="AU506" s="18" t="s">
        <v>82</v>
      </c>
    </row>
    <row r="507" spans="2:51" s="13" customFormat="1" ht="12">
      <c r="B507" s="165"/>
      <c r="D507" s="158" t="s">
        <v>136</v>
      </c>
      <c r="E507" s="166" t="s">
        <v>3</v>
      </c>
      <c r="F507" s="167" t="s">
        <v>567</v>
      </c>
      <c r="H507" s="168">
        <v>5.03</v>
      </c>
      <c r="I507" s="169"/>
      <c r="L507" s="165"/>
      <c r="M507" s="170"/>
      <c r="N507" s="171"/>
      <c r="O507" s="171"/>
      <c r="P507" s="171"/>
      <c r="Q507" s="171"/>
      <c r="R507" s="171"/>
      <c r="S507" s="171"/>
      <c r="T507" s="172"/>
      <c r="AT507" s="166" t="s">
        <v>136</v>
      </c>
      <c r="AU507" s="166" t="s">
        <v>82</v>
      </c>
      <c r="AV507" s="13" t="s">
        <v>82</v>
      </c>
      <c r="AW507" s="13" t="s">
        <v>33</v>
      </c>
      <c r="AX507" s="13" t="s">
        <v>72</v>
      </c>
      <c r="AY507" s="166" t="s">
        <v>125</v>
      </c>
    </row>
    <row r="508" spans="2:51" s="14" customFormat="1" ht="12">
      <c r="B508" s="173"/>
      <c r="D508" s="158" t="s">
        <v>136</v>
      </c>
      <c r="E508" s="174" t="s">
        <v>3</v>
      </c>
      <c r="F508" s="175" t="s">
        <v>141</v>
      </c>
      <c r="H508" s="176">
        <v>5.03</v>
      </c>
      <c r="I508" s="177"/>
      <c r="L508" s="173"/>
      <c r="M508" s="178"/>
      <c r="N508" s="179"/>
      <c r="O508" s="179"/>
      <c r="P508" s="179"/>
      <c r="Q508" s="179"/>
      <c r="R508" s="179"/>
      <c r="S508" s="179"/>
      <c r="T508" s="180"/>
      <c r="AT508" s="174" t="s">
        <v>136</v>
      </c>
      <c r="AU508" s="174" t="s">
        <v>82</v>
      </c>
      <c r="AV508" s="14" t="s">
        <v>133</v>
      </c>
      <c r="AW508" s="14" t="s">
        <v>33</v>
      </c>
      <c r="AX508" s="14" t="s">
        <v>80</v>
      </c>
      <c r="AY508" s="174" t="s">
        <v>125</v>
      </c>
    </row>
    <row r="509" spans="1:65" s="1" customFormat="1" ht="24.2" customHeight="1">
      <c r="A509" s="33"/>
      <c r="B509" s="138"/>
      <c r="C509" s="139" t="s">
        <v>360</v>
      </c>
      <c r="D509" s="139" t="s">
        <v>128</v>
      </c>
      <c r="E509" s="140" t="s">
        <v>236</v>
      </c>
      <c r="F509" s="141" t="s">
        <v>237</v>
      </c>
      <c r="G509" s="142" t="s">
        <v>217</v>
      </c>
      <c r="H509" s="143">
        <v>95.57</v>
      </c>
      <c r="I509" s="144"/>
      <c r="J509" s="145">
        <f>ROUND(I509*H509,2)</f>
        <v>0</v>
      </c>
      <c r="K509" s="141" t="s">
        <v>132</v>
      </c>
      <c r="L509" s="34"/>
      <c r="M509" s="146" t="s">
        <v>3</v>
      </c>
      <c r="N509" s="147" t="s">
        <v>44</v>
      </c>
      <c r="O509" s="54"/>
      <c r="P509" s="148">
        <f>O509*H509</f>
        <v>0</v>
      </c>
      <c r="Q509" s="148">
        <v>0</v>
      </c>
      <c r="R509" s="148">
        <f>Q509*H509</f>
        <v>0</v>
      </c>
      <c r="S509" s="148">
        <v>0</v>
      </c>
      <c r="T509" s="149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50" t="s">
        <v>186</v>
      </c>
      <c r="AT509" s="150" t="s">
        <v>128</v>
      </c>
      <c r="AU509" s="150" t="s">
        <v>82</v>
      </c>
      <c r="AY509" s="18" t="s">
        <v>125</v>
      </c>
      <c r="BE509" s="151">
        <f>IF(N509="základní",J509,0)</f>
        <v>0</v>
      </c>
      <c r="BF509" s="151">
        <f>IF(N509="snížená",J509,0)</f>
        <v>0</v>
      </c>
      <c r="BG509" s="151">
        <f>IF(N509="zákl. přenesená",J509,0)</f>
        <v>0</v>
      </c>
      <c r="BH509" s="151">
        <f>IF(N509="sníž. přenesená",J509,0)</f>
        <v>0</v>
      </c>
      <c r="BI509" s="151">
        <f>IF(N509="nulová",J509,0)</f>
        <v>0</v>
      </c>
      <c r="BJ509" s="18" t="s">
        <v>82</v>
      </c>
      <c r="BK509" s="151">
        <f>ROUND(I509*H509,2)</f>
        <v>0</v>
      </c>
      <c r="BL509" s="18" t="s">
        <v>186</v>
      </c>
      <c r="BM509" s="150" t="s">
        <v>570</v>
      </c>
    </row>
    <row r="510" spans="1:47" s="1" customFormat="1" ht="12">
      <c r="A510" s="33"/>
      <c r="B510" s="34"/>
      <c r="C510" s="33"/>
      <c r="D510" s="152" t="s">
        <v>134</v>
      </c>
      <c r="E510" s="33"/>
      <c r="F510" s="153" t="s">
        <v>239</v>
      </c>
      <c r="G510" s="33"/>
      <c r="H510" s="33"/>
      <c r="I510" s="154"/>
      <c r="J510" s="33"/>
      <c r="K510" s="33"/>
      <c r="L510" s="34"/>
      <c r="M510" s="155"/>
      <c r="N510" s="156"/>
      <c r="O510" s="54"/>
      <c r="P510" s="54"/>
      <c r="Q510" s="54"/>
      <c r="R510" s="54"/>
      <c r="S510" s="54"/>
      <c r="T510" s="55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T510" s="18" t="s">
        <v>134</v>
      </c>
      <c r="AU510" s="18" t="s">
        <v>82</v>
      </c>
    </row>
    <row r="511" spans="2:51" s="13" customFormat="1" ht="12">
      <c r="B511" s="165"/>
      <c r="D511" s="158" t="s">
        <v>136</v>
      </c>
      <c r="E511" s="166" t="s">
        <v>3</v>
      </c>
      <c r="F511" s="167" t="s">
        <v>571</v>
      </c>
      <c r="H511" s="168">
        <v>95.57</v>
      </c>
      <c r="I511" s="169"/>
      <c r="L511" s="165"/>
      <c r="M511" s="170"/>
      <c r="N511" s="171"/>
      <c r="O511" s="171"/>
      <c r="P511" s="171"/>
      <c r="Q511" s="171"/>
      <c r="R511" s="171"/>
      <c r="S511" s="171"/>
      <c r="T511" s="172"/>
      <c r="AT511" s="166" t="s">
        <v>136</v>
      </c>
      <c r="AU511" s="166" t="s">
        <v>82</v>
      </c>
      <c r="AV511" s="13" t="s">
        <v>82</v>
      </c>
      <c r="AW511" s="13" t="s">
        <v>33</v>
      </c>
      <c r="AX511" s="13" t="s">
        <v>72</v>
      </c>
      <c r="AY511" s="166" t="s">
        <v>125</v>
      </c>
    </row>
    <row r="512" spans="2:51" s="14" customFormat="1" ht="12">
      <c r="B512" s="173"/>
      <c r="D512" s="158" t="s">
        <v>136</v>
      </c>
      <c r="E512" s="174" t="s">
        <v>3</v>
      </c>
      <c r="F512" s="175" t="s">
        <v>141</v>
      </c>
      <c r="H512" s="176">
        <v>95.57</v>
      </c>
      <c r="I512" s="177"/>
      <c r="L512" s="173"/>
      <c r="M512" s="178"/>
      <c r="N512" s="179"/>
      <c r="O512" s="179"/>
      <c r="P512" s="179"/>
      <c r="Q512" s="179"/>
      <c r="R512" s="179"/>
      <c r="S512" s="179"/>
      <c r="T512" s="180"/>
      <c r="AT512" s="174" t="s">
        <v>136</v>
      </c>
      <c r="AU512" s="174" t="s">
        <v>82</v>
      </c>
      <c r="AV512" s="14" t="s">
        <v>133</v>
      </c>
      <c r="AW512" s="14" t="s">
        <v>33</v>
      </c>
      <c r="AX512" s="14" t="s">
        <v>80</v>
      </c>
      <c r="AY512" s="174" t="s">
        <v>125</v>
      </c>
    </row>
    <row r="513" spans="1:65" s="1" customFormat="1" ht="24.2" customHeight="1">
      <c r="A513" s="33"/>
      <c r="B513" s="138"/>
      <c r="C513" s="139" t="s">
        <v>572</v>
      </c>
      <c r="D513" s="139" t="s">
        <v>128</v>
      </c>
      <c r="E513" s="140" t="s">
        <v>573</v>
      </c>
      <c r="F513" s="141" t="s">
        <v>574</v>
      </c>
      <c r="G513" s="142" t="s">
        <v>217</v>
      </c>
      <c r="H513" s="143">
        <v>0.035</v>
      </c>
      <c r="I513" s="144"/>
      <c r="J513" s="145">
        <f>ROUND(I513*H513,2)</f>
        <v>0</v>
      </c>
      <c r="K513" s="141" t="s">
        <v>132</v>
      </c>
      <c r="L513" s="34"/>
      <c r="M513" s="146" t="s">
        <v>3</v>
      </c>
      <c r="N513" s="147" t="s">
        <v>44</v>
      </c>
      <c r="O513" s="54"/>
      <c r="P513" s="148">
        <f>O513*H513</f>
        <v>0</v>
      </c>
      <c r="Q513" s="148">
        <v>0</v>
      </c>
      <c r="R513" s="148">
        <f>Q513*H513</f>
        <v>0</v>
      </c>
      <c r="S513" s="148">
        <v>0</v>
      </c>
      <c r="T513" s="149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0" t="s">
        <v>186</v>
      </c>
      <c r="AT513" s="150" t="s">
        <v>128</v>
      </c>
      <c r="AU513" s="150" t="s">
        <v>82</v>
      </c>
      <c r="AY513" s="18" t="s">
        <v>125</v>
      </c>
      <c r="BE513" s="151">
        <f>IF(N513="základní",J513,0)</f>
        <v>0</v>
      </c>
      <c r="BF513" s="151">
        <f>IF(N513="snížená",J513,0)</f>
        <v>0</v>
      </c>
      <c r="BG513" s="151">
        <f>IF(N513="zákl. přenesená",J513,0)</f>
        <v>0</v>
      </c>
      <c r="BH513" s="151">
        <f>IF(N513="sníž. přenesená",J513,0)</f>
        <v>0</v>
      </c>
      <c r="BI513" s="151">
        <f>IF(N513="nulová",J513,0)</f>
        <v>0</v>
      </c>
      <c r="BJ513" s="18" t="s">
        <v>82</v>
      </c>
      <c r="BK513" s="151">
        <f>ROUND(I513*H513,2)</f>
        <v>0</v>
      </c>
      <c r="BL513" s="18" t="s">
        <v>186</v>
      </c>
      <c r="BM513" s="150" t="s">
        <v>575</v>
      </c>
    </row>
    <row r="514" spans="1:47" s="1" customFormat="1" ht="12">
      <c r="A514" s="33"/>
      <c r="B514" s="34"/>
      <c r="C514" s="33"/>
      <c r="D514" s="152" t="s">
        <v>134</v>
      </c>
      <c r="E514" s="33"/>
      <c r="F514" s="153" t="s">
        <v>576</v>
      </c>
      <c r="G514" s="33"/>
      <c r="H514" s="33"/>
      <c r="I514" s="154"/>
      <c r="J514" s="33"/>
      <c r="K514" s="33"/>
      <c r="L514" s="34"/>
      <c r="M514" s="155"/>
      <c r="N514" s="156"/>
      <c r="O514" s="54"/>
      <c r="P514" s="54"/>
      <c r="Q514" s="54"/>
      <c r="R514" s="54"/>
      <c r="S514" s="54"/>
      <c r="T514" s="55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T514" s="18" t="s">
        <v>134</v>
      </c>
      <c r="AU514" s="18" t="s">
        <v>82</v>
      </c>
    </row>
    <row r="515" spans="2:51" s="13" customFormat="1" ht="12">
      <c r="B515" s="165"/>
      <c r="D515" s="158" t="s">
        <v>136</v>
      </c>
      <c r="E515" s="166" t="s">
        <v>3</v>
      </c>
      <c r="F515" s="167" t="s">
        <v>577</v>
      </c>
      <c r="H515" s="168">
        <v>0.035</v>
      </c>
      <c r="I515" s="169"/>
      <c r="L515" s="165"/>
      <c r="M515" s="170"/>
      <c r="N515" s="171"/>
      <c r="O515" s="171"/>
      <c r="P515" s="171"/>
      <c r="Q515" s="171"/>
      <c r="R515" s="171"/>
      <c r="S515" s="171"/>
      <c r="T515" s="172"/>
      <c r="AT515" s="166" t="s">
        <v>136</v>
      </c>
      <c r="AU515" s="166" t="s">
        <v>82</v>
      </c>
      <c r="AV515" s="13" t="s">
        <v>82</v>
      </c>
      <c r="AW515" s="13" t="s">
        <v>33</v>
      </c>
      <c r="AX515" s="13" t="s">
        <v>72</v>
      </c>
      <c r="AY515" s="166" t="s">
        <v>125</v>
      </c>
    </row>
    <row r="516" spans="2:51" s="14" customFormat="1" ht="12">
      <c r="B516" s="173"/>
      <c r="D516" s="158" t="s">
        <v>136</v>
      </c>
      <c r="E516" s="174" t="s">
        <v>3</v>
      </c>
      <c r="F516" s="175" t="s">
        <v>141</v>
      </c>
      <c r="H516" s="176">
        <v>0.035</v>
      </c>
      <c r="I516" s="177"/>
      <c r="L516" s="173"/>
      <c r="M516" s="178"/>
      <c r="N516" s="179"/>
      <c r="O516" s="179"/>
      <c r="P516" s="179"/>
      <c r="Q516" s="179"/>
      <c r="R516" s="179"/>
      <c r="S516" s="179"/>
      <c r="T516" s="180"/>
      <c r="AT516" s="174" t="s">
        <v>136</v>
      </c>
      <c r="AU516" s="174" t="s">
        <v>82</v>
      </c>
      <c r="AV516" s="14" t="s">
        <v>133</v>
      </c>
      <c r="AW516" s="14" t="s">
        <v>33</v>
      </c>
      <c r="AX516" s="14" t="s">
        <v>80</v>
      </c>
      <c r="AY516" s="174" t="s">
        <v>125</v>
      </c>
    </row>
    <row r="517" spans="1:65" s="1" customFormat="1" ht="24.2" customHeight="1">
      <c r="A517" s="33"/>
      <c r="B517" s="138"/>
      <c r="C517" s="139" t="s">
        <v>372</v>
      </c>
      <c r="D517" s="139" t="s">
        <v>128</v>
      </c>
      <c r="E517" s="140" t="s">
        <v>578</v>
      </c>
      <c r="F517" s="141" t="s">
        <v>579</v>
      </c>
      <c r="G517" s="142" t="s">
        <v>217</v>
      </c>
      <c r="H517" s="143">
        <v>0.116</v>
      </c>
      <c r="I517" s="144"/>
      <c r="J517" s="145">
        <f>ROUND(I517*H517,2)</f>
        <v>0</v>
      </c>
      <c r="K517" s="141" t="s">
        <v>132</v>
      </c>
      <c r="L517" s="34"/>
      <c r="M517" s="146" t="s">
        <v>3</v>
      </c>
      <c r="N517" s="147" t="s">
        <v>44</v>
      </c>
      <c r="O517" s="54"/>
      <c r="P517" s="148">
        <f>O517*H517</f>
        <v>0</v>
      </c>
      <c r="Q517" s="148">
        <v>0</v>
      </c>
      <c r="R517" s="148">
        <f>Q517*H517</f>
        <v>0</v>
      </c>
      <c r="S517" s="148">
        <v>0</v>
      </c>
      <c r="T517" s="149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50" t="s">
        <v>186</v>
      </c>
      <c r="AT517" s="150" t="s">
        <v>128</v>
      </c>
      <c r="AU517" s="150" t="s">
        <v>82</v>
      </c>
      <c r="AY517" s="18" t="s">
        <v>125</v>
      </c>
      <c r="BE517" s="151">
        <f>IF(N517="základní",J517,0)</f>
        <v>0</v>
      </c>
      <c r="BF517" s="151">
        <f>IF(N517="snížená",J517,0)</f>
        <v>0</v>
      </c>
      <c r="BG517" s="151">
        <f>IF(N517="zákl. přenesená",J517,0)</f>
        <v>0</v>
      </c>
      <c r="BH517" s="151">
        <f>IF(N517="sníž. přenesená",J517,0)</f>
        <v>0</v>
      </c>
      <c r="BI517" s="151">
        <f>IF(N517="nulová",J517,0)</f>
        <v>0</v>
      </c>
      <c r="BJ517" s="18" t="s">
        <v>82</v>
      </c>
      <c r="BK517" s="151">
        <f>ROUND(I517*H517,2)</f>
        <v>0</v>
      </c>
      <c r="BL517" s="18" t="s">
        <v>186</v>
      </c>
      <c r="BM517" s="150" t="s">
        <v>580</v>
      </c>
    </row>
    <row r="518" spans="1:47" s="1" customFormat="1" ht="12">
      <c r="A518" s="33"/>
      <c r="B518" s="34"/>
      <c r="C518" s="33"/>
      <c r="D518" s="152" t="s">
        <v>134</v>
      </c>
      <c r="E518" s="33"/>
      <c r="F518" s="153" t="s">
        <v>581</v>
      </c>
      <c r="G518" s="33"/>
      <c r="H518" s="33"/>
      <c r="I518" s="154"/>
      <c r="J518" s="33"/>
      <c r="K518" s="33"/>
      <c r="L518" s="34"/>
      <c r="M518" s="155"/>
      <c r="N518" s="156"/>
      <c r="O518" s="54"/>
      <c r="P518" s="54"/>
      <c r="Q518" s="54"/>
      <c r="R518" s="54"/>
      <c r="S518" s="54"/>
      <c r="T518" s="55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T518" s="18" t="s">
        <v>134</v>
      </c>
      <c r="AU518" s="18" t="s">
        <v>82</v>
      </c>
    </row>
    <row r="519" spans="2:51" s="13" customFormat="1" ht="12">
      <c r="B519" s="165"/>
      <c r="D519" s="158" t="s">
        <v>136</v>
      </c>
      <c r="E519" s="166" t="s">
        <v>3</v>
      </c>
      <c r="F519" s="167" t="s">
        <v>582</v>
      </c>
      <c r="H519" s="168">
        <v>0.116</v>
      </c>
      <c r="I519" s="169"/>
      <c r="L519" s="165"/>
      <c r="M519" s="170"/>
      <c r="N519" s="171"/>
      <c r="O519" s="171"/>
      <c r="P519" s="171"/>
      <c r="Q519" s="171"/>
      <c r="R519" s="171"/>
      <c r="S519" s="171"/>
      <c r="T519" s="172"/>
      <c r="AT519" s="166" t="s">
        <v>136</v>
      </c>
      <c r="AU519" s="166" t="s">
        <v>82</v>
      </c>
      <c r="AV519" s="13" t="s">
        <v>82</v>
      </c>
      <c r="AW519" s="13" t="s">
        <v>33</v>
      </c>
      <c r="AX519" s="13" t="s">
        <v>72</v>
      </c>
      <c r="AY519" s="166" t="s">
        <v>125</v>
      </c>
    </row>
    <row r="520" spans="2:51" s="14" customFormat="1" ht="12">
      <c r="B520" s="173"/>
      <c r="D520" s="158" t="s">
        <v>136</v>
      </c>
      <c r="E520" s="174" t="s">
        <v>3</v>
      </c>
      <c r="F520" s="175" t="s">
        <v>141</v>
      </c>
      <c r="H520" s="176">
        <v>0.116</v>
      </c>
      <c r="I520" s="177"/>
      <c r="L520" s="173"/>
      <c r="M520" s="178"/>
      <c r="N520" s="179"/>
      <c r="O520" s="179"/>
      <c r="P520" s="179"/>
      <c r="Q520" s="179"/>
      <c r="R520" s="179"/>
      <c r="S520" s="179"/>
      <c r="T520" s="180"/>
      <c r="AT520" s="174" t="s">
        <v>136</v>
      </c>
      <c r="AU520" s="174" t="s">
        <v>82</v>
      </c>
      <c r="AV520" s="14" t="s">
        <v>133</v>
      </c>
      <c r="AW520" s="14" t="s">
        <v>33</v>
      </c>
      <c r="AX520" s="14" t="s">
        <v>80</v>
      </c>
      <c r="AY520" s="174" t="s">
        <v>125</v>
      </c>
    </row>
    <row r="521" spans="1:65" s="1" customFormat="1" ht="24.2" customHeight="1">
      <c r="A521" s="33"/>
      <c r="B521" s="138"/>
      <c r="C521" s="139" t="s">
        <v>583</v>
      </c>
      <c r="D521" s="139" t="s">
        <v>128</v>
      </c>
      <c r="E521" s="140" t="s">
        <v>584</v>
      </c>
      <c r="F521" s="141" t="s">
        <v>585</v>
      </c>
      <c r="G521" s="142" t="s">
        <v>217</v>
      </c>
      <c r="H521" s="143">
        <v>4.879</v>
      </c>
      <c r="I521" s="144"/>
      <c r="J521" s="145">
        <f>ROUND(I521*H521,2)</f>
        <v>0</v>
      </c>
      <c r="K521" s="141" t="s">
        <v>132</v>
      </c>
      <c r="L521" s="34"/>
      <c r="M521" s="146" t="s">
        <v>3</v>
      </c>
      <c r="N521" s="147" t="s">
        <v>44</v>
      </c>
      <c r="O521" s="54"/>
      <c r="P521" s="148">
        <f>O521*H521</f>
        <v>0</v>
      </c>
      <c r="Q521" s="148">
        <v>0</v>
      </c>
      <c r="R521" s="148">
        <f>Q521*H521</f>
        <v>0</v>
      </c>
      <c r="S521" s="148">
        <v>0</v>
      </c>
      <c r="T521" s="149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0" t="s">
        <v>186</v>
      </c>
      <c r="AT521" s="150" t="s">
        <v>128</v>
      </c>
      <c r="AU521" s="150" t="s">
        <v>82</v>
      </c>
      <c r="AY521" s="18" t="s">
        <v>125</v>
      </c>
      <c r="BE521" s="151">
        <f>IF(N521="základní",J521,0)</f>
        <v>0</v>
      </c>
      <c r="BF521" s="151">
        <f>IF(N521="snížená",J521,0)</f>
        <v>0</v>
      </c>
      <c r="BG521" s="151">
        <f>IF(N521="zákl. přenesená",J521,0)</f>
        <v>0</v>
      </c>
      <c r="BH521" s="151">
        <f>IF(N521="sníž. přenesená",J521,0)</f>
        <v>0</v>
      </c>
      <c r="BI521" s="151">
        <f>IF(N521="nulová",J521,0)</f>
        <v>0</v>
      </c>
      <c r="BJ521" s="18" t="s">
        <v>82</v>
      </c>
      <c r="BK521" s="151">
        <f>ROUND(I521*H521,2)</f>
        <v>0</v>
      </c>
      <c r="BL521" s="18" t="s">
        <v>186</v>
      </c>
      <c r="BM521" s="150" t="s">
        <v>586</v>
      </c>
    </row>
    <row r="522" spans="1:47" s="1" customFormat="1" ht="12">
      <c r="A522" s="33"/>
      <c r="B522" s="34"/>
      <c r="C522" s="33"/>
      <c r="D522" s="152" t="s">
        <v>134</v>
      </c>
      <c r="E522" s="33"/>
      <c r="F522" s="153" t="s">
        <v>587</v>
      </c>
      <c r="G522" s="33"/>
      <c r="H522" s="33"/>
      <c r="I522" s="154"/>
      <c r="J522" s="33"/>
      <c r="K522" s="33"/>
      <c r="L522" s="34"/>
      <c r="M522" s="155"/>
      <c r="N522" s="156"/>
      <c r="O522" s="54"/>
      <c r="P522" s="54"/>
      <c r="Q522" s="54"/>
      <c r="R522" s="54"/>
      <c r="S522" s="54"/>
      <c r="T522" s="55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T522" s="18" t="s">
        <v>134</v>
      </c>
      <c r="AU522" s="18" t="s">
        <v>82</v>
      </c>
    </row>
    <row r="523" spans="2:51" s="13" customFormat="1" ht="12">
      <c r="B523" s="165"/>
      <c r="D523" s="158" t="s">
        <v>136</v>
      </c>
      <c r="E523" s="166" t="s">
        <v>3</v>
      </c>
      <c r="F523" s="167" t="s">
        <v>567</v>
      </c>
      <c r="H523" s="168">
        <v>5.03</v>
      </c>
      <c r="I523" s="169"/>
      <c r="L523" s="165"/>
      <c r="M523" s="170"/>
      <c r="N523" s="171"/>
      <c r="O523" s="171"/>
      <c r="P523" s="171"/>
      <c r="Q523" s="171"/>
      <c r="R523" s="171"/>
      <c r="S523" s="171"/>
      <c r="T523" s="172"/>
      <c r="AT523" s="166" t="s">
        <v>136</v>
      </c>
      <c r="AU523" s="166" t="s">
        <v>82</v>
      </c>
      <c r="AV523" s="13" t="s">
        <v>82</v>
      </c>
      <c r="AW523" s="13" t="s">
        <v>33</v>
      </c>
      <c r="AX523" s="13" t="s">
        <v>72</v>
      </c>
      <c r="AY523" s="166" t="s">
        <v>125</v>
      </c>
    </row>
    <row r="524" spans="2:51" s="13" customFormat="1" ht="12">
      <c r="B524" s="165"/>
      <c r="D524" s="158" t="s">
        <v>136</v>
      </c>
      <c r="E524" s="166" t="s">
        <v>3</v>
      </c>
      <c r="F524" s="167" t="s">
        <v>588</v>
      </c>
      <c r="H524" s="168">
        <v>-0.151</v>
      </c>
      <c r="I524" s="169"/>
      <c r="L524" s="165"/>
      <c r="M524" s="170"/>
      <c r="N524" s="171"/>
      <c r="O524" s="171"/>
      <c r="P524" s="171"/>
      <c r="Q524" s="171"/>
      <c r="R524" s="171"/>
      <c r="S524" s="171"/>
      <c r="T524" s="172"/>
      <c r="AT524" s="166" t="s">
        <v>136</v>
      </c>
      <c r="AU524" s="166" t="s">
        <v>82</v>
      </c>
      <c r="AV524" s="13" t="s">
        <v>82</v>
      </c>
      <c r="AW524" s="13" t="s">
        <v>33</v>
      </c>
      <c r="AX524" s="13" t="s">
        <v>72</v>
      </c>
      <c r="AY524" s="166" t="s">
        <v>125</v>
      </c>
    </row>
    <row r="525" spans="2:51" s="14" customFormat="1" ht="12">
      <c r="B525" s="173"/>
      <c r="D525" s="158" t="s">
        <v>136</v>
      </c>
      <c r="E525" s="174" t="s">
        <v>3</v>
      </c>
      <c r="F525" s="175" t="s">
        <v>141</v>
      </c>
      <c r="H525" s="176">
        <v>4.8790000000000004</v>
      </c>
      <c r="I525" s="177"/>
      <c r="L525" s="173"/>
      <c r="M525" s="178"/>
      <c r="N525" s="179"/>
      <c r="O525" s="179"/>
      <c r="P525" s="179"/>
      <c r="Q525" s="179"/>
      <c r="R525" s="179"/>
      <c r="S525" s="179"/>
      <c r="T525" s="180"/>
      <c r="AT525" s="174" t="s">
        <v>136</v>
      </c>
      <c r="AU525" s="174" t="s">
        <v>82</v>
      </c>
      <c r="AV525" s="14" t="s">
        <v>133</v>
      </c>
      <c r="AW525" s="14" t="s">
        <v>33</v>
      </c>
      <c r="AX525" s="14" t="s">
        <v>80</v>
      </c>
      <c r="AY525" s="174" t="s">
        <v>125</v>
      </c>
    </row>
    <row r="526" spans="1:65" s="1" customFormat="1" ht="21.75" customHeight="1">
      <c r="A526" s="33"/>
      <c r="B526" s="138"/>
      <c r="C526" s="139" t="s">
        <v>378</v>
      </c>
      <c r="D526" s="139" t="s">
        <v>128</v>
      </c>
      <c r="E526" s="140" t="s">
        <v>589</v>
      </c>
      <c r="F526" s="141" t="s">
        <v>590</v>
      </c>
      <c r="G526" s="142" t="s">
        <v>144</v>
      </c>
      <c r="H526" s="143">
        <v>268.55</v>
      </c>
      <c r="I526" s="144"/>
      <c r="J526" s="145">
        <f>ROUND(I526*H526,2)</f>
        <v>0</v>
      </c>
      <c r="K526" s="141" t="s">
        <v>132</v>
      </c>
      <c r="L526" s="34"/>
      <c r="M526" s="146" t="s">
        <v>3</v>
      </c>
      <c r="N526" s="147" t="s">
        <v>44</v>
      </c>
      <c r="O526" s="54"/>
      <c r="P526" s="148">
        <f>O526*H526</f>
        <v>0</v>
      </c>
      <c r="Q526" s="148">
        <v>0.04644</v>
      </c>
      <c r="R526" s="148">
        <f>Q526*H526</f>
        <v>12.471462</v>
      </c>
      <c r="S526" s="148">
        <v>0</v>
      </c>
      <c r="T526" s="149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0" t="s">
        <v>186</v>
      </c>
      <c r="AT526" s="150" t="s">
        <v>128</v>
      </c>
      <c r="AU526" s="150" t="s">
        <v>82</v>
      </c>
      <c r="AY526" s="18" t="s">
        <v>125</v>
      </c>
      <c r="BE526" s="151">
        <f>IF(N526="základní",J526,0)</f>
        <v>0</v>
      </c>
      <c r="BF526" s="151">
        <f>IF(N526="snížená",J526,0)</f>
        <v>0</v>
      </c>
      <c r="BG526" s="151">
        <f>IF(N526="zákl. přenesená",J526,0)</f>
        <v>0</v>
      </c>
      <c r="BH526" s="151">
        <f>IF(N526="sníž. přenesená",J526,0)</f>
        <v>0</v>
      </c>
      <c r="BI526" s="151">
        <f>IF(N526="nulová",J526,0)</f>
        <v>0</v>
      </c>
      <c r="BJ526" s="18" t="s">
        <v>82</v>
      </c>
      <c r="BK526" s="151">
        <f>ROUND(I526*H526,2)</f>
        <v>0</v>
      </c>
      <c r="BL526" s="18" t="s">
        <v>186</v>
      </c>
      <c r="BM526" s="150" t="s">
        <v>591</v>
      </c>
    </row>
    <row r="527" spans="1:47" s="1" customFormat="1" ht="12">
      <c r="A527" s="33"/>
      <c r="B527" s="34"/>
      <c r="C527" s="33"/>
      <c r="D527" s="152" t="s">
        <v>134</v>
      </c>
      <c r="E527" s="33"/>
      <c r="F527" s="153" t="s">
        <v>592</v>
      </c>
      <c r="G527" s="33"/>
      <c r="H527" s="33"/>
      <c r="I527" s="154"/>
      <c r="J527" s="33"/>
      <c r="K527" s="33"/>
      <c r="L527" s="34"/>
      <c r="M527" s="155"/>
      <c r="N527" s="156"/>
      <c r="O527" s="54"/>
      <c r="P527" s="54"/>
      <c r="Q527" s="54"/>
      <c r="R527" s="54"/>
      <c r="S527" s="54"/>
      <c r="T527" s="55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T527" s="18" t="s">
        <v>134</v>
      </c>
      <c r="AU527" s="18" t="s">
        <v>82</v>
      </c>
    </row>
    <row r="528" spans="2:51" s="12" customFormat="1" ht="12">
      <c r="B528" s="157"/>
      <c r="D528" s="158" t="s">
        <v>136</v>
      </c>
      <c r="E528" s="159" t="s">
        <v>3</v>
      </c>
      <c r="F528" s="160" t="s">
        <v>593</v>
      </c>
      <c r="H528" s="159" t="s">
        <v>3</v>
      </c>
      <c r="I528" s="161"/>
      <c r="L528" s="157"/>
      <c r="M528" s="162"/>
      <c r="N528" s="163"/>
      <c r="O528" s="163"/>
      <c r="P528" s="163"/>
      <c r="Q528" s="163"/>
      <c r="R528" s="163"/>
      <c r="S528" s="163"/>
      <c r="T528" s="164"/>
      <c r="AT528" s="159" t="s">
        <v>136</v>
      </c>
      <c r="AU528" s="159" t="s">
        <v>82</v>
      </c>
      <c r="AV528" s="12" t="s">
        <v>80</v>
      </c>
      <c r="AW528" s="12" t="s">
        <v>33</v>
      </c>
      <c r="AX528" s="12" t="s">
        <v>72</v>
      </c>
      <c r="AY528" s="159" t="s">
        <v>125</v>
      </c>
    </row>
    <row r="529" spans="2:51" s="12" customFormat="1" ht="12">
      <c r="B529" s="157"/>
      <c r="D529" s="158" t="s">
        <v>136</v>
      </c>
      <c r="E529" s="159" t="s">
        <v>3</v>
      </c>
      <c r="F529" s="160" t="s">
        <v>594</v>
      </c>
      <c r="H529" s="159" t="s">
        <v>3</v>
      </c>
      <c r="I529" s="161"/>
      <c r="L529" s="157"/>
      <c r="M529" s="162"/>
      <c r="N529" s="163"/>
      <c r="O529" s="163"/>
      <c r="P529" s="163"/>
      <c r="Q529" s="163"/>
      <c r="R529" s="163"/>
      <c r="S529" s="163"/>
      <c r="T529" s="164"/>
      <c r="AT529" s="159" t="s">
        <v>136</v>
      </c>
      <c r="AU529" s="159" t="s">
        <v>82</v>
      </c>
      <c r="AV529" s="12" t="s">
        <v>80</v>
      </c>
      <c r="AW529" s="12" t="s">
        <v>33</v>
      </c>
      <c r="AX529" s="12" t="s">
        <v>72</v>
      </c>
      <c r="AY529" s="159" t="s">
        <v>125</v>
      </c>
    </row>
    <row r="530" spans="2:51" s="12" customFormat="1" ht="12">
      <c r="B530" s="157"/>
      <c r="D530" s="158" t="s">
        <v>136</v>
      </c>
      <c r="E530" s="159" t="s">
        <v>3</v>
      </c>
      <c r="F530" s="160" t="s">
        <v>595</v>
      </c>
      <c r="H530" s="159" t="s">
        <v>3</v>
      </c>
      <c r="I530" s="161"/>
      <c r="L530" s="157"/>
      <c r="M530" s="162"/>
      <c r="N530" s="163"/>
      <c r="O530" s="163"/>
      <c r="P530" s="163"/>
      <c r="Q530" s="163"/>
      <c r="R530" s="163"/>
      <c r="S530" s="163"/>
      <c r="T530" s="164"/>
      <c r="AT530" s="159" t="s">
        <v>136</v>
      </c>
      <c r="AU530" s="159" t="s">
        <v>82</v>
      </c>
      <c r="AV530" s="12" t="s">
        <v>80</v>
      </c>
      <c r="AW530" s="12" t="s">
        <v>33</v>
      </c>
      <c r="AX530" s="12" t="s">
        <v>72</v>
      </c>
      <c r="AY530" s="159" t="s">
        <v>125</v>
      </c>
    </row>
    <row r="531" spans="2:51" s="12" customFormat="1" ht="12">
      <c r="B531" s="157"/>
      <c r="D531" s="158" t="s">
        <v>136</v>
      </c>
      <c r="E531" s="159" t="s">
        <v>3</v>
      </c>
      <c r="F531" s="160" t="s">
        <v>171</v>
      </c>
      <c r="H531" s="159" t="s">
        <v>3</v>
      </c>
      <c r="I531" s="161"/>
      <c r="L531" s="157"/>
      <c r="M531" s="162"/>
      <c r="N531" s="163"/>
      <c r="O531" s="163"/>
      <c r="P531" s="163"/>
      <c r="Q531" s="163"/>
      <c r="R531" s="163"/>
      <c r="S531" s="163"/>
      <c r="T531" s="164"/>
      <c r="AT531" s="159" t="s">
        <v>136</v>
      </c>
      <c r="AU531" s="159" t="s">
        <v>82</v>
      </c>
      <c r="AV531" s="12" t="s">
        <v>80</v>
      </c>
      <c r="AW531" s="12" t="s">
        <v>33</v>
      </c>
      <c r="AX531" s="12" t="s">
        <v>72</v>
      </c>
      <c r="AY531" s="159" t="s">
        <v>125</v>
      </c>
    </row>
    <row r="532" spans="2:51" s="13" customFormat="1" ht="12">
      <c r="B532" s="165"/>
      <c r="D532" s="158" t="s">
        <v>136</v>
      </c>
      <c r="E532" s="166" t="s">
        <v>3</v>
      </c>
      <c r="F532" s="167" t="s">
        <v>285</v>
      </c>
      <c r="H532" s="168">
        <v>268.55</v>
      </c>
      <c r="I532" s="169"/>
      <c r="L532" s="165"/>
      <c r="M532" s="170"/>
      <c r="N532" s="171"/>
      <c r="O532" s="171"/>
      <c r="P532" s="171"/>
      <c r="Q532" s="171"/>
      <c r="R532" s="171"/>
      <c r="S532" s="171"/>
      <c r="T532" s="172"/>
      <c r="AT532" s="166" t="s">
        <v>136</v>
      </c>
      <c r="AU532" s="166" t="s">
        <v>82</v>
      </c>
      <c r="AV532" s="13" t="s">
        <v>82</v>
      </c>
      <c r="AW532" s="13" t="s">
        <v>33</v>
      </c>
      <c r="AX532" s="13" t="s">
        <v>72</v>
      </c>
      <c r="AY532" s="166" t="s">
        <v>125</v>
      </c>
    </row>
    <row r="533" spans="2:51" s="14" customFormat="1" ht="12">
      <c r="B533" s="173"/>
      <c r="D533" s="158" t="s">
        <v>136</v>
      </c>
      <c r="E533" s="174" t="s">
        <v>3</v>
      </c>
      <c r="F533" s="175" t="s">
        <v>141</v>
      </c>
      <c r="H533" s="176">
        <v>268.55</v>
      </c>
      <c r="I533" s="177"/>
      <c r="L533" s="173"/>
      <c r="M533" s="178"/>
      <c r="N533" s="179"/>
      <c r="O533" s="179"/>
      <c r="P533" s="179"/>
      <c r="Q533" s="179"/>
      <c r="R533" s="179"/>
      <c r="S533" s="179"/>
      <c r="T533" s="180"/>
      <c r="AT533" s="174" t="s">
        <v>136</v>
      </c>
      <c r="AU533" s="174" t="s">
        <v>82</v>
      </c>
      <c r="AV533" s="14" t="s">
        <v>133</v>
      </c>
      <c r="AW533" s="14" t="s">
        <v>33</v>
      </c>
      <c r="AX533" s="14" t="s">
        <v>80</v>
      </c>
      <c r="AY533" s="174" t="s">
        <v>125</v>
      </c>
    </row>
    <row r="534" spans="1:65" s="1" customFormat="1" ht="24.2" customHeight="1">
      <c r="A534" s="33"/>
      <c r="B534" s="138"/>
      <c r="C534" s="139" t="s">
        <v>596</v>
      </c>
      <c r="D534" s="139" t="s">
        <v>128</v>
      </c>
      <c r="E534" s="140" t="s">
        <v>597</v>
      </c>
      <c r="F534" s="141" t="s">
        <v>598</v>
      </c>
      <c r="G534" s="142" t="s">
        <v>131</v>
      </c>
      <c r="H534" s="143">
        <v>22.64</v>
      </c>
      <c r="I534" s="144"/>
      <c r="J534" s="145">
        <f>ROUND(I534*H534,2)</f>
        <v>0</v>
      </c>
      <c r="K534" s="141" t="s">
        <v>132</v>
      </c>
      <c r="L534" s="34"/>
      <c r="M534" s="146" t="s">
        <v>3</v>
      </c>
      <c r="N534" s="147" t="s">
        <v>44</v>
      </c>
      <c r="O534" s="54"/>
      <c r="P534" s="148">
        <f>O534*H534</f>
        <v>0</v>
      </c>
      <c r="Q534" s="148">
        <v>0.01436</v>
      </c>
      <c r="R534" s="148">
        <f>Q534*H534</f>
        <v>0.3251104</v>
      </c>
      <c r="S534" s="148">
        <v>0</v>
      </c>
      <c r="T534" s="149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50" t="s">
        <v>186</v>
      </c>
      <c r="AT534" s="150" t="s">
        <v>128</v>
      </c>
      <c r="AU534" s="150" t="s">
        <v>82</v>
      </c>
      <c r="AY534" s="18" t="s">
        <v>125</v>
      </c>
      <c r="BE534" s="151">
        <f>IF(N534="základní",J534,0)</f>
        <v>0</v>
      </c>
      <c r="BF534" s="151">
        <f>IF(N534="snížená",J534,0)</f>
        <v>0</v>
      </c>
      <c r="BG534" s="151">
        <f>IF(N534="zákl. přenesená",J534,0)</f>
        <v>0</v>
      </c>
      <c r="BH534" s="151">
        <f>IF(N534="sníž. přenesená",J534,0)</f>
        <v>0</v>
      </c>
      <c r="BI534" s="151">
        <f>IF(N534="nulová",J534,0)</f>
        <v>0</v>
      </c>
      <c r="BJ534" s="18" t="s">
        <v>82</v>
      </c>
      <c r="BK534" s="151">
        <f>ROUND(I534*H534,2)</f>
        <v>0</v>
      </c>
      <c r="BL534" s="18" t="s">
        <v>186</v>
      </c>
      <c r="BM534" s="150" t="s">
        <v>599</v>
      </c>
    </row>
    <row r="535" spans="1:47" s="1" customFormat="1" ht="12">
      <c r="A535" s="33"/>
      <c r="B535" s="34"/>
      <c r="C535" s="33"/>
      <c r="D535" s="152" t="s">
        <v>134</v>
      </c>
      <c r="E535" s="33"/>
      <c r="F535" s="153" t="s">
        <v>600</v>
      </c>
      <c r="G535" s="33"/>
      <c r="H535" s="33"/>
      <c r="I535" s="154"/>
      <c r="J535" s="33"/>
      <c r="K535" s="33"/>
      <c r="L535" s="34"/>
      <c r="M535" s="155"/>
      <c r="N535" s="156"/>
      <c r="O535" s="54"/>
      <c r="P535" s="54"/>
      <c r="Q535" s="54"/>
      <c r="R535" s="54"/>
      <c r="S535" s="54"/>
      <c r="T535" s="55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T535" s="18" t="s">
        <v>134</v>
      </c>
      <c r="AU535" s="18" t="s">
        <v>82</v>
      </c>
    </row>
    <row r="536" spans="2:51" s="12" customFormat="1" ht="12">
      <c r="B536" s="157"/>
      <c r="D536" s="158" t="s">
        <v>136</v>
      </c>
      <c r="E536" s="159" t="s">
        <v>3</v>
      </c>
      <c r="F536" s="160" t="s">
        <v>354</v>
      </c>
      <c r="H536" s="159" t="s">
        <v>3</v>
      </c>
      <c r="I536" s="161"/>
      <c r="L536" s="157"/>
      <c r="M536" s="162"/>
      <c r="N536" s="163"/>
      <c r="O536" s="163"/>
      <c r="P536" s="163"/>
      <c r="Q536" s="163"/>
      <c r="R536" s="163"/>
      <c r="S536" s="163"/>
      <c r="T536" s="164"/>
      <c r="AT536" s="159" t="s">
        <v>136</v>
      </c>
      <c r="AU536" s="159" t="s">
        <v>82</v>
      </c>
      <c r="AV536" s="12" t="s">
        <v>80</v>
      </c>
      <c r="AW536" s="12" t="s">
        <v>33</v>
      </c>
      <c r="AX536" s="12" t="s">
        <v>72</v>
      </c>
      <c r="AY536" s="159" t="s">
        <v>125</v>
      </c>
    </row>
    <row r="537" spans="2:51" s="13" customFormat="1" ht="12">
      <c r="B537" s="165"/>
      <c r="D537" s="158" t="s">
        <v>136</v>
      </c>
      <c r="E537" s="166" t="s">
        <v>3</v>
      </c>
      <c r="F537" s="167" t="s">
        <v>544</v>
      </c>
      <c r="H537" s="168">
        <v>22.64</v>
      </c>
      <c r="I537" s="169"/>
      <c r="L537" s="165"/>
      <c r="M537" s="170"/>
      <c r="N537" s="171"/>
      <c r="O537" s="171"/>
      <c r="P537" s="171"/>
      <c r="Q537" s="171"/>
      <c r="R537" s="171"/>
      <c r="S537" s="171"/>
      <c r="T537" s="172"/>
      <c r="AT537" s="166" t="s">
        <v>136</v>
      </c>
      <c r="AU537" s="166" t="s">
        <v>82</v>
      </c>
      <c r="AV537" s="13" t="s">
        <v>82</v>
      </c>
      <c r="AW537" s="13" t="s">
        <v>33</v>
      </c>
      <c r="AX537" s="13" t="s">
        <v>72</v>
      </c>
      <c r="AY537" s="166" t="s">
        <v>125</v>
      </c>
    </row>
    <row r="538" spans="2:51" s="14" customFormat="1" ht="12">
      <c r="B538" s="173"/>
      <c r="D538" s="158" t="s">
        <v>136</v>
      </c>
      <c r="E538" s="174" t="s">
        <v>3</v>
      </c>
      <c r="F538" s="175" t="s">
        <v>141</v>
      </c>
      <c r="H538" s="176">
        <v>22.64</v>
      </c>
      <c r="I538" s="177"/>
      <c r="L538" s="173"/>
      <c r="M538" s="178"/>
      <c r="N538" s="179"/>
      <c r="O538" s="179"/>
      <c r="P538" s="179"/>
      <c r="Q538" s="179"/>
      <c r="R538" s="179"/>
      <c r="S538" s="179"/>
      <c r="T538" s="180"/>
      <c r="AT538" s="174" t="s">
        <v>136</v>
      </c>
      <c r="AU538" s="174" t="s">
        <v>82</v>
      </c>
      <c r="AV538" s="14" t="s">
        <v>133</v>
      </c>
      <c r="AW538" s="14" t="s">
        <v>33</v>
      </c>
      <c r="AX538" s="14" t="s">
        <v>80</v>
      </c>
      <c r="AY538" s="174" t="s">
        <v>125</v>
      </c>
    </row>
    <row r="539" spans="1:65" s="1" customFormat="1" ht="24.2" customHeight="1">
      <c r="A539" s="33"/>
      <c r="B539" s="138"/>
      <c r="C539" s="139" t="s">
        <v>385</v>
      </c>
      <c r="D539" s="139" t="s">
        <v>128</v>
      </c>
      <c r="E539" s="140" t="s">
        <v>601</v>
      </c>
      <c r="F539" s="141" t="s">
        <v>602</v>
      </c>
      <c r="G539" s="142" t="s">
        <v>131</v>
      </c>
      <c r="H539" s="143">
        <v>14.53</v>
      </c>
      <c r="I539" s="144"/>
      <c r="J539" s="145">
        <f>ROUND(I539*H539,2)</f>
        <v>0</v>
      </c>
      <c r="K539" s="141" t="s">
        <v>132</v>
      </c>
      <c r="L539" s="34"/>
      <c r="M539" s="146" t="s">
        <v>3</v>
      </c>
      <c r="N539" s="147" t="s">
        <v>44</v>
      </c>
      <c r="O539" s="54"/>
      <c r="P539" s="148">
        <f>O539*H539</f>
        <v>0</v>
      </c>
      <c r="Q539" s="148">
        <v>0.02303</v>
      </c>
      <c r="R539" s="148">
        <f>Q539*H539</f>
        <v>0.3346259</v>
      </c>
      <c r="S539" s="148">
        <v>0</v>
      </c>
      <c r="T539" s="149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50" t="s">
        <v>186</v>
      </c>
      <c r="AT539" s="150" t="s">
        <v>128</v>
      </c>
      <c r="AU539" s="150" t="s">
        <v>82</v>
      </c>
      <c r="AY539" s="18" t="s">
        <v>125</v>
      </c>
      <c r="BE539" s="151">
        <f>IF(N539="základní",J539,0)</f>
        <v>0</v>
      </c>
      <c r="BF539" s="151">
        <f>IF(N539="snížená",J539,0)</f>
        <v>0</v>
      </c>
      <c r="BG539" s="151">
        <f>IF(N539="zákl. přenesená",J539,0)</f>
        <v>0</v>
      </c>
      <c r="BH539" s="151">
        <f>IF(N539="sníž. přenesená",J539,0)</f>
        <v>0</v>
      </c>
      <c r="BI539" s="151">
        <f>IF(N539="nulová",J539,0)</f>
        <v>0</v>
      </c>
      <c r="BJ539" s="18" t="s">
        <v>82</v>
      </c>
      <c r="BK539" s="151">
        <f>ROUND(I539*H539,2)</f>
        <v>0</v>
      </c>
      <c r="BL539" s="18" t="s">
        <v>186</v>
      </c>
      <c r="BM539" s="150" t="s">
        <v>603</v>
      </c>
    </row>
    <row r="540" spans="1:47" s="1" customFormat="1" ht="12">
      <c r="A540" s="33"/>
      <c r="B540" s="34"/>
      <c r="C540" s="33"/>
      <c r="D540" s="152" t="s">
        <v>134</v>
      </c>
      <c r="E540" s="33"/>
      <c r="F540" s="153" t="s">
        <v>604</v>
      </c>
      <c r="G540" s="33"/>
      <c r="H540" s="33"/>
      <c r="I540" s="154"/>
      <c r="J540" s="33"/>
      <c r="K540" s="33"/>
      <c r="L540" s="34"/>
      <c r="M540" s="155"/>
      <c r="N540" s="156"/>
      <c r="O540" s="54"/>
      <c r="P540" s="54"/>
      <c r="Q540" s="54"/>
      <c r="R540" s="54"/>
      <c r="S540" s="54"/>
      <c r="T540" s="55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T540" s="18" t="s">
        <v>134</v>
      </c>
      <c r="AU540" s="18" t="s">
        <v>82</v>
      </c>
    </row>
    <row r="541" spans="2:51" s="12" customFormat="1" ht="12">
      <c r="B541" s="157"/>
      <c r="D541" s="158" t="s">
        <v>136</v>
      </c>
      <c r="E541" s="159" t="s">
        <v>3</v>
      </c>
      <c r="F541" s="160" t="s">
        <v>308</v>
      </c>
      <c r="H541" s="159" t="s">
        <v>3</v>
      </c>
      <c r="I541" s="161"/>
      <c r="L541" s="157"/>
      <c r="M541" s="162"/>
      <c r="N541" s="163"/>
      <c r="O541" s="163"/>
      <c r="P541" s="163"/>
      <c r="Q541" s="163"/>
      <c r="R541" s="163"/>
      <c r="S541" s="163"/>
      <c r="T541" s="164"/>
      <c r="AT541" s="159" t="s">
        <v>136</v>
      </c>
      <c r="AU541" s="159" t="s">
        <v>82</v>
      </c>
      <c r="AV541" s="12" t="s">
        <v>80</v>
      </c>
      <c r="AW541" s="12" t="s">
        <v>33</v>
      </c>
      <c r="AX541" s="12" t="s">
        <v>72</v>
      </c>
      <c r="AY541" s="159" t="s">
        <v>125</v>
      </c>
    </row>
    <row r="542" spans="2:51" s="13" customFormat="1" ht="12">
      <c r="B542" s="165"/>
      <c r="D542" s="158" t="s">
        <v>136</v>
      </c>
      <c r="E542" s="166" t="s">
        <v>3</v>
      </c>
      <c r="F542" s="167" t="s">
        <v>487</v>
      </c>
      <c r="H542" s="168">
        <v>14.53</v>
      </c>
      <c r="I542" s="169"/>
      <c r="L542" s="165"/>
      <c r="M542" s="170"/>
      <c r="N542" s="171"/>
      <c r="O542" s="171"/>
      <c r="P542" s="171"/>
      <c r="Q542" s="171"/>
      <c r="R542" s="171"/>
      <c r="S542" s="171"/>
      <c r="T542" s="172"/>
      <c r="AT542" s="166" t="s">
        <v>136</v>
      </c>
      <c r="AU542" s="166" t="s">
        <v>82</v>
      </c>
      <c r="AV542" s="13" t="s">
        <v>82</v>
      </c>
      <c r="AW542" s="13" t="s">
        <v>33</v>
      </c>
      <c r="AX542" s="13" t="s">
        <v>72</v>
      </c>
      <c r="AY542" s="166" t="s">
        <v>125</v>
      </c>
    </row>
    <row r="543" spans="2:51" s="14" customFormat="1" ht="12">
      <c r="B543" s="173"/>
      <c r="D543" s="158" t="s">
        <v>136</v>
      </c>
      <c r="E543" s="174" t="s">
        <v>3</v>
      </c>
      <c r="F543" s="175" t="s">
        <v>141</v>
      </c>
      <c r="H543" s="176">
        <v>14.53</v>
      </c>
      <c r="I543" s="177"/>
      <c r="L543" s="173"/>
      <c r="M543" s="178"/>
      <c r="N543" s="179"/>
      <c r="O543" s="179"/>
      <c r="P543" s="179"/>
      <c r="Q543" s="179"/>
      <c r="R543" s="179"/>
      <c r="S543" s="179"/>
      <c r="T543" s="180"/>
      <c r="AT543" s="174" t="s">
        <v>136</v>
      </c>
      <c r="AU543" s="174" t="s">
        <v>82</v>
      </c>
      <c r="AV543" s="14" t="s">
        <v>133</v>
      </c>
      <c r="AW543" s="14" t="s">
        <v>33</v>
      </c>
      <c r="AX543" s="14" t="s">
        <v>80</v>
      </c>
      <c r="AY543" s="174" t="s">
        <v>125</v>
      </c>
    </row>
    <row r="544" spans="1:65" s="1" customFormat="1" ht="24.2" customHeight="1">
      <c r="A544" s="33"/>
      <c r="B544" s="138"/>
      <c r="C544" s="139" t="s">
        <v>605</v>
      </c>
      <c r="D544" s="139" t="s">
        <v>128</v>
      </c>
      <c r="E544" s="140" t="s">
        <v>606</v>
      </c>
      <c r="F544" s="141" t="s">
        <v>607</v>
      </c>
      <c r="G544" s="142" t="s">
        <v>131</v>
      </c>
      <c r="H544" s="143">
        <v>17.881</v>
      </c>
      <c r="I544" s="144"/>
      <c r="J544" s="145">
        <f>ROUND(I544*H544,2)</f>
        <v>0</v>
      </c>
      <c r="K544" s="141" t="s">
        <v>132</v>
      </c>
      <c r="L544" s="34"/>
      <c r="M544" s="146" t="s">
        <v>3</v>
      </c>
      <c r="N544" s="147" t="s">
        <v>44</v>
      </c>
      <c r="O544" s="54"/>
      <c r="P544" s="148">
        <f>O544*H544</f>
        <v>0</v>
      </c>
      <c r="Q544" s="148">
        <v>0.00032</v>
      </c>
      <c r="R544" s="148">
        <f>Q544*H544</f>
        <v>0.00572192</v>
      </c>
      <c r="S544" s="148">
        <v>0</v>
      </c>
      <c r="T544" s="149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50" t="s">
        <v>186</v>
      </c>
      <c r="AT544" s="150" t="s">
        <v>128</v>
      </c>
      <c r="AU544" s="150" t="s">
        <v>82</v>
      </c>
      <c r="AY544" s="18" t="s">
        <v>125</v>
      </c>
      <c r="BE544" s="151">
        <f>IF(N544="základní",J544,0)</f>
        <v>0</v>
      </c>
      <c r="BF544" s="151">
        <f>IF(N544="snížená",J544,0)</f>
        <v>0</v>
      </c>
      <c r="BG544" s="151">
        <f>IF(N544="zákl. přenesená",J544,0)</f>
        <v>0</v>
      </c>
      <c r="BH544" s="151">
        <f>IF(N544="sníž. přenesená",J544,0)</f>
        <v>0</v>
      </c>
      <c r="BI544" s="151">
        <f>IF(N544="nulová",J544,0)</f>
        <v>0</v>
      </c>
      <c r="BJ544" s="18" t="s">
        <v>82</v>
      </c>
      <c r="BK544" s="151">
        <f>ROUND(I544*H544,2)</f>
        <v>0</v>
      </c>
      <c r="BL544" s="18" t="s">
        <v>186</v>
      </c>
      <c r="BM544" s="150" t="s">
        <v>608</v>
      </c>
    </row>
    <row r="545" spans="1:47" s="1" customFormat="1" ht="12">
      <c r="A545" s="33"/>
      <c r="B545" s="34"/>
      <c r="C545" s="33"/>
      <c r="D545" s="152" t="s">
        <v>134</v>
      </c>
      <c r="E545" s="33"/>
      <c r="F545" s="153" t="s">
        <v>609</v>
      </c>
      <c r="G545" s="33"/>
      <c r="H545" s="33"/>
      <c r="I545" s="154"/>
      <c r="J545" s="33"/>
      <c r="K545" s="33"/>
      <c r="L545" s="34"/>
      <c r="M545" s="155"/>
      <c r="N545" s="156"/>
      <c r="O545" s="54"/>
      <c r="P545" s="54"/>
      <c r="Q545" s="54"/>
      <c r="R545" s="54"/>
      <c r="S545" s="54"/>
      <c r="T545" s="55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T545" s="18" t="s">
        <v>134</v>
      </c>
      <c r="AU545" s="18" t="s">
        <v>82</v>
      </c>
    </row>
    <row r="546" spans="2:51" s="12" customFormat="1" ht="12">
      <c r="B546" s="157"/>
      <c r="D546" s="158" t="s">
        <v>136</v>
      </c>
      <c r="E546" s="159" t="s">
        <v>3</v>
      </c>
      <c r="F546" s="160" t="s">
        <v>610</v>
      </c>
      <c r="H546" s="159" t="s">
        <v>3</v>
      </c>
      <c r="I546" s="161"/>
      <c r="L546" s="157"/>
      <c r="M546" s="162"/>
      <c r="N546" s="163"/>
      <c r="O546" s="163"/>
      <c r="P546" s="163"/>
      <c r="Q546" s="163"/>
      <c r="R546" s="163"/>
      <c r="S546" s="163"/>
      <c r="T546" s="164"/>
      <c r="AT546" s="159" t="s">
        <v>136</v>
      </c>
      <c r="AU546" s="159" t="s">
        <v>82</v>
      </c>
      <c r="AV546" s="12" t="s">
        <v>80</v>
      </c>
      <c r="AW546" s="12" t="s">
        <v>33</v>
      </c>
      <c r="AX546" s="12" t="s">
        <v>72</v>
      </c>
      <c r="AY546" s="159" t="s">
        <v>125</v>
      </c>
    </row>
    <row r="547" spans="2:51" s="13" customFormat="1" ht="12">
      <c r="B547" s="165"/>
      <c r="D547" s="158" t="s">
        <v>136</v>
      </c>
      <c r="E547" s="166" t="s">
        <v>3</v>
      </c>
      <c r="F547" s="167" t="s">
        <v>611</v>
      </c>
      <c r="H547" s="168">
        <v>17.881</v>
      </c>
      <c r="I547" s="169"/>
      <c r="L547" s="165"/>
      <c r="M547" s="170"/>
      <c r="N547" s="171"/>
      <c r="O547" s="171"/>
      <c r="P547" s="171"/>
      <c r="Q547" s="171"/>
      <c r="R547" s="171"/>
      <c r="S547" s="171"/>
      <c r="T547" s="172"/>
      <c r="AT547" s="166" t="s">
        <v>136</v>
      </c>
      <c r="AU547" s="166" t="s">
        <v>82</v>
      </c>
      <c r="AV547" s="13" t="s">
        <v>82</v>
      </c>
      <c r="AW547" s="13" t="s">
        <v>33</v>
      </c>
      <c r="AX547" s="13" t="s">
        <v>72</v>
      </c>
      <c r="AY547" s="166" t="s">
        <v>125</v>
      </c>
    </row>
    <row r="548" spans="2:51" s="14" customFormat="1" ht="12">
      <c r="B548" s="173"/>
      <c r="D548" s="158" t="s">
        <v>136</v>
      </c>
      <c r="E548" s="174" t="s">
        <v>3</v>
      </c>
      <c r="F548" s="175" t="s">
        <v>141</v>
      </c>
      <c r="H548" s="176">
        <v>17.881</v>
      </c>
      <c r="I548" s="177"/>
      <c r="L548" s="173"/>
      <c r="M548" s="178"/>
      <c r="N548" s="179"/>
      <c r="O548" s="179"/>
      <c r="P548" s="179"/>
      <c r="Q548" s="179"/>
      <c r="R548" s="179"/>
      <c r="S548" s="179"/>
      <c r="T548" s="180"/>
      <c r="AT548" s="174" t="s">
        <v>136</v>
      </c>
      <c r="AU548" s="174" t="s">
        <v>82</v>
      </c>
      <c r="AV548" s="14" t="s">
        <v>133</v>
      </c>
      <c r="AW548" s="14" t="s">
        <v>33</v>
      </c>
      <c r="AX548" s="14" t="s">
        <v>80</v>
      </c>
      <c r="AY548" s="174" t="s">
        <v>125</v>
      </c>
    </row>
    <row r="549" spans="1:65" s="1" customFormat="1" ht="24.2" customHeight="1">
      <c r="A549" s="33"/>
      <c r="B549" s="138"/>
      <c r="C549" s="139" t="s">
        <v>397</v>
      </c>
      <c r="D549" s="139" t="s">
        <v>128</v>
      </c>
      <c r="E549" s="140" t="s">
        <v>612</v>
      </c>
      <c r="F549" s="141" t="s">
        <v>613</v>
      </c>
      <c r="G549" s="142" t="s">
        <v>561</v>
      </c>
      <c r="H549" s="143">
        <v>3</v>
      </c>
      <c r="I549" s="144"/>
      <c r="J549" s="145">
        <f>ROUND(I549*H549,2)</f>
        <v>0</v>
      </c>
      <c r="K549" s="141" t="s">
        <v>132</v>
      </c>
      <c r="L549" s="34"/>
      <c r="M549" s="146" t="s">
        <v>3</v>
      </c>
      <c r="N549" s="147" t="s">
        <v>44</v>
      </c>
      <c r="O549" s="54"/>
      <c r="P549" s="148">
        <f>O549*H549</f>
        <v>0</v>
      </c>
      <c r="Q549" s="148">
        <v>0.00304</v>
      </c>
      <c r="R549" s="148">
        <f>Q549*H549</f>
        <v>0.00912</v>
      </c>
      <c r="S549" s="148">
        <v>0</v>
      </c>
      <c r="T549" s="149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50" t="s">
        <v>186</v>
      </c>
      <c r="AT549" s="150" t="s">
        <v>128</v>
      </c>
      <c r="AU549" s="150" t="s">
        <v>82</v>
      </c>
      <c r="AY549" s="18" t="s">
        <v>125</v>
      </c>
      <c r="BE549" s="151">
        <f>IF(N549="základní",J549,0)</f>
        <v>0</v>
      </c>
      <c r="BF549" s="151">
        <f>IF(N549="snížená",J549,0)</f>
        <v>0</v>
      </c>
      <c r="BG549" s="151">
        <f>IF(N549="zákl. přenesená",J549,0)</f>
        <v>0</v>
      </c>
      <c r="BH549" s="151">
        <f>IF(N549="sníž. přenesená",J549,0)</f>
        <v>0</v>
      </c>
      <c r="BI549" s="151">
        <f>IF(N549="nulová",J549,0)</f>
        <v>0</v>
      </c>
      <c r="BJ549" s="18" t="s">
        <v>82</v>
      </c>
      <c r="BK549" s="151">
        <f>ROUND(I549*H549,2)</f>
        <v>0</v>
      </c>
      <c r="BL549" s="18" t="s">
        <v>186</v>
      </c>
      <c r="BM549" s="150" t="s">
        <v>614</v>
      </c>
    </row>
    <row r="550" spans="1:47" s="1" customFormat="1" ht="12">
      <c r="A550" s="33"/>
      <c r="B550" s="34"/>
      <c r="C550" s="33"/>
      <c r="D550" s="152" t="s">
        <v>134</v>
      </c>
      <c r="E550" s="33"/>
      <c r="F550" s="153" t="s">
        <v>615</v>
      </c>
      <c r="G550" s="33"/>
      <c r="H550" s="33"/>
      <c r="I550" s="154"/>
      <c r="J550" s="33"/>
      <c r="K550" s="33"/>
      <c r="L550" s="34"/>
      <c r="M550" s="155"/>
      <c r="N550" s="156"/>
      <c r="O550" s="54"/>
      <c r="P550" s="54"/>
      <c r="Q550" s="54"/>
      <c r="R550" s="54"/>
      <c r="S550" s="54"/>
      <c r="T550" s="55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T550" s="18" t="s">
        <v>134</v>
      </c>
      <c r="AU550" s="18" t="s">
        <v>82</v>
      </c>
    </row>
    <row r="551" spans="1:65" s="1" customFormat="1" ht="24.2" customHeight="1">
      <c r="A551" s="33"/>
      <c r="B551" s="138"/>
      <c r="C551" s="139" t="s">
        <v>616</v>
      </c>
      <c r="D551" s="139" t="s">
        <v>128</v>
      </c>
      <c r="E551" s="140" t="s">
        <v>617</v>
      </c>
      <c r="F551" s="141" t="s">
        <v>618</v>
      </c>
      <c r="G551" s="142" t="s">
        <v>131</v>
      </c>
      <c r="H551" s="143">
        <v>16.8</v>
      </c>
      <c r="I551" s="144"/>
      <c r="J551" s="145">
        <f>ROUND(I551*H551,2)</f>
        <v>0</v>
      </c>
      <c r="K551" s="141" t="s">
        <v>132</v>
      </c>
      <c r="L551" s="34"/>
      <c r="M551" s="146" t="s">
        <v>3</v>
      </c>
      <c r="N551" s="147" t="s">
        <v>44</v>
      </c>
      <c r="O551" s="54"/>
      <c r="P551" s="148">
        <f>O551*H551</f>
        <v>0</v>
      </c>
      <c r="Q551" s="148">
        <v>0.00155</v>
      </c>
      <c r="R551" s="148">
        <f>Q551*H551</f>
        <v>0.02604</v>
      </c>
      <c r="S551" s="148">
        <v>0</v>
      </c>
      <c r="T551" s="149">
        <f>S551*H551</f>
        <v>0</v>
      </c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R551" s="150" t="s">
        <v>186</v>
      </c>
      <c r="AT551" s="150" t="s">
        <v>128</v>
      </c>
      <c r="AU551" s="150" t="s">
        <v>82</v>
      </c>
      <c r="AY551" s="18" t="s">
        <v>125</v>
      </c>
      <c r="BE551" s="151">
        <f>IF(N551="základní",J551,0)</f>
        <v>0</v>
      </c>
      <c r="BF551" s="151">
        <f>IF(N551="snížená",J551,0)</f>
        <v>0</v>
      </c>
      <c r="BG551" s="151">
        <f>IF(N551="zákl. přenesená",J551,0)</f>
        <v>0</v>
      </c>
      <c r="BH551" s="151">
        <f>IF(N551="sníž. přenesená",J551,0)</f>
        <v>0</v>
      </c>
      <c r="BI551" s="151">
        <f>IF(N551="nulová",J551,0)</f>
        <v>0</v>
      </c>
      <c r="BJ551" s="18" t="s">
        <v>82</v>
      </c>
      <c r="BK551" s="151">
        <f>ROUND(I551*H551,2)</f>
        <v>0</v>
      </c>
      <c r="BL551" s="18" t="s">
        <v>186</v>
      </c>
      <c r="BM551" s="150" t="s">
        <v>619</v>
      </c>
    </row>
    <row r="552" spans="1:47" s="1" customFormat="1" ht="12">
      <c r="A552" s="33"/>
      <c r="B552" s="34"/>
      <c r="C552" s="33"/>
      <c r="D552" s="152" t="s">
        <v>134</v>
      </c>
      <c r="E552" s="33"/>
      <c r="F552" s="153" t="s">
        <v>620</v>
      </c>
      <c r="G552" s="33"/>
      <c r="H552" s="33"/>
      <c r="I552" s="154"/>
      <c r="J552" s="33"/>
      <c r="K552" s="33"/>
      <c r="L552" s="34"/>
      <c r="M552" s="155"/>
      <c r="N552" s="156"/>
      <c r="O552" s="54"/>
      <c r="P552" s="54"/>
      <c r="Q552" s="54"/>
      <c r="R552" s="54"/>
      <c r="S552" s="54"/>
      <c r="T552" s="55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T552" s="18" t="s">
        <v>134</v>
      </c>
      <c r="AU552" s="18" t="s">
        <v>82</v>
      </c>
    </row>
    <row r="553" spans="2:51" s="12" customFormat="1" ht="12">
      <c r="B553" s="157"/>
      <c r="D553" s="158" t="s">
        <v>136</v>
      </c>
      <c r="E553" s="159" t="s">
        <v>3</v>
      </c>
      <c r="F553" s="160" t="s">
        <v>621</v>
      </c>
      <c r="H553" s="159" t="s">
        <v>3</v>
      </c>
      <c r="I553" s="161"/>
      <c r="L553" s="157"/>
      <c r="M553" s="162"/>
      <c r="N553" s="163"/>
      <c r="O553" s="163"/>
      <c r="P553" s="163"/>
      <c r="Q553" s="163"/>
      <c r="R553" s="163"/>
      <c r="S553" s="163"/>
      <c r="T553" s="164"/>
      <c r="AT553" s="159" t="s">
        <v>136</v>
      </c>
      <c r="AU553" s="159" t="s">
        <v>82</v>
      </c>
      <c r="AV553" s="12" t="s">
        <v>80</v>
      </c>
      <c r="AW553" s="12" t="s">
        <v>33</v>
      </c>
      <c r="AX553" s="12" t="s">
        <v>72</v>
      </c>
      <c r="AY553" s="159" t="s">
        <v>125</v>
      </c>
    </row>
    <row r="554" spans="2:51" s="13" customFormat="1" ht="12">
      <c r="B554" s="165"/>
      <c r="D554" s="158" t="s">
        <v>136</v>
      </c>
      <c r="E554" s="166" t="s">
        <v>3</v>
      </c>
      <c r="F554" s="167" t="s">
        <v>622</v>
      </c>
      <c r="H554" s="168">
        <v>16.8</v>
      </c>
      <c r="I554" s="169"/>
      <c r="L554" s="165"/>
      <c r="M554" s="170"/>
      <c r="N554" s="171"/>
      <c r="O554" s="171"/>
      <c r="P554" s="171"/>
      <c r="Q554" s="171"/>
      <c r="R554" s="171"/>
      <c r="S554" s="171"/>
      <c r="T554" s="172"/>
      <c r="AT554" s="166" t="s">
        <v>136</v>
      </c>
      <c r="AU554" s="166" t="s">
        <v>82</v>
      </c>
      <c r="AV554" s="13" t="s">
        <v>82</v>
      </c>
      <c r="AW554" s="13" t="s">
        <v>33</v>
      </c>
      <c r="AX554" s="13" t="s">
        <v>72</v>
      </c>
      <c r="AY554" s="166" t="s">
        <v>125</v>
      </c>
    </row>
    <row r="555" spans="2:51" s="14" customFormat="1" ht="12">
      <c r="B555" s="173"/>
      <c r="D555" s="158" t="s">
        <v>136</v>
      </c>
      <c r="E555" s="174" t="s">
        <v>3</v>
      </c>
      <c r="F555" s="175" t="s">
        <v>141</v>
      </c>
      <c r="H555" s="176">
        <v>16.8</v>
      </c>
      <c r="I555" s="177"/>
      <c r="L555" s="173"/>
      <c r="M555" s="178"/>
      <c r="N555" s="179"/>
      <c r="O555" s="179"/>
      <c r="P555" s="179"/>
      <c r="Q555" s="179"/>
      <c r="R555" s="179"/>
      <c r="S555" s="179"/>
      <c r="T555" s="180"/>
      <c r="AT555" s="174" t="s">
        <v>136</v>
      </c>
      <c r="AU555" s="174" t="s">
        <v>82</v>
      </c>
      <c r="AV555" s="14" t="s">
        <v>133</v>
      </c>
      <c r="AW555" s="14" t="s">
        <v>33</v>
      </c>
      <c r="AX555" s="14" t="s">
        <v>80</v>
      </c>
      <c r="AY555" s="174" t="s">
        <v>125</v>
      </c>
    </row>
    <row r="556" spans="1:65" s="1" customFormat="1" ht="16.5" customHeight="1">
      <c r="A556" s="33"/>
      <c r="B556" s="138"/>
      <c r="C556" s="139" t="s">
        <v>404</v>
      </c>
      <c r="D556" s="139" t="s">
        <v>128</v>
      </c>
      <c r="E556" s="140" t="s">
        <v>623</v>
      </c>
      <c r="F556" s="141" t="s">
        <v>624</v>
      </c>
      <c r="G556" s="142" t="s">
        <v>561</v>
      </c>
      <c r="H556" s="143">
        <v>1</v>
      </c>
      <c r="I556" s="144"/>
      <c r="J556" s="145">
        <f>ROUND(I556*H556,2)</f>
        <v>0</v>
      </c>
      <c r="K556" s="141" t="s">
        <v>132</v>
      </c>
      <c r="L556" s="34"/>
      <c r="M556" s="146" t="s">
        <v>3</v>
      </c>
      <c r="N556" s="147" t="s">
        <v>44</v>
      </c>
      <c r="O556" s="54"/>
      <c r="P556" s="148">
        <f>O556*H556</f>
        <v>0</v>
      </c>
      <c r="Q556" s="148">
        <v>0</v>
      </c>
      <c r="R556" s="148">
        <f>Q556*H556</f>
        <v>0</v>
      </c>
      <c r="S556" s="148">
        <v>0</v>
      </c>
      <c r="T556" s="149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50" t="s">
        <v>186</v>
      </c>
      <c r="AT556" s="150" t="s">
        <v>128</v>
      </c>
      <c r="AU556" s="150" t="s">
        <v>82</v>
      </c>
      <c r="AY556" s="18" t="s">
        <v>125</v>
      </c>
      <c r="BE556" s="151">
        <f>IF(N556="základní",J556,0)</f>
        <v>0</v>
      </c>
      <c r="BF556" s="151">
        <f>IF(N556="snížená",J556,0)</f>
        <v>0</v>
      </c>
      <c r="BG556" s="151">
        <f>IF(N556="zákl. přenesená",J556,0)</f>
        <v>0</v>
      </c>
      <c r="BH556" s="151">
        <f>IF(N556="sníž. přenesená",J556,0)</f>
        <v>0</v>
      </c>
      <c r="BI556" s="151">
        <f>IF(N556="nulová",J556,0)</f>
        <v>0</v>
      </c>
      <c r="BJ556" s="18" t="s">
        <v>82</v>
      </c>
      <c r="BK556" s="151">
        <f>ROUND(I556*H556,2)</f>
        <v>0</v>
      </c>
      <c r="BL556" s="18" t="s">
        <v>186</v>
      </c>
      <c r="BM556" s="150" t="s">
        <v>625</v>
      </c>
    </row>
    <row r="557" spans="1:47" s="1" customFormat="1" ht="12">
      <c r="A557" s="33"/>
      <c r="B557" s="34"/>
      <c r="C557" s="33"/>
      <c r="D557" s="152" t="s">
        <v>134</v>
      </c>
      <c r="E557" s="33"/>
      <c r="F557" s="153" t="s">
        <v>626</v>
      </c>
      <c r="G557" s="33"/>
      <c r="H557" s="33"/>
      <c r="I557" s="154"/>
      <c r="J557" s="33"/>
      <c r="K557" s="33"/>
      <c r="L557" s="34"/>
      <c r="M557" s="155"/>
      <c r="N557" s="156"/>
      <c r="O557" s="54"/>
      <c r="P557" s="54"/>
      <c r="Q557" s="54"/>
      <c r="R557" s="54"/>
      <c r="S557" s="54"/>
      <c r="T557" s="55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T557" s="18" t="s">
        <v>134</v>
      </c>
      <c r="AU557" s="18" t="s">
        <v>82</v>
      </c>
    </row>
    <row r="558" spans="1:65" s="1" customFormat="1" ht="16.5" customHeight="1">
      <c r="A558" s="33"/>
      <c r="B558" s="138"/>
      <c r="C558" s="181" t="s">
        <v>627</v>
      </c>
      <c r="D558" s="181" t="s">
        <v>341</v>
      </c>
      <c r="E558" s="182" t="s">
        <v>628</v>
      </c>
      <c r="F558" s="183" t="s">
        <v>629</v>
      </c>
      <c r="G558" s="184" t="s">
        <v>561</v>
      </c>
      <c r="H558" s="185">
        <v>1</v>
      </c>
      <c r="I558" s="186"/>
      <c r="J558" s="187">
        <f>ROUND(I558*H558,2)</f>
        <v>0</v>
      </c>
      <c r="K558" s="183" t="s">
        <v>132</v>
      </c>
      <c r="L558" s="188"/>
      <c r="M558" s="189" t="s">
        <v>3</v>
      </c>
      <c r="N558" s="190" t="s">
        <v>44</v>
      </c>
      <c r="O558" s="54"/>
      <c r="P558" s="148">
        <f>O558*H558</f>
        <v>0</v>
      </c>
      <c r="Q558" s="148">
        <v>0.0012</v>
      </c>
      <c r="R558" s="148">
        <f>Q558*H558</f>
        <v>0.0012</v>
      </c>
      <c r="S558" s="148">
        <v>0</v>
      </c>
      <c r="T558" s="149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50" t="s">
        <v>243</v>
      </c>
      <c r="AT558" s="150" t="s">
        <v>341</v>
      </c>
      <c r="AU558" s="150" t="s">
        <v>82</v>
      </c>
      <c r="AY558" s="18" t="s">
        <v>125</v>
      </c>
      <c r="BE558" s="151">
        <f>IF(N558="základní",J558,0)</f>
        <v>0</v>
      </c>
      <c r="BF558" s="151">
        <f>IF(N558="snížená",J558,0)</f>
        <v>0</v>
      </c>
      <c r="BG558" s="151">
        <f>IF(N558="zákl. přenesená",J558,0)</f>
        <v>0</v>
      </c>
      <c r="BH558" s="151">
        <f>IF(N558="sníž. přenesená",J558,0)</f>
        <v>0</v>
      </c>
      <c r="BI558" s="151">
        <f>IF(N558="nulová",J558,0)</f>
        <v>0</v>
      </c>
      <c r="BJ558" s="18" t="s">
        <v>82</v>
      </c>
      <c r="BK558" s="151">
        <f>ROUND(I558*H558,2)</f>
        <v>0</v>
      </c>
      <c r="BL558" s="18" t="s">
        <v>186</v>
      </c>
      <c r="BM558" s="150" t="s">
        <v>630</v>
      </c>
    </row>
    <row r="559" spans="1:65" s="1" customFormat="1" ht="16.5" customHeight="1">
      <c r="A559" s="33"/>
      <c r="B559" s="138"/>
      <c r="C559" s="139" t="s">
        <v>411</v>
      </c>
      <c r="D559" s="139" t="s">
        <v>128</v>
      </c>
      <c r="E559" s="140" t="s">
        <v>631</v>
      </c>
      <c r="F559" s="141" t="s">
        <v>632</v>
      </c>
      <c r="G559" s="142" t="s">
        <v>561</v>
      </c>
      <c r="H559" s="143">
        <v>2</v>
      </c>
      <c r="I559" s="144"/>
      <c r="J559" s="145">
        <f>ROUND(I559*H559,2)</f>
        <v>0</v>
      </c>
      <c r="K559" s="141" t="s">
        <v>132</v>
      </c>
      <c r="L559" s="34"/>
      <c r="M559" s="146" t="s">
        <v>3</v>
      </c>
      <c r="N559" s="147" t="s">
        <v>44</v>
      </c>
      <c r="O559" s="54"/>
      <c r="P559" s="148">
        <f>O559*H559</f>
        <v>0</v>
      </c>
      <c r="Q559" s="148">
        <v>0</v>
      </c>
      <c r="R559" s="148">
        <f>Q559*H559</f>
        <v>0</v>
      </c>
      <c r="S559" s="148">
        <v>0</v>
      </c>
      <c r="T559" s="149">
        <f>S559*H559</f>
        <v>0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50" t="s">
        <v>186</v>
      </c>
      <c r="AT559" s="150" t="s">
        <v>128</v>
      </c>
      <c r="AU559" s="150" t="s">
        <v>82</v>
      </c>
      <c r="AY559" s="18" t="s">
        <v>125</v>
      </c>
      <c r="BE559" s="151">
        <f>IF(N559="základní",J559,0)</f>
        <v>0</v>
      </c>
      <c r="BF559" s="151">
        <f>IF(N559="snížená",J559,0)</f>
        <v>0</v>
      </c>
      <c r="BG559" s="151">
        <f>IF(N559="zákl. přenesená",J559,0)</f>
        <v>0</v>
      </c>
      <c r="BH559" s="151">
        <f>IF(N559="sníž. přenesená",J559,0)</f>
        <v>0</v>
      </c>
      <c r="BI559" s="151">
        <f>IF(N559="nulová",J559,0)</f>
        <v>0</v>
      </c>
      <c r="BJ559" s="18" t="s">
        <v>82</v>
      </c>
      <c r="BK559" s="151">
        <f>ROUND(I559*H559,2)</f>
        <v>0</v>
      </c>
      <c r="BL559" s="18" t="s">
        <v>186</v>
      </c>
      <c r="BM559" s="150" t="s">
        <v>633</v>
      </c>
    </row>
    <row r="560" spans="1:47" s="1" customFormat="1" ht="12">
      <c r="A560" s="33"/>
      <c r="B560" s="34"/>
      <c r="C560" s="33"/>
      <c r="D560" s="152" t="s">
        <v>134</v>
      </c>
      <c r="E560" s="33"/>
      <c r="F560" s="153" t="s">
        <v>634</v>
      </c>
      <c r="G560" s="33"/>
      <c r="H560" s="33"/>
      <c r="I560" s="154"/>
      <c r="J560" s="33"/>
      <c r="K560" s="33"/>
      <c r="L560" s="34"/>
      <c r="M560" s="155"/>
      <c r="N560" s="156"/>
      <c r="O560" s="54"/>
      <c r="P560" s="54"/>
      <c r="Q560" s="54"/>
      <c r="R560" s="54"/>
      <c r="S560" s="54"/>
      <c r="T560" s="55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T560" s="18" t="s">
        <v>134</v>
      </c>
      <c r="AU560" s="18" t="s">
        <v>82</v>
      </c>
    </row>
    <row r="561" spans="2:51" s="12" customFormat="1" ht="12">
      <c r="B561" s="157"/>
      <c r="D561" s="158" t="s">
        <v>136</v>
      </c>
      <c r="E561" s="159" t="s">
        <v>3</v>
      </c>
      <c r="F561" s="160" t="s">
        <v>635</v>
      </c>
      <c r="H561" s="159" t="s">
        <v>3</v>
      </c>
      <c r="I561" s="161"/>
      <c r="L561" s="157"/>
      <c r="M561" s="162"/>
      <c r="N561" s="163"/>
      <c r="O561" s="163"/>
      <c r="P561" s="163"/>
      <c r="Q561" s="163"/>
      <c r="R561" s="163"/>
      <c r="S561" s="163"/>
      <c r="T561" s="164"/>
      <c r="AT561" s="159" t="s">
        <v>136</v>
      </c>
      <c r="AU561" s="159" t="s">
        <v>82</v>
      </c>
      <c r="AV561" s="12" t="s">
        <v>80</v>
      </c>
      <c r="AW561" s="12" t="s">
        <v>33</v>
      </c>
      <c r="AX561" s="12" t="s">
        <v>72</v>
      </c>
      <c r="AY561" s="159" t="s">
        <v>125</v>
      </c>
    </row>
    <row r="562" spans="2:51" s="13" customFormat="1" ht="12">
      <c r="B562" s="165"/>
      <c r="D562" s="158" t="s">
        <v>136</v>
      </c>
      <c r="E562" s="166" t="s">
        <v>3</v>
      </c>
      <c r="F562" s="167" t="s">
        <v>636</v>
      </c>
      <c r="H562" s="168">
        <v>2</v>
      </c>
      <c r="I562" s="169"/>
      <c r="L562" s="165"/>
      <c r="M562" s="170"/>
      <c r="N562" s="171"/>
      <c r="O562" s="171"/>
      <c r="P562" s="171"/>
      <c r="Q562" s="171"/>
      <c r="R562" s="171"/>
      <c r="S562" s="171"/>
      <c r="T562" s="172"/>
      <c r="AT562" s="166" t="s">
        <v>136</v>
      </c>
      <c r="AU562" s="166" t="s">
        <v>82</v>
      </c>
      <c r="AV562" s="13" t="s">
        <v>82</v>
      </c>
      <c r="AW562" s="13" t="s">
        <v>33</v>
      </c>
      <c r="AX562" s="13" t="s">
        <v>72</v>
      </c>
      <c r="AY562" s="166" t="s">
        <v>125</v>
      </c>
    </row>
    <row r="563" spans="2:51" s="14" customFormat="1" ht="12">
      <c r="B563" s="173"/>
      <c r="D563" s="158" t="s">
        <v>136</v>
      </c>
      <c r="E563" s="174" t="s">
        <v>3</v>
      </c>
      <c r="F563" s="175" t="s">
        <v>141</v>
      </c>
      <c r="H563" s="176">
        <v>2</v>
      </c>
      <c r="I563" s="177"/>
      <c r="L563" s="173"/>
      <c r="M563" s="178"/>
      <c r="N563" s="179"/>
      <c r="O563" s="179"/>
      <c r="P563" s="179"/>
      <c r="Q563" s="179"/>
      <c r="R563" s="179"/>
      <c r="S563" s="179"/>
      <c r="T563" s="180"/>
      <c r="AT563" s="174" t="s">
        <v>136</v>
      </c>
      <c r="AU563" s="174" t="s">
        <v>82</v>
      </c>
      <c r="AV563" s="14" t="s">
        <v>133</v>
      </c>
      <c r="AW563" s="14" t="s">
        <v>33</v>
      </c>
      <c r="AX563" s="14" t="s">
        <v>80</v>
      </c>
      <c r="AY563" s="174" t="s">
        <v>125</v>
      </c>
    </row>
    <row r="564" spans="1:65" s="1" customFormat="1" ht="16.5" customHeight="1">
      <c r="A564" s="33"/>
      <c r="B564" s="138"/>
      <c r="C564" s="181" t="s">
        <v>637</v>
      </c>
      <c r="D564" s="181" t="s">
        <v>341</v>
      </c>
      <c r="E564" s="182" t="s">
        <v>638</v>
      </c>
      <c r="F564" s="183" t="s">
        <v>639</v>
      </c>
      <c r="G564" s="184" t="s">
        <v>561</v>
      </c>
      <c r="H564" s="185">
        <v>2</v>
      </c>
      <c r="I564" s="186"/>
      <c r="J564" s="187">
        <f>ROUND(I564*H564,2)</f>
        <v>0</v>
      </c>
      <c r="K564" s="183" t="s">
        <v>132</v>
      </c>
      <c r="L564" s="188"/>
      <c r="M564" s="189" t="s">
        <v>3</v>
      </c>
      <c r="N564" s="190" t="s">
        <v>44</v>
      </c>
      <c r="O564" s="54"/>
      <c r="P564" s="148">
        <f>O564*H564</f>
        <v>0</v>
      </c>
      <c r="Q564" s="148">
        <v>0.0082</v>
      </c>
      <c r="R564" s="148">
        <f>Q564*H564</f>
        <v>0.0164</v>
      </c>
      <c r="S564" s="148">
        <v>0</v>
      </c>
      <c r="T564" s="149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50" t="s">
        <v>243</v>
      </c>
      <c r="AT564" s="150" t="s">
        <v>341</v>
      </c>
      <c r="AU564" s="150" t="s">
        <v>82</v>
      </c>
      <c r="AY564" s="18" t="s">
        <v>125</v>
      </c>
      <c r="BE564" s="151">
        <f>IF(N564="základní",J564,0)</f>
        <v>0</v>
      </c>
      <c r="BF564" s="151">
        <f>IF(N564="snížená",J564,0)</f>
        <v>0</v>
      </c>
      <c r="BG564" s="151">
        <f>IF(N564="zákl. přenesená",J564,0)</f>
        <v>0</v>
      </c>
      <c r="BH564" s="151">
        <f>IF(N564="sníž. přenesená",J564,0)</f>
        <v>0</v>
      </c>
      <c r="BI564" s="151">
        <f>IF(N564="nulová",J564,0)</f>
        <v>0</v>
      </c>
      <c r="BJ564" s="18" t="s">
        <v>82</v>
      </c>
      <c r="BK564" s="151">
        <f>ROUND(I564*H564,2)</f>
        <v>0</v>
      </c>
      <c r="BL564" s="18" t="s">
        <v>186</v>
      </c>
      <c r="BM564" s="150" t="s">
        <v>640</v>
      </c>
    </row>
    <row r="565" spans="1:65" s="1" customFormat="1" ht="16.5" customHeight="1">
      <c r="A565" s="33"/>
      <c r="B565" s="138"/>
      <c r="C565" s="139" t="s">
        <v>414</v>
      </c>
      <c r="D565" s="139" t="s">
        <v>128</v>
      </c>
      <c r="E565" s="140" t="s">
        <v>641</v>
      </c>
      <c r="F565" s="141" t="s">
        <v>642</v>
      </c>
      <c r="G565" s="142" t="s">
        <v>561</v>
      </c>
      <c r="H565" s="143">
        <v>3</v>
      </c>
      <c r="I565" s="144"/>
      <c r="J565" s="145">
        <f>ROUND(I565*H565,2)</f>
        <v>0</v>
      </c>
      <c r="K565" s="141" t="s">
        <v>132</v>
      </c>
      <c r="L565" s="34"/>
      <c r="M565" s="146" t="s">
        <v>3</v>
      </c>
      <c r="N565" s="147" t="s">
        <v>44</v>
      </c>
      <c r="O565" s="54"/>
      <c r="P565" s="148">
        <f>O565*H565</f>
        <v>0</v>
      </c>
      <c r="Q565" s="148">
        <v>0</v>
      </c>
      <c r="R565" s="148">
        <f>Q565*H565</f>
        <v>0</v>
      </c>
      <c r="S565" s="148">
        <v>0</v>
      </c>
      <c r="T565" s="149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50" t="s">
        <v>186</v>
      </c>
      <c r="AT565" s="150" t="s">
        <v>128</v>
      </c>
      <c r="AU565" s="150" t="s">
        <v>82</v>
      </c>
      <c r="AY565" s="18" t="s">
        <v>125</v>
      </c>
      <c r="BE565" s="151">
        <f>IF(N565="základní",J565,0)</f>
        <v>0</v>
      </c>
      <c r="BF565" s="151">
        <f>IF(N565="snížená",J565,0)</f>
        <v>0</v>
      </c>
      <c r="BG565" s="151">
        <f>IF(N565="zákl. přenesená",J565,0)</f>
        <v>0</v>
      </c>
      <c r="BH565" s="151">
        <f>IF(N565="sníž. přenesená",J565,0)</f>
        <v>0</v>
      </c>
      <c r="BI565" s="151">
        <f>IF(N565="nulová",J565,0)</f>
        <v>0</v>
      </c>
      <c r="BJ565" s="18" t="s">
        <v>82</v>
      </c>
      <c r="BK565" s="151">
        <f>ROUND(I565*H565,2)</f>
        <v>0</v>
      </c>
      <c r="BL565" s="18" t="s">
        <v>186</v>
      </c>
      <c r="BM565" s="150" t="s">
        <v>643</v>
      </c>
    </row>
    <row r="566" spans="1:47" s="1" customFormat="1" ht="12">
      <c r="A566" s="33"/>
      <c r="B566" s="34"/>
      <c r="C566" s="33"/>
      <c r="D566" s="152" t="s">
        <v>134</v>
      </c>
      <c r="E566" s="33"/>
      <c r="F566" s="153" t="s">
        <v>644</v>
      </c>
      <c r="G566" s="33"/>
      <c r="H566" s="33"/>
      <c r="I566" s="154"/>
      <c r="J566" s="33"/>
      <c r="K566" s="33"/>
      <c r="L566" s="34"/>
      <c r="M566" s="155"/>
      <c r="N566" s="156"/>
      <c r="O566" s="54"/>
      <c r="P566" s="54"/>
      <c r="Q566" s="54"/>
      <c r="R566" s="54"/>
      <c r="S566" s="54"/>
      <c r="T566" s="55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T566" s="18" t="s">
        <v>134</v>
      </c>
      <c r="AU566" s="18" t="s">
        <v>82</v>
      </c>
    </row>
    <row r="567" spans="2:51" s="13" customFormat="1" ht="12">
      <c r="B567" s="165"/>
      <c r="D567" s="158" t="s">
        <v>136</v>
      </c>
      <c r="E567" s="166" t="s">
        <v>3</v>
      </c>
      <c r="F567" s="167" t="s">
        <v>645</v>
      </c>
      <c r="H567" s="168">
        <v>3</v>
      </c>
      <c r="I567" s="169"/>
      <c r="L567" s="165"/>
      <c r="M567" s="170"/>
      <c r="N567" s="171"/>
      <c r="O567" s="171"/>
      <c r="P567" s="171"/>
      <c r="Q567" s="171"/>
      <c r="R567" s="171"/>
      <c r="S567" s="171"/>
      <c r="T567" s="172"/>
      <c r="AT567" s="166" t="s">
        <v>136</v>
      </c>
      <c r="AU567" s="166" t="s">
        <v>82</v>
      </c>
      <c r="AV567" s="13" t="s">
        <v>82</v>
      </c>
      <c r="AW567" s="13" t="s">
        <v>33</v>
      </c>
      <c r="AX567" s="13" t="s">
        <v>72</v>
      </c>
      <c r="AY567" s="166" t="s">
        <v>125</v>
      </c>
    </row>
    <row r="568" spans="2:51" s="14" customFormat="1" ht="12">
      <c r="B568" s="173"/>
      <c r="D568" s="158" t="s">
        <v>136</v>
      </c>
      <c r="E568" s="174" t="s">
        <v>3</v>
      </c>
      <c r="F568" s="175" t="s">
        <v>141</v>
      </c>
      <c r="H568" s="176">
        <v>3</v>
      </c>
      <c r="I568" s="177"/>
      <c r="L568" s="173"/>
      <c r="M568" s="178"/>
      <c r="N568" s="179"/>
      <c r="O568" s="179"/>
      <c r="P568" s="179"/>
      <c r="Q568" s="179"/>
      <c r="R568" s="179"/>
      <c r="S568" s="179"/>
      <c r="T568" s="180"/>
      <c r="AT568" s="174" t="s">
        <v>136</v>
      </c>
      <c r="AU568" s="174" t="s">
        <v>82</v>
      </c>
      <c r="AV568" s="14" t="s">
        <v>133</v>
      </c>
      <c r="AW568" s="14" t="s">
        <v>33</v>
      </c>
      <c r="AX568" s="14" t="s">
        <v>80</v>
      </c>
      <c r="AY568" s="174" t="s">
        <v>125</v>
      </c>
    </row>
    <row r="569" spans="1:65" s="1" customFormat="1" ht="16.5" customHeight="1">
      <c r="A569" s="33"/>
      <c r="B569" s="138"/>
      <c r="C569" s="181" t="s">
        <v>646</v>
      </c>
      <c r="D569" s="181" t="s">
        <v>341</v>
      </c>
      <c r="E569" s="182" t="s">
        <v>647</v>
      </c>
      <c r="F569" s="183" t="s">
        <v>648</v>
      </c>
      <c r="G569" s="184" t="s">
        <v>561</v>
      </c>
      <c r="H569" s="185">
        <v>3</v>
      </c>
      <c r="I569" s="186"/>
      <c r="J569" s="187">
        <f>ROUND(I569*H569,2)</f>
        <v>0</v>
      </c>
      <c r="K569" s="183" t="s">
        <v>132</v>
      </c>
      <c r="L569" s="188"/>
      <c r="M569" s="189" t="s">
        <v>3</v>
      </c>
      <c r="N569" s="190" t="s">
        <v>44</v>
      </c>
      <c r="O569" s="54"/>
      <c r="P569" s="148">
        <f>O569*H569</f>
        <v>0</v>
      </c>
      <c r="Q569" s="148">
        <v>0.0002</v>
      </c>
      <c r="R569" s="148">
        <f>Q569*H569</f>
        <v>0.0006000000000000001</v>
      </c>
      <c r="S569" s="148">
        <v>0</v>
      </c>
      <c r="T569" s="149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50" t="s">
        <v>243</v>
      </c>
      <c r="AT569" s="150" t="s">
        <v>341</v>
      </c>
      <c r="AU569" s="150" t="s">
        <v>82</v>
      </c>
      <c r="AY569" s="18" t="s">
        <v>125</v>
      </c>
      <c r="BE569" s="151">
        <f>IF(N569="základní",J569,0)</f>
        <v>0</v>
      </c>
      <c r="BF569" s="151">
        <f>IF(N569="snížená",J569,0)</f>
        <v>0</v>
      </c>
      <c r="BG569" s="151">
        <f>IF(N569="zákl. přenesená",J569,0)</f>
        <v>0</v>
      </c>
      <c r="BH569" s="151">
        <f>IF(N569="sníž. přenesená",J569,0)</f>
        <v>0</v>
      </c>
      <c r="BI569" s="151">
        <f>IF(N569="nulová",J569,0)</f>
        <v>0</v>
      </c>
      <c r="BJ569" s="18" t="s">
        <v>82</v>
      </c>
      <c r="BK569" s="151">
        <f>ROUND(I569*H569,2)</f>
        <v>0</v>
      </c>
      <c r="BL569" s="18" t="s">
        <v>186</v>
      </c>
      <c r="BM569" s="150" t="s">
        <v>649</v>
      </c>
    </row>
    <row r="570" spans="1:65" s="1" customFormat="1" ht="16.5" customHeight="1">
      <c r="A570" s="33"/>
      <c r="B570" s="138"/>
      <c r="C570" s="139" t="s">
        <v>426</v>
      </c>
      <c r="D570" s="139" t="s">
        <v>128</v>
      </c>
      <c r="E570" s="140" t="s">
        <v>650</v>
      </c>
      <c r="F570" s="141" t="s">
        <v>651</v>
      </c>
      <c r="G570" s="142" t="s">
        <v>561</v>
      </c>
      <c r="H570" s="143">
        <v>7</v>
      </c>
      <c r="I570" s="144"/>
      <c r="J570" s="145">
        <f>ROUND(I570*H570,2)</f>
        <v>0</v>
      </c>
      <c r="K570" s="141" t="s">
        <v>132</v>
      </c>
      <c r="L570" s="34"/>
      <c r="M570" s="146" t="s">
        <v>3</v>
      </c>
      <c r="N570" s="147" t="s">
        <v>44</v>
      </c>
      <c r="O570" s="54"/>
      <c r="P570" s="148">
        <f>O570*H570</f>
        <v>0</v>
      </c>
      <c r="Q570" s="148">
        <v>0</v>
      </c>
      <c r="R570" s="148">
        <f>Q570*H570</f>
        <v>0</v>
      </c>
      <c r="S570" s="148">
        <v>0</v>
      </c>
      <c r="T570" s="149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50" t="s">
        <v>186</v>
      </c>
      <c r="AT570" s="150" t="s">
        <v>128</v>
      </c>
      <c r="AU570" s="150" t="s">
        <v>82</v>
      </c>
      <c r="AY570" s="18" t="s">
        <v>125</v>
      </c>
      <c r="BE570" s="151">
        <f>IF(N570="základní",J570,0)</f>
        <v>0</v>
      </c>
      <c r="BF570" s="151">
        <f>IF(N570="snížená",J570,0)</f>
        <v>0</v>
      </c>
      <c r="BG570" s="151">
        <f>IF(N570="zákl. přenesená",J570,0)</f>
        <v>0</v>
      </c>
      <c r="BH570" s="151">
        <f>IF(N570="sníž. přenesená",J570,0)</f>
        <v>0</v>
      </c>
      <c r="BI570" s="151">
        <f>IF(N570="nulová",J570,0)</f>
        <v>0</v>
      </c>
      <c r="BJ570" s="18" t="s">
        <v>82</v>
      </c>
      <c r="BK570" s="151">
        <f>ROUND(I570*H570,2)</f>
        <v>0</v>
      </c>
      <c r="BL570" s="18" t="s">
        <v>186</v>
      </c>
      <c r="BM570" s="150" t="s">
        <v>652</v>
      </c>
    </row>
    <row r="571" spans="1:47" s="1" customFormat="1" ht="12">
      <c r="A571" s="33"/>
      <c r="B571" s="34"/>
      <c r="C571" s="33"/>
      <c r="D571" s="152" t="s">
        <v>134</v>
      </c>
      <c r="E571" s="33"/>
      <c r="F571" s="153" t="s">
        <v>653</v>
      </c>
      <c r="G571" s="33"/>
      <c r="H571" s="33"/>
      <c r="I571" s="154"/>
      <c r="J571" s="33"/>
      <c r="K571" s="33"/>
      <c r="L571" s="34"/>
      <c r="M571" s="155"/>
      <c r="N571" s="156"/>
      <c r="O571" s="54"/>
      <c r="P571" s="54"/>
      <c r="Q571" s="54"/>
      <c r="R571" s="54"/>
      <c r="S571" s="54"/>
      <c r="T571" s="55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T571" s="18" t="s">
        <v>134</v>
      </c>
      <c r="AU571" s="18" t="s">
        <v>82</v>
      </c>
    </row>
    <row r="572" spans="2:51" s="12" customFormat="1" ht="12">
      <c r="B572" s="157"/>
      <c r="D572" s="158" t="s">
        <v>136</v>
      </c>
      <c r="E572" s="159" t="s">
        <v>3</v>
      </c>
      <c r="F572" s="160" t="s">
        <v>654</v>
      </c>
      <c r="H572" s="159" t="s">
        <v>3</v>
      </c>
      <c r="I572" s="161"/>
      <c r="L572" s="157"/>
      <c r="M572" s="162"/>
      <c r="N572" s="163"/>
      <c r="O572" s="163"/>
      <c r="P572" s="163"/>
      <c r="Q572" s="163"/>
      <c r="R572" s="163"/>
      <c r="S572" s="163"/>
      <c r="T572" s="164"/>
      <c r="AT572" s="159" t="s">
        <v>136</v>
      </c>
      <c r="AU572" s="159" t="s">
        <v>82</v>
      </c>
      <c r="AV572" s="12" t="s">
        <v>80</v>
      </c>
      <c r="AW572" s="12" t="s">
        <v>33</v>
      </c>
      <c r="AX572" s="12" t="s">
        <v>72</v>
      </c>
      <c r="AY572" s="159" t="s">
        <v>125</v>
      </c>
    </row>
    <row r="573" spans="2:51" s="12" customFormat="1" ht="12">
      <c r="B573" s="157"/>
      <c r="D573" s="158" t="s">
        <v>136</v>
      </c>
      <c r="E573" s="159" t="s">
        <v>3</v>
      </c>
      <c r="F573" s="160" t="s">
        <v>655</v>
      </c>
      <c r="H573" s="159" t="s">
        <v>3</v>
      </c>
      <c r="I573" s="161"/>
      <c r="L573" s="157"/>
      <c r="M573" s="162"/>
      <c r="N573" s="163"/>
      <c r="O573" s="163"/>
      <c r="P573" s="163"/>
      <c r="Q573" s="163"/>
      <c r="R573" s="163"/>
      <c r="S573" s="163"/>
      <c r="T573" s="164"/>
      <c r="AT573" s="159" t="s">
        <v>136</v>
      </c>
      <c r="AU573" s="159" t="s">
        <v>82</v>
      </c>
      <c r="AV573" s="12" t="s">
        <v>80</v>
      </c>
      <c r="AW573" s="12" t="s">
        <v>33</v>
      </c>
      <c r="AX573" s="12" t="s">
        <v>72</v>
      </c>
      <c r="AY573" s="159" t="s">
        <v>125</v>
      </c>
    </row>
    <row r="574" spans="2:51" s="12" customFormat="1" ht="12">
      <c r="B574" s="157"/>
      <c r="D574" s="158" t="s">
        <v>136</v>
      </c>
      <c r="E574" s="159" t="s">
        <v>3</v>
      </c>
      <c r="F574" s="160" t="s">
        <v>418</v>
      </c>
      <c r="H574" s="159" t="s">
        <v>3</v>
      </c>
      <c r="I574" s="161"/>
      <c r="L574" s="157"/>
      <c r="M574" s="162"/>
      <c r="N574" s="163"/>
      <c r="O574" s="163"/>
      <c r="P574" s="163"/>
      <c r="Q574" s="163"/>
      <c r="R574" s="163"/>
      <c r="S574" s="163"/>
      <c r="T574" s="164"/>
      <c r="AT574" s="159" t="s">
        <v>136</v>
      </c>
      <c r="AU574" s="159" t="s">
        <v>82</v>
      </c>
      <c r="AV574" s="12" t="s">
        <v>80</v>
      </c>
      <c r="AW574" s="12" t="s">
        <v>33</v>
      </c>
      <c r="AX574" s="12" t="s">
        <v>72</v>
      </c>
      <c r="AY574" s="159" t="s">
        <v>125</v>
      </c>
    </row>
    <row r="575" spans="2:51" s="13" customFormat="1" ht="12">
      <c r="B575" s="165"/>
      <c r="D575" s="158" t="s">
        <v>136</v>
      </c>
      <c r="E575" s="166" t="s">
        <v>3</v>
      </c>
      <c r="F575" s="167" t="s">
        <v>176</v>
      </c>
      <c r="H575" s="168">
        <v>7</v>
      </c>
      <c r="I575" s="169"/>
      <c r="L575" s="165"/>
      <c r="M575" s="170"/>
      <c r="N575" s="171"/>
      <c r="O575" s="171"/>
      <c r="P575" s="171"/>
      <c r="Q575" s="171"/>
      <c r="R575" s="171"/>
      <c r="S575" s="171"/>
      <c r="T575" s="172"/>
      <c r="AT575" s="166" t="s">
        <v>136</v>
      </c>
      <c r="AU575" s="166" t="s">
        <v>82</v>
      </c>
      <c r="AV575" s="13" t="s">
        <v>82</v>
      </c>
      <c r="AW575" s="13" t="s">
        <v>33</v>
      </c>
      <c r="AX575" s="13" t="s">
        <v>72</v>
      </c>
      <c r="AY575" s="166" t="s">
        <v>125</v>
      </c>
    </row>
    <row r="576" spans="2:51" s="14" customFormat="1" ht="12">
      <c r="B576" s="173"/>
      <c r="D576" s="158" t="s">
        <v>136</v>
      </c>
      <c r="E576" s="174" t="s">
        <v>3</v>
      </c>
      <c r="F576" s="175" t="s">
        <v>141</v>
      </c>
      <c r="H576" s="176">
        <v>7</v>
      </c>
      <c r="I576" s="177"/>
      <c r="L576" s="173"/>
      <c r="M576" s="178"/>
      <c r="N576" s="179"/>
      <c r="O576" s="179"/>
      <c r="P576" s="179"/>
      <c r="Q576" s="179"/>
      <c r="R576" s="179"/>
      <c r="S576" s="179"/>
      <c r="T576" s="180"/>
      <c r="AT576" s="174" t="s">
        <v>136</v>
      </c>
      <c r="AU576" s="174" t="s">
        <v>82</v>
      </c>
      <c r="AV576" s="14" t="s">
        <v>133</v>
      </c>
      <c r="AW576" s="14" t="s">
        <v>33</v>
      </c>
      <c r="AX576" s="14" t="s">
        <v>80</v>
      </c>
      <c r="AY576" s="174" t="s">
        <v>125</v>
      </c>
    </row>
    <row r="577" spans="1:65" s="1" customFormat="1" ht="24.2" customHeight="1">
      <c r="A577" s="33"/>
      <c r="B577" s="138"/>
      <c r="C577" s="181" t="s">
        <v>656</v>
      </c>
      <c r="D577" s="181" t="s">
        <v>341</v>
      </c>
      <c r="E577" s="182" t="s">
        <v>657</v>
      </c>
      <c r="F577" s="183" t="s">
        <v>658</v>
      </c>
      <c r="G577" s="184" t="s">
        <v>561</v>
      </c>
      <c r="H577" s="185">
        <v>7</v>
      </c>
      <c r="I577" s="186"/>
      <c r="J577" s="187">
        <f>ROUND(I577*H577,2)</f>
        <v>0</v>
      </c>
      <c r="K577" s="183" t="s">
        <v>3</v>
      </c>
      <c r="L577" s="188"/>
      <c r="M577" s="189" t="s">
        <v>3</v>
      </c>
      <c r="N577" s="190" t="s">
        <v>44</v>
      </c>
      <c r="O577" s="54"/>
      <c r="P577" s="148">
        <f>O577*H577</f>
        <v>0</v>
      </c>
      <c r="Q577" s="148">
        <v>0</v>
      </c>
      <c r="R577" s="148">
        <f>Q577*H577</f>
        <v>0</v>
      </c>
      <c r="S577" s="148">
        <v>0</v>
      </c>
      <c r="T577" s="149">
        <f>S577*H577</f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50" t="s">
        <v>243</v>
      </c>
      <c r="AT577" s="150" t="s">
        <v>341</v>
      </c>
      <c r="AU577" s="150" t="s">
        <v>82</v>
      </c>
      <c r="AY577" s="18" t="s">
        <v>125</v>
      </c>
      <c r="BE577" s="151">
        <f>IF(N577="základní",J577,0)</f>
        <v>0</v>
      </c>
      <c r="BF577" s="151">
        <f>IF(N577="snížená",J577,0)</f>
        <v>0</v>
      </c>
      <c r="BG577" s="151">
        <f>IF(N577="zákl. přenesená",J577,0)</f>
        <v>0</v>
      </c>
      <c r="BH577" s="151">
        <f>IF(N577="sníž. přenesená",J577,0)</f>
        <v>0</v>
      </c>
      <c r="BI577" s="151">
        <f>IF(N577="nulová",J577,0)</f>
        <v>0</v>
      </c>
      <c r="BJ577" s="18" t="s">
        <v>82</v>
      </c>
      <c r="BK577" s="151">
        <f>ROUND(I577*H577,2)</f>
        <v>0</v>
      </c>
      <c r="BL577" s="18" t="s">
        <v>186</v>
      </c>
      <c r="BM577" s="150" t="s">
        <v>659</v>
      </c>
    </row>
    <row r="578" spans="1:65" s="1" customFormat="1" ht="21.75" customHeight="1">
      <c r="A578" s="33"/>
      <c r="B578" s="138"/>
      <c r="C578" s="139" t="s">
        <v>433</v>
      </c>
      <c r="D578" s="139" t="s">
        <v>128</v>
      </c>
      <c r="E578" s="140" t="s">
        <v>660</v>
      </c>
      <c r="F578" s="141" t="s">
        <v>661</v>
      </c>
      <c r="G578" s="142" t="s">
        <v>144</v>
      </c>
      <c r="H578" s="143">
        <v>268.55</v>
      </c>
      <c r="I578" s="144"/>
      <c r="J578" s="145">
        <f>ROUND(I578*H578,2)</f>
        <v>0</v>
      </c>
      <c r="K578" s="141" t="s">
        <v>132</v>
      </c>
      <c r="L578" s="34"/>
      <c r="M578" s="146" t="s">
        <v>3</v>
      </c>
      <c r="N578" s="147" t="s">
        <v>44</v>
      </c>
      <c r="O578" s="54"/>
      <c r="P578" s="148">
        <f>O578*H578</f>
        <v>0</v>
      </c>
      <c r="Q578" s="148">
        <v>3E-05</v>
      </c>
      <c r="R578" s="148">
        <f>Q578*H578</f>
        <v>0.008056500000000001</v>
      </c>
      <c r="S578" s="148">
        <v>0</v>
      </c>
      <c r="T578" s="149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50" t="s">
        <v>186</v>
      </c>
      <c r="AT578" s="150" t="s">
        <v>128</v>
      </c>
      <c r="AU578" s="150" t="s">
        <v>82</v>
      </c>
      <c r="AY578" s="18" t="s">
        <v>125</v>
      </c>
      <c r="BE578" s="151">
        <f>IF(N578="základní",J578,0)</f>
        <v>0</v>
      </c>
      <c r="BF578" s="151">
        <f>IF(N578="snížená",J578,0)</f>
        <v>0</v>
      </c>
      <c r="BG578" s="151">
        <f>IF(N578="zákl. přenesená",J578,0)</f>
        <v>0</v>
      </c>
      <c r="BH578" s="151">
        <f>IF(N578="sníž. přenesená",J578,0)</f>
        <v>0</v>
      </c>
      <c r="BI578" s="151">
        <f>IF(N578="nulová",J578,0)</f>
        <v>0</v>
      </c>
      <c r="BJ578" s="18" t="s">
        <v>82</v>
      </c>
      <c r="BK578" s="151">
        <f>ROUND(I578*H578,2)</f>
        <v>0</v>
      </c>
      <c r="BL578" s="18" t="s">
        <v>186</v>
      </c>
      <c r="BM578" s="150" t="s">
        <v>662</v>
      </c>
    </row>
    <row r="579" spans="1:47" s="1" customFormat="1" ht="12">
      <c r="A579" s="33"/>
      <c r="B579" s="34"/>
      <c r="C579" s="33"/>
      <c r="D579" s="152" t="s">
        <v>134</v>
      </c>
      <c r="E579" s="33"/>
      <c r="F579" s="153" t="s">
        <v>663</v>
      </c>
      <c r="G579" s="33"/>
      <c r="H579" s="33"/>
      <c r="I579" s="154"/>
      <c r="J579" s="33"/>
      <c r="K579" s="33"/>
      <c r="L579" s="34"/>
      <c r="M579" s="155"/>
      <c r="N579" s="156"/>
      <c r="O579" s="54"/>
      <c r="P579" s="54"/>
      <c r="Q579" s="54"/>
      <c r="R579" s="54"/>
      <c r="S579" s="54"/>
      <c r="T579" s="55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T579" s="18" t="s">
        <v>134</v>
      </c>
      <c r="AU579" s="18" t="s">
        <v>82</v>
      </c>
    </row>
    <row r="580" spans="1:65" s="1" customFormat="1" ht="24.2" customHeight="1">
      <c r="A580" s="33"/>
      <c r="B580" s="138"/>
      <c r="C580" s="139" t="s">
        <v>664</v>
      </c>
      <c r="D580" s="139" t="s">
        <v>128</v>
      </c>
      <c r="E580" s="140" t="s">
        <v>665</v>
      </c>
      <c r="F580" s="141" t="s">
        <v>666</v>
      </c>
      <c r="G580" s="142" t="s">
        <v>217</v>
      </c>
      <c r="H580" s="143">
        <v>13.316</v>
      </c>
      <c r="I580" s="144"/>
      <c r="J580" s="145">
        <f>ROUND(I580*H580,2)</f>
        <v>0</v>
      </c>
      <c r="K580" s="141" t="s">
        <v>132</v>
      </c>
      <c r="L580" s="34"/>
      <c r="M580" s="146" t="s">
        <v>3</v>
      </c>
      <c r="N580" s="147" t="s">
        <v>44</v>
      </c>
      <c r="O580" s="54"/>
      <c r="P580" s="148">
        <f>O580*H580</f>
        <v>0</v>
      </c>
      <c r="Q580" s="148">
        <v>0</v>
      </c>
      <c r="R580" s="148">
        <f>Q580*H580</f>
        <v>0</v>
      </c>
      <c r="S580" s="148">
        <v>0</v>
      </c>
      <c r="T580" s="149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50" t="s">
        <v>186</v>
      </c>
      <c r="AT580" s="150" t="s">
        <v>128</v>
      </c>
      <c r="AU580" s="150" t="s">
        <v>82</v>
      </c>
      <c r="AY580" s="18" t="s">
        <v>125</v>
      </c>
      <c r="BE580" s="151">
        <f>IF(N580="základní",J580,0)</f>
        <v>0</v>
      </c>
      <c r="BF580" s="151">
        <f>IF(N580="snížená",J580,0)</f>
        <v>0</v>
      </c>
      <c r="BG580" s="151">
        <f>IF(N580="zákl. přenesená",J580,0)</f>
        <v>0</v>
      </c>
      <c r="BH580" s="151">
        <f>IF(N580="sníž. přenesená",J580,0)</f>
        <v>0</v>
      </c>
      <c r="BI580" s="151">
        <f>IF(N580="nulová",J580,0)</f>
        <v>0</v>
      </c>
      <c r="BJ580" s="18" t="s">
        <v>82</v>
      </c>
      <c r="BK580" s="151">
        <f>ROUND(I580*H580,2)</f>
        <v>0</v>
      </c>
      <c r="BL580" s="18" t="s">
        <v>186</v>
      </c>
      <c r="BM580" s="150" t="s">
        <v>667</v>
      </c>
    </row>
    <row r="581" spans="1:47" s="1" customFormat="1" ht="12">
      <c r="A581" s="33"/>
      <c r="B581" s="34"/>
      <c r="C581" s="33"/>
      <c r="D581" s="152" t="s">
        <v>134</v>
      </c>
      <c r="E581" s="33"/>
      <c r="F581" s="153" t="s">
        <v>668</v>
      </c>
      <c r="G581" s="33"/>
      <c r="H581" s="33"/>
      <c r="I581" s="154"/>
      <c r="J581" s="33"/>
      <c r="K581" s="33"/>
      <c r="L581" s="34"/>
      <c r="M581" s="155"/>
      <c r="N581" s="156"/>
      <c r="O581" s="54"/>
      <c r="P581" s="54"/>
      <c r="Q581" s="54"/>
      <c r="R581" s="54"/>
      <c r="S581" s="54"/>
      <c r="T581" s="55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T581" s="18" t="s">
        <v>134</v>
      </c>
      <c r="AU581" s="18" t="s">
        <v>82</v>
      </c>
    </row>
    <row r="582" spans="1:65" s="1" customFormat="1" ht="24.2" customHeight="1">
      <c r="A582" s="33"/>
      <c r="B582" s="138"/>
      <c r="C582" s="139" t="s">
        <v>449</v>
      </c>
      <c r="D582" s="139" t="s">
        <v>128</v>
      </c>
      <c r="E582" s="140" t="s">
        <v>669</v>
      </c>
      <c r="F582" s="141" t="s">
        <v>670</v>
      </c>
      <c r="G582" s="142" t="s">
        <v>217</v>
      </c>
      <c r="H582" s="143">
        <v>13.316</v>
      </c>
      <c r="I582" s="144"/>
      <c r="J582" s="145">
        <f>ROUND(I582*H582,2)</f>
        <v>0</v>
      </c>
      <c r="K582" s="141" t="s">
        <v>132</v>
      </c>
      <c r="L582" s="34"/>
      <c r="M582" s="146" t="s">
        <v>3</v>
      </c>
      <c r="N582" s="147" t="s">
        <v>44</v>
      </c>
      <c r="O582" s="54"/>
      <c r="P582" s="148">
        <f>O582*H582</f>
        <v>0</v>
      </c>
      <c r="Q582" s="148">
        <v>0</v>
      </c>
      <c r="R582" s="148">
        <f>Q582*H582</f>
        <v>0</v>
      </c>
      <c r="S582" s="148">
        <v>0</v>
      </c>
      <c r="T582" s="149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50" t="s">
        <v>186</v>
      </c>
      <c r="AT582" s="150" t="s">
        <v>128</v>
      </c>
      <c r="AU582" s="150" t="s">
        <v>82</v>
      </c>
      <c r="AY582" s="18" t="s">
        <v>125</v>
      </c>
      <c r="BE582" s="151">
        <f>IF(N582="základní",J582,0)</f>
        <v>0</v>
      </c>
      <c r="BF582" s="151">
        <f>IF(N582="snížená",J582,0)</f>
        <v>0</v>
      </c>
      <c r="BG582" s="151">
        <f>IF(N582="zákl. přenesená",J582,0)</f>
        <v>0</v>
      </c>
      <c r="BH582" s="151">
        <f>IF(N582="sníž. přenesená",J582,0)</f>
        <v>0</v>
      </c>
      <c r="BI582" s="151">
        <f>IF(N582="nulová",J582,0)</f>
        <v>0</v>
      </c>
      <c r="BJ582" s="18" t="s">
        <v>82</v>
      </c>
      <c r="BK582" s="151">
        <f>ROUND(I582*H582,2)</f>
        <v>0</v>
      </c>
      <c r="BL582" s="18" t="s">
        <v>186</v>
      </c>
      <c r="BM582" s="150" t="s">
        <v>671</v>
      </c>
    </row>
    <row r="583" spans="1:47" s="1" customFormat="1" ht="12">
      <c r="A583" s="33"/>
      <c r="B583" s="34"/>
      <c r="C583" s="33"/>
      <c r="D583" s="152" t="s">
        <v>134</v>
      </c>
      <c r="E583" s="33"/>
      <c r="F583" s="153" t="s">
        <v>672</v>
      </c>
      <c r="G583" s="33"/>
      <c r="H583" s="33"/>
      <c r="I583" s="154"/>
      <c r="J583" s="33"/>
      <c r="K583" s="33"/>
      <c r="L583" s="34"/>
      <c r="M583" s="155"/>
      <c r="N583" s="156"/>
      <c r="O583" s="54"/>
      <c r="P583" s="54"/>
      <c r="Q583" s="54"/>
      <c r="R583" s="54"/>
      <c r="S583" s="54"/>
      <c r="T583" s="55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T583" s="18" t="s">
        <v>134</v>
      </c>
      <c r="AU583" s="18" t="s">
        <v>82</v>
      </c>
    </row>
    <row r="584" spans="2:63" s="11" customFormat="1" ht="22.9" customHeight="1">
      <c r="B584" s="125"/>
      <c r="D584" s="126" t="s">
        <v>71</v>
      </c>
      <c r="E584" s="136" t="s">
        <v>673</v>
      </c>
      <c r="F584" s="136" t="s">
        <v>674</v>
      </c>
      <c r="I584" s="128"/>
      <c r="J584" s="137">
        <f>BK584</f>
        <v>0</v>
      </c>
      <c r="L584" s="125"/>
      <c r="M584" s="130"/>
      <c r="N584" s="131"/>
      <c r="O584" s="131"/>
      <c r="P584" s="132">
        <f>SUM(P585:P597)</f>
        <v>0</v>
      </c>
      <c r="Q584" s="131"/>
      <c r="R584" s="132">
        <f>SUM(R585:R597)</f>
        <v>0.00051024</v>
      </c>
      <c r="S584" s="131"/>
      <c r="T584" s="133">
        <f>SUM(T585:T597)</f>
        <v>0</v>
      </c>
      <c r="AR584" s="126" t="s">
        <v>82</v>
      </c>
      <c r="AT584" s="134" t="s">
        <v>71</v>
      </c>
      <c r="AU584" s="134" t="s">
        <v>80</v>
      </c>
      <c r="AY584" s="126" t="s">
        <v>125</v>
      </c>
      <c r="BK584" s="135">
        <f>SUM(BK585:BK597)</f>
        <v>0</v>
      </c>
    </row>
    <row r="585" spans="1:65" s="1" customFormat="1" ht="16.5" customHeight="1">
      <c r="A585" s="33"/>
      <c r="B585" s="138"/>
      <c r="C585" s="139" t="s">
        <v>675</v>
      </c>
      <c r="D585" s="139" t="s">
        <v>128</v>
      </c>
      <c r="E585" s="140" t="s">
        <v>676</v>
      </c>
      <c r="F585" s="141" t="s">
        <v>677</v>
      </c>
      <c r="G585" s="142" t="s">
        <v>678</v>
      </c>
      <c r="H585" s="143">
        <v>8.504</v>
      </c>
      <c r="I585" s="144"/>
      <c r="J585" s="145">
        <f>ROUND(I585*H585,2)</f>
        <v>0</v>
      </c>
      <c r="K585" s="141" t="s">
        <v>132</v>
      </c>
      <c r="L585" s="34"/>
      <c r="M585" s="146" t="s">
        <v>3</v>
      </c>
      <c r="N585" s="147" t="s">
        <v>44</v>
      </c>
      <c r="O585" s="54"/>
      <c r="P585" s="148">
        <f>O585*H585</f>
        <v>0</v>
      </c>
      <c r="Q585" s="148">
        <v>6E-05</v>
      </c>
      <c r="R585" s="148">
        <f>Q585*H585</f>
        <v>0.00051024</v>
      </c>
      <c r="S585" s="148">
        <v>0</v>
      </c>
      <c r="T585" s="149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50" t="s">
        <v>186</v>
      </c>
      <c r="AT585" s="150" t="s">
        <v>128</v>
      </c>
      <c r="AU585" s="150" t="s">
        <v>82</v>
      </c>
      <c r="AY585" s="18" t="s">
        <v>125</v>
      </c>
      <c r="BE585" s="151">
        <f>IF(N585="základní",J585,0)</f>
        <v>0</v>
      </c>
      <c r="BF585" s="151">
        <f>IF(N585="snížená",J585,0)</f>
        <v>0</v>
      </c>
      <c r="BG585" s="151">
        <f>IF(N585="zákl. přenesená",J585,0)</f>
        <v>0</v>
      </c>
      <c r="BH585" s="151">
        <f>IF(N585="sníž. přenesená",J585,0)</f>
        <v>0</v>
      </c>
      <c r="BI585" s="151">
        <f>IF(N585="nulová",J585,0)</f>
        <v>0</v>
      </c>
      <c r="BJ585" s="18" t="s">
        <v>82</v>
      </c>
      <c r="BK585" s="151">
        <f>ROUND(I585*H585,2)</f>
        <v>0</v>
      </c>
      <c r="BL585" s="18" t="s">
        <v>186</v>
      </c>
      <c r="BM585" s="150" t="s">
        <v>679</v>
      </c>
    </row>
    <row r="586" spans="1:47" s="1" customFormat="1" ht="12">
      <c r="A586" s="33"/>
      <c r="B586" s="34"/>
      <c r="C586" s="33"/>
      <c r="D586" s="152" t="s">
        <v>134</v>
      </c>
      <c r="E586" s="33"/>
      <c r="F586" s="153" t="s">
        <v>680</v>
      </c>
      <c r="G586" s="33"/>
      <c r="H586" s="33"/>
      <c r="I586" s="154"/>
      <c r="J586" s="33"/>
      <c r="K586" s="33"/>
      <c r="L586" s="34"/>
      <c r="M586" s="155"/>
      <c r="N586" s="156"/>
      <c r="O586" s="54"/>
      <c r="P586" s="54"/>
      <c r="Q586" s="54"/>
      <c r="R586" s="54"/>
      <c r="S586" s="54"/>
      <c r="T586" s="55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T586" s="18" t="s">
        <v>134</v>
      </c>
      <c r="AU586" s="18" t="s">
        <v>82</v>
      </c>
    </row>
    <row r="587" spans="2:51" s="12" customFormat="1" ht="12">
      <c r="B587" s="157"/>
      <c r="D587" s="158" t="s">
        <v>136</v>
      </c>
      <c r="E587" s="159" t="s">
        <v>3</v>
      </c>
      <c r="F587" s="160" t="s">
        <v>681</v>
      </c>
      <c r="H587" s="159" t="s">
        <v>3</v>
      </c>
      <c r="I587" s="161"/>
      <c r="L587" s="157"/>
      <c r="M587" s="162"/>
      <c r="N587" s="163"/>
      <c r="O587" s="163"/>
      <c r="P587" s="163"/>
      <c r="Q587" s="163"/>
      <c r="R587" s="163"/>
      <c r="S587" s="163"/>
      <c r="T587" s="164"/>
      <c r="AT587" s="159" t="s">
        <v>136</v>
      </c>
      <c r="AU587" s="159" t="s">
        <v>82</v>
      </c>
      <c r="AV587" s="12" t="s">
        <v>80</v>
      </c>
      <c r="AW587" s="12" t="s">
        <v>33</v>
      </c>
      <c r="AX587" s="12" t="s">
        <v>72</v>
      </c>
      <c r="AY587" s="159" t="s">
        <v>125</v>
      </c>
    </row>
    <row r="588" spans="2:51" s="12" customFormat="1" ht="12">
      <c r="B588" s="157"/>
      <c r="D588" s="158" t="s">
        <v>136</v>
      </c>
      <c r="E588" s="159" t="s">
        <v>3</v>
      </c>
      <c r="F588" s="160" t="s">
        <v>682</v>
      </c>
      <c r="H588" s="159" t="s">
        <v>3</v>
      </c>
      <c r="I588" s="161"/>
      <c r="L588" s="157"/>
      <c r="M588" s="162"/>
      <c r="N588" s="163"/>
      <c r="O588" s="163"/>
      <c r="P588" s="163"/>
      <c r="Q588" s="163"/>
      <c r="R588" s="163"/>
      <c r="S588" s="163"/>
      <c r="T588" s="164"/>
      <c r="AT588" s="159" t="s">
        <v>136</v>
      </c>
      <c r="AU588" s="159" t="s">
        <v>82</v>
      </c>
      <c r="AV588" s="12" t="s">
        <v>80</v>
      </c>
      <c r="AW588" s="12" t="s">
        <v>33</v>
      </c>
      <c r="AX588" s="12" t="s">
        <v>72</v>
      </c>
      <c r="AY588" s="159" t="s">
        <v>125</v>
      </c>
    </row>
    <row r="589" spans="2:51" s="12" customFormat="1" ht="12">
      <c r="B589" s="157"/>
      <c r="D589" s="158" t="s">
        <v>136</v>
      </c>
      <c r="E589" s="159" t="s">
        <v>3</v>
      </c>
      <c r="F589" s="160" t="s">
        <v>683</v>
      </c>
      <c r="H589" s="159" t="s">
        <v>3</v>
      </c>
      <c r="I589" s="161"/>
      <c r="L589" s="157"/>
      <c r="M589" s="162"/>
      <c r="N589" s="163"/>
      <c r="O589" s="163"/>
      <c r="P589" s="163"/>
      <c r="Q589" s="163"/>
      <c r="R589" s="163"/>
      <c r="S589" s="163"/>
      <c r="T589" s="164"/>
      <c r="AT589" s="159" t="s">
        <v>136</v>
      </c>
      <c r="AU589" s="159" t="s">
        <v>82</v>
      </c>
      <c r="AV589" s="12" t="s">
        <v>80</v>
      </c>
      <c r="AW589" s="12" t="s">
        <v>33</v>
      </c>
      <c r="AX589" s="12" t="s">
        <v>72</v>
      </c>
      <c r="AY589" s="159" t="s">
        <v>125</v>
      </c>
    </row>
    <row r="590" spans="2:51" s="12" customFormat="1" ht="12">
      <c r="B590" s="157"/>
      <c r="D590" s="158" t="s">
        <v>136</v>
      </c>
      <c r="E590" s="159" t="s">
        <v>3</v>
      </c>
      <c r="F590" s="160" t="s">
        <v>684</v>
      </c>
      <c r="H590" s="159" t="s">
        <v>3</v>
      </c>
      <c r="I590" s="161"/>
      <c r="L590" s="157"/>
      <c r="M590" s="162"/>
      <c r="N590" s="163"/>
      <c r="O590" s="163"/>
      <c r="P590" s="163"/>
      <c r="Q590" s="163"/>
      <c r="R590" s="163"/>
      <c r="S590" s="163"/>
      <c r="T590" s="164"/>
      <c r="AT590" s="159" t="s">
        <v>136</v>
      </c>
      <c r="AU590" s="159" t="s">
        <v>82</v>
      </c>
      <c r="AV590" s="12" t="s">
        <v>80</v>
      </c>
      <c r="AW590" s="12" t="s">
        <v>33</v>
      </c>
      <c r="AX590" s="12" t="s">
        <v>72</v>
      </c>
      <c r="AY590" s="159" t="s">
        <v>125</v>
      </c>
    </row>
    <row r="591" spans="2:51" s="13" customFormat="1" ht="12">
      <c r="B591" s="165"/>
      <c r="D591" s="158" t="s">
        <v>136</v>
      </c>
      <c r="E591" s="166" t="s">
        <v>3</v>
      </c>
      <c r="F591" s="167" t="s">
        <v>685</v>
      </c>
      <c r="H591" s="168">
        <v>8.504</v>
      </c>
      <c r="I591" s="169"/>
      <c r="L591" s="165"/>
      <c r="M591" s="170"/>
      <c r="N591" s="171"/>
      <c r="O591" s="171"/>
      <c r="P591" s="171"/>
      <c r="Q591" s="171"/>
      <c r="R591" s="171"/>
      <c r="S591" s="171"/>
      <c r="T591" s="172"/>
      <c r="AT591" s="166" t="s">
        <v>136</v>
      </c>
      <c r="AU591" s="166" t="s">
        <v>82</v>
      </c>
      <c r="AV591" s="13" t="s">
        <v>82</v>
      </c>
      <c r="AW591" s="13" t="s">
        <v>33</v>
      </c>
      <c r="AX591" s="13" t="s">
        <v>72</v>
      </c>
      <c r="AY591" s="166" t="s">
        <v>125</v>
      </c>
    </row>
    <row r="592" spans="2:51" s="14" customFormat="1" ht="12">
      <c r="B592" s="173"/>
      <c r="D592" s="158" t="s">
        <v>136</v>
      </c>
      <c r="E592" s="174" t="s">
        <v>3</v>
      </c>
      <c r="F592" s="175" t="s">
        <v>141</v>
      </c>
      <c r="H592" s="176">
        <v>8.504</v>
      </c>
      <c r="I592" s="177"/>
      <c r="L592" s="173"/>
      <c r="M592" s="178"/>
      <c r="N592" s="179"/>
      <c r="O592" s="179"/>
      <c r="P592" s="179"/>
      <c r="Q592" s="179"/>
      <c r="R592" s="179"/>
      <c r="S592" s="179"/>
      <c r="T592" s="180"/>
      <c r="AT592" s="174" t="s">
        <v>136</v>
      </c>
      <c r="AU592" s="174" t="s">
        <v>82</v>
      </c>
      <c r="AV592" s="14" t="s">
        <v>133</v>
      </c>
      <c r="AW592" s="14" t="s">
        <v>33</v>
      </c>
      <c r="AX592" s="14" t="s">
        <v>80</v>
      </c>
      <c r="AY592" s="174" t="s">
        <v>125</v>
      </c>
    </row>
    <row r="593" spans="1:65" s="1" customFormat="1" ht="16.5" customHeight="1">
      <c r="A593" s="33"/>
      <c r="B593" s="138"/>
      <c r="C593" s="181" t="s">
        <v>452</v>
      </c>
      <c r="D593" s="181" t="s">
        <v>341</v>
      </c>
      <c r="E593" s="182" t="s">
        <v>686</v>
      </c>
      <c r="F593" s="183" t="s">
        <v>687</v>
      </c>
      <c r="G593" s="184" t="s">
        <v>678</v>
      </c>
      <c r="H593" s="185">
        <v>8.929</v>
      </c>
      <c r="I593" s="186"/>
      <c r="J593" s="187">
        <f>ROUND(I593*H593,2)</f>
        <v>0</v>
      </c>
      <c r="K593" s="183" t="s">
        <v>3</v>
      </c>
      <c r="L593" s="188"/>
      <c r="M593" s="189" t="s">
        <v>3</v>
      </c>
      <c r="N593" s="190" t="s">
        <v>44</v>
      </c>
      <c r="O593" s="54"/>
      <c r="P593" s="148">
        <f>O593*H593</f>
        <v>0</v>
      </c>
      <c r="Q593" s="148">
        <v>0</v>
      </c>
      <c r="R593" s="148">
        <f>Q593*H593</f>
        <v>0</v>
      </c>
      <c r="S593" s="148">
        <v>0</v>
      </c>
      <c r="T593" s="149">
        <f>S593*H593</f>
        <v>0</v>
      </c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R593" s="150" t="s">
        <v>243</v>
      </c>
      <c r="AT593" s="150" t="s">
        <v>341</v>
      </c>
      <c r="AU593" s="150" t="s">
        <v>82</v>
      </c>
      <c r="AY593" s="18" t="s">
        <v>125</v>
      </c>
      <c r="BE593" s="151">
        <f>IF(N593="základní",J593,0)</f>
        <v>0</v>
      </c>
      <c r="BF593" s="151">
        <f>IF(N593="snížená",J593,0)</f>
        <v>0</v>
      </c>
      <c r="BG593" s="151">
        <f>IF(N593="zákl. přenesená",J593,0)</f>
        <v>0</v>
      </c>
      <c r="BH593" s="151">
        <f>IF(N593="sníž. přenesená",J593,0)</f>
        <v>0</v>
      </c>
      <c r="BI593" s="151">
        <f>IF(N593="nulová",J593,0)</f>
        <v>0</v>
      </c>
      <c r="BJ593" s="18" t="s">
        <v>82</v>
      </c>
      <c r="BK593" s="151">
        <f>ROUND(I593*H593,2)</f>
        <v>0</v>
      </c>
      <c r="BL593" s="18" t="s">
        <v>186</v>
      </c>
      <c r="BM593" s="150" t="s">
        <v>688</v>
      </c>
    </row>
    <row r="594" spans="1:65" s="1" customFormat="1" ht="24.2" customHeight="1">
      <c r="A594" s="33"/>
      <c r="B594" s="138"/>
      <c r="C594" s="139" t="s">
        <v>689</v>
      </c>
      <c r="D594" s="139" t="s">
        <v>128</v>
      </c>
      <c r="E594" s="140" t="s">
        <v>690</v>
      </c>
      <c r="F594" s="141" t="s">
        <v>691</v>
      </c>
      <c r="G594" s="142" t="s">
        <v>217</v>
      </c>
      <c r="H594" s="143">
        <v>0.009</v>
      </c>
      <c r="I594" s="144"/>
      <c r="J594" s="145">
        <f>ROUND(I594*H594,2)</f>
        <v>0</v>
      </c>
      <c r="K594" s="141" t="s">
        <v>132</v>
      </c>
      <c r="L594" s="34"/>
      <c r="M594" s="146" t="s">
        <v>3</v>
      </c>
      <c r="N594" s="147" t="s">
        <v>44</v>
      </c>
      <c r="O594" s="54"/>
      <c r="P594" s="148">
        <f>O594*H594</f>
        <v>0</v>
      </c>
      <c r="Q594" s="148">
        <v>0</v>
      </c>
      <c r="R594" s="148">
        <f>Q594*H594</f>
        <v>0</v>
      </c>
      <c r="S594" s="148">
        <v>0</v>
      </c>
      <c r="T594" s="149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50" t="s">
        <v>186</v>
      </c>
      <c r="AT594" s="150" t="s">
        <v>128</v>
      </c>
      <c r="AU594" s="150" t="s">
        <v>82</v>
      </c>
      <c r="AY594" s="18" t="s">
        <v>125</v>
      </c>
      <c r="BE594" s="151">
        <f>IF(N594="základní",J594,0)</f>
        <v>0</v>
      </c>
      <c r="BF594" s="151">
        <f>IF(N594="snížená",J594,0)</f>
        <v>0</v>
      </c>
      <c r="BG594" s="151">
        <f>IF(N594="zákl. přenesená",J594,0)</f>
        <v>0</v>
      </c>
      <c r="BH594" s="151">
        <f>IF(N594="sníž. přenesená",J594,0)</f>
        <v>0</v>
      </c>
      <c r="BI594" s="151">
        <f>IF(N594="nulová",J594,0)</f>
        <v>0</v>
      </c>
      <c r="BJ594" s="18" t="s">
        <v>82</v>
      </c>
      <c r="BK594" s="151">
        <f>ROUND(I594*H594,2)</f>
        <v>0</v>
      </c>
      <c r="BL594" s="18" t="s">
        <v>186</v>
      </c>
      <c r="BM594" s="150" t="s">
        <v>692</v>
      </c>
    </row>
    <row r="595" spans="1:47" s="1" customFormat="1" ht="12">
      <c r="A595" s="33"/>
      <c r="B595" s="34"/>
      <c r="C595" s="33"/>
      <c r="D595" s="152" t="s">
        <v>134</v>
      </c>
      <c r="E595" s="33"/>
      <c r="F595" s="153" t="s">
        <v>693</v>
      </c>
      <c r="G595" s="33"/>
      <c r="H595" s="33"/>
      <c r="I595" s="154"/>
      <c r="J595" s="33"/>
      <c r="K595" s="33"/>
      <c r="L595" s="34"/>
      <c r="M595" s="155"/>
      <c r="N595" s="156"/>
      <c r="O595" s="54"/>
      <c r="P595" s="54"/>
      <c r="Q595" s="54"/>
      <c r="R595" s="54"/>
      <c r="S595" s="54"/>
      <c r="T595" s="55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T595" s="18" t="s">
        <v>134</v>
      </c>
      <c r="AU595" s="18" t="s">
        <v>82</v>
      </c>
    </row>
    <row r="596" spans="1:65" s="1" customFormat="1" ht="24.2" customHeight="1">
      <c r="A596" s="33"/>
      <c r="B596" s="138"/>
      <c r="C596" s="139" t="s">
        <v>192</v>
      </c>
      <c r="D596" s="139" t="s">
        <v>128</v>
      </c>
      <c r="E596" s="140" t="s">
        <v>694</v>
      </c>
      <c r="F596" s="141" t="s">
        <v>695</v>
      </c>
      <c r="G596" s="142" t="s">
        <v>217</v>
      </c>
      <c r="H596" s="143">
        <v>0.009</v>
      </c>
      <c r="I596" s="144"/>
      <c r="J596" s="145">
        <f>ROUND(I596*H596,2)</f>
        <v>0</v>
      </c>
      <c r="K596" s="141" t="s">
        <v>132</v>
      </c>
      <c r="L596" s="34"/>
      <c r="M596" s="146" t="s">
        <v>3</v>
      </c>
      <c r="N596" s="147" t="s">
        <v>44</v>
      </c>
      <c r="O596" s="54"/>
      <c r="P596" s="148">
        <f>O596*H596</f>
        <v>0</v>
      </c>
      <c r="Q596" s="148">
        <v>0</v>
      </c>
      <c r="R596" s="148">
        <f>Q596*H596</f>
        <v>0</v>
      </c>
      <c r="S596" s="148">
        <v>0</v>
      </c>
      <c r="T596" s="149">
        <f>S596*H596</f>
        <v>0</v>
      </c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R596" s="150" t="s">
        <v>186</v>
      </c>
      <c r="AT596" s="150" t="s">
        <v>128</v>
      </c>
      <c r="AU596" s="150" t="s">
        <v>82</v>
      </c>
      <c r="AY596" s="18" t="s">
        <v>125</v>
      </c>
      <c r="BE596" s="151">
        <f>IF(N596="základní",J596,0)</f>
        <v>0</v>
      </c>
      <c r="BF596" s="151">
        <f>IF(N596="snížená",J596,0)</f>
        <v>0</v>
      </c>
      <c r="BG596" s="151">
        <f>IF(N596="zákl. přenesená",J596,0)</f>
        <v>0</v>
      </c>
      <c r="BH596" s="151">
        <f>IF(N596="sníž. přenesená",J596,0)</f>
        <v>0</v>
      </c>
      <c r="BI596" s="151">
        <f>IF(N596="nulová",J596,0)</f>
        <v>0</v>
      </c>
      <c r="BJ596" s="18" t="s">
        <v>82</v>
      </c>
      <c r="BK596" s="151">
        <f>ROUND(I596*H596,2)</f>
        <v>0</v>
      </c>
      <c r="BL596" s="18" t="s">
        <v>186</v>
      </c>
      <c r="BM596" s="150" t="s">
        <v>696</v>
      </c>
    </row>
    <row r="597" spans="1:47" s="1" customFormat="1" ht="12">
      <c r="A597" s="33"/>
      <c r="B597" s="34"/>
      <c r="C597" s="33"/>
      <c r="D597" s="152" t="s">
        <v>134</v>
      </c>
      <c r="E597" s="33"/>
      <c r="F597" s="153" t="s">
        <v>697</v>
      </c>
      <c r="G597" s="33"/>
      <c r="H597" s="33"/>
      <c r="I597" s="154"/>
      <c r="J597" s="33"/>
      <c r="K597" s="33"/>
      <c r="L597" s="34"/>
      <c r="M597" s="155"/>
      <c r="N597" s="156"/>
      <c r="O597" s="54"/>
      <c r="P597" s="54"/>
      <c r="Q597" s="54"/>
      <c r="R597" s="54"/>
      <c r="S597" s="54"/>
      <c r="T597" s="55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T597" s="18" t="s">
        <v>134</v>
      </c>
      <c r="AU597" s="18" t="s">
        <v>82</v>
      </c>
    </row>
    <row r="598" spans="2:63" s="11" customFormat="1" ht="22.9" customHeight="1">
      <c r="B598" s="125"/>
      <c r="D598" s="126" t="s">
        <v>71</v>
      </c>
      <c r="E598" s="136" t="s">
        <v>698</v>
      </c>
      <c r="F598" s="136" t="s">
        <v>699</v>
      </c>
      <c r="I598" s="128"/>
      <c r="J598" s="137">
        <f>BK598</f>
        <v>0</v>
      </c>
      <c r="L598" s="125"/>
      <c r="M598" s="130"/>
      <c r="N598" s="131"/>
      <c r="O598" s="131"/>
      <c r="P598" s="132">
        <f>SUM(P599:P604)</f>
        <v>0</v>
      </c>
      <c r="Q598" s="131"/>
      <c r="R598" s="132">
        <f>SUM(R599:R604)</f>
        <v>3.808E-05</v>
      </c>
      <c r="S598" s="131"/>
      <c r="T598" s="133">
        <f>SUM(T599:T604)</f>
        <v>0</v>
      </c>
      <c r="AR598" s="126" t="s">
        <v>82</v>
      </c>
      <c r="AT598" s="134" t="s">
        <v>71</v>
      </c>
      <c r="AU598" s="134" t="s">
        <v>80</v>
      </c>
      <c r="AY598" s="126" t="s">
        <v>125</v>
      </c>
      <c r="BK598" s="135">
        <f>SUM(BK599:BK604)</f>
        <v>0</v>
      </c>
    </row>
    <row r="599" spans="1:65" s="1" customFormat="1" ht="16.5" customHeight="1">
      <c r="A599" s="33"/>
      <c r="B599" s="138"/>
      <c r="C599" s="139" t="s">
        <v>700</v>
      </c>
      <c r="D599" s="139" t="s">
        <v>128</v>
      </c>
      <c r="E599" s="140" t="s">
        <v>701</v>
      </c>
      <c r="F599" s="141" t="s">
        <v>702</v>
      </c>
      <c r="G599" s="142" t="s">
        <v>144</v>
      </c>
      <c r="H599" s="143">
        <v>0.272</v>
      </c>
      <c r="I599" s="144"/>
      <c r="J599" s="145">
        <f>ROUND(I599*H599,2)</f>
        <v>0</v>
      </c>
      <c r="K599" s="141" t="s">
        <v>132</v>
      </c>
      <c r="L599" s="34"/>
      <c r="M599" s="146" t="s">
        <v>3</v>
      </c>
      <c r="N599" s="147" t="s">
        <v>44</v>
      </c>
      <c r="O599" s="54"/>
      <c r="P599" s="148">
        <f>O599*H599</f>
        <v>0</v>
      </c>
      <c r="Q599" s="148">
        <v>0.00014</v>
      </c>
      <c r="R599" s="148">
        <f>Q599*H599</f>
        <v>3.808E-05</v>
      </c>
      <c r="S599" s="148">
        <v>0</v>
      </c>
      <c r="T599" s="149">
        <f>S599*H599</f>
        <v>0</v>
      </c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R599" s="150" t="s">
        <v>186</v>
      </c>
      <c r="AT599" s="150" t="s">
        <v>128</v>
      </c>
      <c r="AU599" s="150" t="s">
        <v>82</v>
      </c>
      <c r="AY599" s="18" t="s">
        <v>125</v>
      </c>
      <c r="BE599" s="151">
        <f>IF(N599="základní",J599,0)</f>
        <v>0</v>
      </c>
      <c r="BF599" s="151">
        <f>IF(N599="snížená",J599,0)</f>
        <v>0</v>
      </c>
      <c r="BG599" s="151">
        <f>IF(N599="zákl. přenesená",J599,0)</f>
        <v>0</v>
      </c>
      <c r="BH599" s="151">
        <f>IF(N599="sníž. přenesená",J599,0)</f>
        <v>0</v>
      </c>
      <c r="BI599" s="151">
        <f>IF(N599="nulová",J599,0)</f>
        <v>0</v>
      </c>
      <c r="BJ599" s="18" t="s">
        <v>82</v>
      </c>
      <c r="BK599" s="151">
        <f>ROUND(I599*H599,2)</f>
        <v>0</v>
      </c>
      <c r="BL599" s="18" t="s">
        <v>186</v>
      </c>
      <c r="BM599" s="150" t="s">
        <v>703</v>
      </c>
    </row>
    <row r="600" spans="1:47" s="1" customFormat="1" ht="12">
      <c r="A600" s="33"/>
      <c r="B600" s="34"/>
      <c r="C600" s="33"/>
      <c r="D600" s="152" t="s">
        <v>134</v>
      </c>
      <c r="E600" s="33"/>
      <c r="F600" s="153" t="s">
        <v>704</v>
      </c>
      <c r="G600" s="33"/>
      <c r="H600" s="33"/>
      <c r="I600" s="154"/>
      <c r="J600" s="33"/>
      <c r="K600" s="33"/>
      <c r="L600" s="34"/>
      <c r="M600" s="155"/>
      <c r="N600" s="156"/>
      <c r="O600" s="54"/>
      <c r="P600" s="54"/>
      <c r="Q600" s="54"/>
      <c r="R600" s="54"/>
      <c r="S600" s="54"/>
      <c r="T600" s="55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T600" s="18" t="s">
        <v>134</v>
      </c>
      <c r="AU600" s="18" t="s">
        <v>82</v>
      </c>
    </row>
    <row r="601" spans="2:51" s="12" customFormat="1" ht="12">
      <c r="B601" s="157"/>
      <c r="D601" s="158" t="s">
        <v>136</v>
      </c>
      <c r="E601" s="159" t="s">
        <v>3</v>
      </c>
      <c r="F601" s="160" t="s">
        <v>705</v>
      </c>
      <c r="H601" s="159" t="s">
        <v>3</v>
      </c>
      <c r="I601" s="161"/>
      <c r="L601" s="157"/>
      <c r="M601" s="162"/>
      <c r="N601" s="163"/>
      <c r="O601" s="163"/>
      <c r="P601" s="163"/>
      <c r="Q601" s="163"/>
      <c r="R601" s="163"/>
      <c r="S601" s="163"/>
      <c r="T601" s="164"/>
      <c r="AT601" s="159" t="s">
        <v>136</v>
      </c>
      <c r="AU601" s="159" t="s">
        <v>82</v>
      </c>
      <c r="AV601" s="12" t="s">
        <v>80</v>
      </c>
      <c r="AW601" s="12" t="s">
        <v>33</v>
      </c>
      <c r="AX601" s="12" t="s">
        <v>72</v>
      </c>
      <c r="AY601" s="159" t="s">
        <v>125</v>
      </c>
    </row>
    <row r="602" spans="2:51" s="12" customFormat="1" ht="12">
      <c r="B602" s="157"/>
      <c r="D602" s="158" t="s">
        <v>136</v>
      </c>
      <c r="E602" s="159" t="s">
        <v>3</v>
      </c>
      <c r="F602" s="160" t="s">
        <v>683</v>
      </c>
      <c r="H602" s="159" t="s">
        <v>3</v>
      </c>
      <c r="I602" s="161"/>
      <c r="L602" s="157"/>
      <c r="M602" s="162"/>
      <c r="N602" s="163"/>
      <c r="O602" s="163"/>
      <c r="P602" s="163"/>
      <c r="Q602" s="163"/>
      <c r="R602" s="163"/>
      <c r="S602" s="163"/>
      <c r="T602" s="164"/>
      <c r="AT602" s="159" t="s">
        <v>136</v>
      </c>
      <c r="AU602" s="159" t="s">
        <v>82</v>
      </c>
      <c r="AV602" s="12" t="s">
        <v>80</v>
      </c>
      <c r="AW602" s="12" t="s">
        <v>33</v>
      </c>
      <c r="AX602" s="12" t="s">
        <v>72</v>
      </c>
      <c r="AY602" s="159" t="s">
        <v>125</v>
      </c>
    </row>
    <row r="603" spans="2:51" s="13" customFormat="1" ht="12">
      <c r="B603" s="165"/>
      <c r="D603" s="158" t="s">
        <v>136</v>
      </c>
      <c r="E603" s="166" t="s">
        <v>3</v>
      </c>
      <c r="F603" s="167" t="s">
        <v>706</v>
      </c>
      <c r="H603" s="168">
        <v>0.272</v>
      </c>
      <c r="I603" s="169"/>
      <c r="L603" s="165"/>
      <c r="M603" s="170"/>
      <c r="N603" s="171"/>
      <c r="O603" s="171"/>
      <c r="P603" s="171"/>
      <c r="Q603" s="171"/>
      <c r="R603" s="171"/>
      <c r="S603" s="171"/>
      <c r="T603" s="172"/>
      <c r="AT603" s="166" t="s">
        <v>136</v>
      </c>
      <c r="AU603" s="166" t="s">
        <v>82</v>
      </c>
      <c r="AV603" s="13" t="s">
        <v>82</v>
      </c>
      <c r="AW603" s="13" t="s">
        <v>33</v>
      </c>
      <c r="AX603" s="13" t="s">
        <v>72</v>
      </c>
      <c r="AY603" s="166" t="s">
        <v>125</v>
      </c>
    </row>
    <row r="604" spans="2:51" s="14" customFormat="1" ht="12">
      <c r="B604" s="173"/>
      <c r="D604" s="158" t="s">
        <v>136</v>
      </c>
      <c r="E604" s="174" t="s">
        <v>3</v>
      </c>
      <c r="F604" s="175" t="s">
        <v>141</v>
      </c>
      <c r="H604" s="176">
        <v>0.272</v>
      </c>
      <c r="I604" s="177"/>
      <c r="L604" s="173"/>
      <c r="M604" s="178"/>
      <c r="N604" s="179"/>
      <c r="O604" s="179"/>
      <c r="P604" s="179"/>
      <c r="Q604" s="179"/>
      <c r="R604" s="179"/>
      <c r="S604" s="179"/>
      <c r="T604" s="180"/>
      <c r="AT604" s="174" t="s">
        <v>136</v>
      </c>
      <c r="AU604" s="174" t="s">
        <v>82</v>
      </c>
      <c r="AV604" s="14" t="s">
        <v>133</v>
      </c>
      <c r="AW604" s="14" t="s">
        <v>33</v>
      </c>
      <c r="AX604" s="14" t="s">
        <v>80</v>
      </c>
      <c r="AY604" s="174" t="s">
        <v>125</v>
      </c>
    </row>
    <row r="605" spans="2:63" s="11" customFormat="1" ht="25.9" customHeight="1">
      <c r="B605" s="125"/>
      <c r="D605" s="126" t="s">
        <v>71</v>
      </c>
      <c r="E605" s="127" t="s">
        <v>707</v>
      </c>
      <c r="F605" s="127" t="s">
        <v>708</v>
      </c>
      <c r="I605" s="128"/>
      <c r="J605" s="129">
        <f>BK605</f>
        <v>0</v>
      </c>
      <c r="L605" s="125"/>
      <c r="M605" s="130"/>
      <c r="N605" s="131"/>
      <c r="O605" s="131"/>
      <c r="P605" s="132">
        <f>P606</f>
        <v>0</v>
      </c>
      <c r="Q605" s="131"/>
      <c r="R605" s="132">
        <f>R606</f>
        <v>0</v>
      </c>
      <c r="S605" s="131"/>
      <c r="T605" s="133">
        <f>T606</f>
        <v>0</v>
      </c>
      <c r="AR605" s="126" t="s">
        <v>133</v>
      </c>
      <c r="AT605" s="134" t="s">
        <v>71</v>
      </c>
      <c r="AU605" s="134" t="s">
        <v>72</v>
      </c>
      <c r="AY605" s="126" t="s">
        <v>125</v>
      </c>
      <c r="BK605" s="135">
        <f>BK606</f>
        <v>0</v>
      </c>
    </row>
    <row r="606" spans="2:63" s="11" customFormat="1" ht="22.9" customHeight="1">
      <c r="B606" s="125"/>
      <c r="D606" s="126" t="s">
        <v>71</v>
      </c>
      <c r="E606" s="136" t="s">
        <v>709</v>
      </c>
      <c r="F606" s="136" t="s">
        <v>710</v>
      </c>
      <c r="I606" s="128"/>
      <c r="J606" s="137">
        <f>BK606</f>
        <v>0</v>
      </c>
      <c r="L606" s="125"/>
      <c r="M606" s="130"/>
      <c r="N606" s="131"/>
      <c r="O606" s="131"/>
      <c r="P606" s="132">
        <f>SUM(P607:P611)</f>
        <v>0</v>
      </c>
      <c r="Q606" s="131"/>
      <c r="R606" s="132">
        <f>SUM(R607:R611)</f>
        <v>0</v>
      </c>
      <c r="S606" s="131"/>
      <c r="T606" s="133">
        <f>SUM(T607:T611)</f>
        <v>0</v>
      </c>
      <c r="AR606" s="126" t="s">
        <v>133</v>
      </c>
      <c r="AT606" s="134" t="s">
        <v>71</v>
      </c>
      <c r="AU606" s="134" t="s">
        <v>80</v>
      </c>
      <c r="AY606" s="126" t="s">
        <v>125</v>
      </c>
      <c r="BK606" s="135">
        <f>SUM(BK607:BK611)</f>
        <v>0</v>
      </c>
    </row>
    <row r="607" spans="1:65" s="1" customFormat="1" ht="24.2" customHeight="1">
      <c r="A607" s="33"/>
      <c r="B607" s="138"/>
      <c r="C607" s="139" t="s">
        <v>207</v>
      </c>
      <c r="D607" s="139" t="s">
        <v>128</v>
      </c>
      <c r="E607" s="140" t="s">
        <v>711</v>
      </c>
      <c r="F607" s="141" t="s">
        <v>712</v>
      </c>
      <c r="G607" s="142" t="s">
        <v>713</v>
      </c>
      <c r="H607" s="143">
        <v>40</v>
      </c>
      <c r="I607" s="144"/>
      <c r="J607" s="145">
        <f>ROUND(I607*H607,2)</f>
        <v>0</v>
      </c>
      <c r="K607" s="141" t="s">
        <v>3</v>
      </c>
      <c r="L607" s="34"/>
      <c r="M607" s="146" t="s">
        <v>3</v>
      </c>
      <c r="N607" s="147" t="s">
        <v>44</v>
      </c>
      <c r="O607" s="54"/>
      <c r="P607" s="148">
        <f>O607*H607</f>
        <v>0</v>
      </c>
      <c r="Q607" s="148">
        <v>0</v>
      </c>
      <c r="R607" s="148">
        <f>Q607*H607</f>
        <v>0</v>
      </c>
      <c r="S607" s="148">
        <v>0</v>
      </c>
      <c r="T607" s="149">
        <f>S607*H607</f>
        <v>0</v>
      </c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R607" s="150" t="s">
        <v>714</v>
      </c>
      <c r="AT607" s="150" t="s">
        <v>128</v>
      </c>
      <c r="AU607" s="150" t="s">
        <v>82</v>
      </c>
      <c r="AY607" s="18" t="s">
        <v>125</v>
      </c>
      <c r="BE607" s="151">
        <f>IF(N607="základní",J607,0)</f>
        <v>0</v>
      </c>
      <c r="BF607" s="151">
        <f>IF(N607="snížená",J607,0)</f>
        <v>0</v>
      </c>
      <c r="BG607" s="151">
        <f>IF(N607="zákl. přenesená",J607,0)</f>
        <v>0</v>
      </c>
      <c r="BH607" s="151">
        <f>IF(N607="sníž. přenesená",J607,0)</f>
        <v>0</v>
      </c>
      <c r="BI607" s="151">
        <f>IF(N607="nulová",J607,0)</f>
        <v>0</v>
      </c>
      <c r="BJ607" s="18" t="s">
        <v>82</v>
      </c>
      <c r="BK607" s="151">
        <f>ROUND(I607*H607,2)</f>
        <v>0</v>
      </c>
      <c r="BL607" s="18" t="s">
        <v>714</v>
      </c>
      <c r="BM607" s="150" t="s">
        <v>715</v>
      </c>
    </row>
    <row r="608" spans="2:51" s="12" customFormat="1" ht="12">
      <c r="B608" s="157"/>
      <c r="D608" s="158" t="s">
        <v>136</v>
      </c>
      <c r="E608" s="159" t="s">
        <v>3</v>
      </c>
      <c r="F608" s="160" t="s">
        <v>716</v>
      </c>
      <c r="H608" s="159" t="s">
        <v>3</v>
      </c>
      <c r="I608" s="161"/>
      <c r="L608" s="157"/>
      <c r="M608" s="162"/>
      <c r="N608" s="163"/>
      <c r="O608" s="163"/>
      <c r="P608" s="163"/>
      <c r="Q608" s="163"/>
      <c r="R608" s="163"/>
      <c r="S608" s="163"/>
      <c r="T608" s="164"/>
      <c r="AT608" s="159" t="s">
        <v>136</v>
      </c>
      <c r="AU608" s="159" t="s">
        <v>82</v>
      </c>
      <c r="AV608" s="12" t="s">
        <v>80</v>
      </c>
      <c r="AW608" s="12" t="s">
        <v>33</v>
      </c>
      <c r="AX608" s="12" t="s">
        <v>72</v>
      </c>
      <c r="AY608" s="159" t="s">
        <v>125</v>
      </c>
    </row>
    <row r="609" spans="2:51" s="12" customFormat="1" ht="12">
      <c r="B609" s="157"/>
      <c r="D609" s="158" t="s">
        <v>136</v>
      </c>
      <c r="E609" s="159" t="s">
        <v>3</v>
      </c>
      <c r="F609" s="160" t="s">
        <v>717</v>
      </c>
      <c r="H609" s="159" t="s">
        <v>3</v>
      </c>
      <c r="I609" s="161"/>
      <c r="L609" s="157"/>
      <c r="M609" s="162"/>
      <c r="N609" s="163"/>
      <c r="O609" s="163"/>
      <c r="P609" s="163"/>
      <c r="Q609" s="163"/>
      <c r="R609" s="163"/>
      <c r="S609" s="163"/>
      <c r="T609" s="164"/>
      <c r="AT609" s="159" t="s">
        <v>136</v>
      </c>
      <c r="AU609" s="159" t="s">
        <v>82</v>
      </c>
      <c r="AV609" s="12" t="s">
        <v>80</v>
      </c>
      <c r="AW609" s="12" t="s">
        <v>33</v>
      </c>
      <c r="AX609" s="12" t="s">
        <v>72</v>
      </c>
      <c r="AY609" s="159" t="s">
        <v>125</v>
      </c>
    </row>
    <row r="610" spans="2:51" s="13" customFormat="1" ht="12">
      <c r="B610" s="165"/>
      <c r="D610" s="158" t="s">
        <v>136</v>
      </c>
      <c r="E610" s="166" t="s">
        <v>3</v>
      </c>
      <c r="F610" s="167" t="s">
        <v>718</v>
      </c>
      <c r="H610" s="168">
        <v>40</v>
      </c>
      <c r="I610" s="169"/>
      <c r="L610" s="165"/>
      <c r="M610" s="170"/>
      <c r="N610" s="171"/>
      <c r="O610" s="171"/>
      <c r="P610" s="171"/>
      <c r="Q610" s="171"/>
      <c r="R610" s="171"/>
      <c r="S610" s="171"/>
      <c r="T610" s="172"/>
      <c r="AT610" s="166" t="s">
        <v>136</v>
      </c>
      <c r="AU610" s="166" t="s">
        <v>82</v>
      </c>
      <c r="AV610" s="13" t="s">
        <v>82</v>
      </c>
      <c r="AW610" s="13" t="s">
        <v>33</v>
      </c>
      <c r="AX610" s="13" t="s">
        <v>72</v>
      </c>
      <c r="AY610" s="166" t="s">
        <v>125</v>
      </c>
    </row>
    <row r="611" spans="2:51" s="14" customFormat="1" ht="12">
      <c r="B611" s="173"/>
      <c r="D611" s="158" t="s">
        <v>136</v>
      </c>
      <c r="E611" s="174" t="s">
        <v>3</v>
      </c>
      <c r="F611" s="175" t="s">
        <v>141</v>
      </c>
      <c r="H611" s="176">
        <v>40</v>
      </c>
      <c r="I611" s="177"/>
      <c r="L611" s="173"/>
      <c r="M611" s="178"/>
      <c r="N611" s="179"/>
      <c r="O611" s="179"/>
      <c r="P611" s="179"/>
      <c r="Q611" s="179"/>
      <c r="R611" s="179"/>
      <c r="S611" s="179"/>
      <c r="T611" s="180"/>
      <c r="AT611" s="174" t="s">
        <v>136</v>
      </c>
      <c r="AU611" s="174" t="s">
        <v>82</v>
      </c>
      <c r="AV611" s="14" t="s">
        <v>133</v>
      </c>
      <c r="AW611" s="14" t="s">
        <v>33</v>
      </c>
      <c r="AX611" s="14" t="s">
        <v>80</v>
      </c>
      <c r="AY611" s="174" t="s">
        <v>125</v>
      </c>
    </row>
    <row r="612" spans="2:63" s="11" customFormat="1" ht="25.9" customHeight="1">
      <c r="B612" s="125"/>
      <c r="D612" s="126" t="s">
        <v>71</v>
      </c>
      <c r="E612" s="127" t="s">
        <v>341</v>
      </c>
      <c r="F612" s="127" t="s">
        <v>719</v>
      </c>
      <c r="I612" s="128"/>
      <c r="J612" s="129">
        <f>BK612</f>
        <v>0</v>
      </c>
      <c r="L612" s="125"/>
      <c r="M612" s="130"/>
      <c r="N612" s="131"/>
      <c r="O612" s="131"/>
      <c r="P612" s="132">
        <f>P613</f>
        <v>0</v>
      </c>
      <c r="Q612" s="131"/>
      <c r="R612" s="132">
        <f>R613</f>
        <v>0</v>
      </c>
      <c r="S612" s="131"/>
      <c r="T612" s="133">
        <f>T613</f>
        <v>0</v>
      </c>
      <c r="AR612" s="126" t="s">
        <v>146</v>
      </c>
      <c r="AT612" s="134" t="s">
        <v>71</v>
      </c>
      <c r="AU612" s="134" t="s">
        <v>72</v>
      </c>
      <c r="AY612" s="126" t="s">
        <v>125</v>
      </c>
      <c r="BK612" s="135">
        <f>BK613</f>
        <v>0</v>
      </c>
    </row>
    <row r="613" spans="2:63" s="11" customFormat="1" ht="22.9" customHeight="1">
      <c r="B613" s="125"/>
      <c r="D613" s="126" t="s">
        <v>71</v>
      </c>
      <c r="E613" s="136" t="s">
        <v>720</v>
      </c>
      <c r="F613" s="136" t="s">
        <v>721</v>
      </c>
      <c r="I613" s="128"/>
      <c r="J613" s="137">
        <f>BK613</f>
        <v>0</v>
      </c>
      <c r="L613" s="125"/>
      <c r="M613" s="130"/>
      <c r="N613" s="131"/>
      <c r="O613" s="131"/>
      <c r="P613" s="132">
        <f>SUM(P614:P624)</f>
        <v>0</v>
      </c>
      <c r="Q613" s="131"/>
      <c r="R613" s="132">
        <f>SUM(R614:R624)</f>
        <v>0</v>
      </c>
      <c r="S613" s="131"/>
      <c r="T613" s="133">
        <f>SUM(T614:T624)</f>
        <v>0</v>
      </c>
      <c r="AR613" s="126" t="s">
        <v>146</v>
      </c>
      <c r="AT613" s="134" t="s">
        <v>71</v>
      </c>
      <c r="AU613" s="134" t="s">
        <v>80</v>
      </c>
      <c r="AY613" s="126" t="s">
        <v>125</v>
      </c>
      <c r="BK613" s="135">
        <f>SUM(BK614:BK624)</f>
        <v>0</v>
      </c>
    </row>
    <row r="614" spans="1:65" s="1" customFormat="1" ht="16.5" customHeight="1">
      <c r="A614" s="33"/>
      <c r="B614" s="138"/>
      <c r="C614" s="139" t="s">
        <v>255</v>
      </c>
      <c r="D614" s="139" t="s">
        <v>128</v>
      </c>
      <c r="E614" s="140" t="s">
        <v>722</v>
      </c>
      <c r="F614" s="141" t="s">
        <v>723</v>
      </c>
      <c r="G614" s="142" t="s">
        <v>561</v>
      </c>
      <c r="H614" s="143">
        <v>3</v>
      </c>
      <c r="I614" s="144"/>
      <c r="J614" s="145">
        <f>ROUND(I614*H614,2)</f>
        <v>0</v>
      </c>
      <c r="K614" s="141" t="s">
        <v>3</v>
      </c>
      <c r="L614" s="34"/>
      <c r="M614" s="146" t="s">
        <v>3</v>
      </c>
      <c r="N614" s="147" t="s">
        <v>44</v>
      </c>
      <c r="O614" s="54"/>
      <c r="P614" s="148">
        <f>O614*H614</f>
        <v>0</v>
      </c>
      <c r="Q614" s="148">
        <v>0</v>
      </c>
      <c r="R614" s="148">
        <f>Q614*H614</f>
        <v>0</v>
      </c>
      <c r="S614" s="148">
        <v>0</v>
      </c>
      <c r="T614" s="149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50" t="s">
        <v>336</v>
      </c>
      <c r="AT614" s="150" t="s">
        <v>128</v>
      </c>
      <c r="AU614" s="150" t="s">
        <v>82</v>
      </c>
      <c r="AY614" s="18" t="s">
        <v>125</v>
      </c>
      <c r="BE614" s="151">
        <f>IF(N614="základní",J614,0)</f>
        <v>0</v>
      </c>
      <c r="BF614" s="151">
        <f>IF(N614="snížená",J614,0)</f>
        <v>0</v>
      </c>
      <c r="BG614" s="151">
        <f>IF(N614="zákl. přenesená",J614,0)</f>
        <v>0</v>
      </c>
      <c r="BH614" s="151">
        <f>IF(N614="sníž. přenesená",J614,0)</f>
        <v>0</v>
      </c>
      <c r="BI614" s="151">
        <f>IF(N614="nulová",J614,0)</f>
        <v>0</v>
      </c>
      <c r="BJ614" s="18" t="s">
        <v>82</v>
      </c>
      <c r="BK614" s="151">
        <f>ROUND(I614*H614,2)</f>
        <v>0</v>
      </c>
      <c r="BL614" s="18" t="s">
        <v>336</v>
      </c>
      <c r="BM614" s="150" t="s">
        <v>724</v>
      </c>
    </row>
    <row r="615" spans="2:51" s="12" customFormat="1" ht="12">
      <c r="B615" s="157"/>
      <c r="D615" s="158" t="s">
        <v>136</v>
      </c>
      <c r="E615" s="159" t="s">
        <v>3</v>
      </c>
      <c r="F615" s="160" t="s">
        <v>725</v>
      </c>
      <c r="H615" s="159" t="s">
        <v>3</v>
      </c>
      <c r="I615" s="161"/>
      <c r="L615" s="157"/>
      <c r="M615" s="162"/>
      <c r="N615" s="163"/>
      <c r="O615" s="163"/>
      <c r="P615" s="163"/>
      <c r="Q615" s="163"/>
      <c r="R615" s="163"/>
      <c r="S615" s="163"/>
      <c r="T615" s="164"/>
      <c r="AT615" s="159" t="s">
        <v>136</v>
      </c>
      <c r="AU615" s="159" t="s">
        <v>82</v>
      </c>
      <c r="AV615" s="12" t="s">
        <v>80</v>
      </c>
      <c r="AW615" s="12" t="s">
        <v>33</v>
      </c>
      <c r="AX615" s="12" t="s">
        <v>72</v>
      </c>
      <c r="AY615" s="159" t="s">
        <v>125</v>
      </c>
    </row>
    <row r="616" spans="2:51" s="12" customFormat="1" ht="12">
      <c r="B616" s="157"/>
      <c r="D616" s="158" t="s">
        <v>136</v>
      </c>
      <c r="E616" s="159" t="s">
        <v>3</v>
      </c>
      <c r="F616" s="160" t="s">
        <v>726</v>
      </c>
      <c r="H616" s="159" t="s">
        <v>3</v>
      </c>
      <c r="I616" s="161"/>
      <c r="L616" s="157"/>
      <c r="M616" s="162"/>
      <c r="N616" s="163"/>
      <c r="O616" s="163"/>
      <c r="P616" s="163"/>
      <c r="Q616" s="163"/>
      <c r="R616" s="163"/>
      <c r="S616" s="163"/>
      <c r="T616" s="164"/>
      <c r="AT616" s="159" t="s">
        <v>136</v>
      </c>
      <c r="AU616" s="159" t="s">
        <v>82</v>
      </c>
      <c r="AV616" s="12" t="s">
        <v>80</v>
      </c>
      <c r="AW616" s="12" t="s">
        <v>33</v>
      </c>
      <c r="AX616" s="12" t="s">
        <v>72</v>
      </c>
      <c r="AY616" s="159" t="s">
        <v>125</v>
      </c>
    </row>
    <row r="617" spans="2:51" s="12" customFormat="1" ht="12">
      <c r="B617" s="157"/>
      <c r="D617" s="158" t="s">
        <v>136</v>
      </c>
      <c r="E617" s="159" t="s">
        <v>3</v>
      </c>
      <c r="F617" s="160" t="s">
        <v>152</v>
      </c>
      <c r="H617" s="159" t="s">
        <v>3</v>
      </c>
      <c r="I617" s="161"/>
      <c r="L617" s="157"/>
      <c r="M617" s="162"/>
      <c r="N617" s="163"/>
      <c r="O617" s="163"/>
      <c r="P617" s="163"/>
      <c r="Q617" s="163"/>
      <c r="R617" s="163"/>
      <c r="S617" s="163"/>
      <c r="T617" s="164"/>
      <c r="AT617" s="159" t="s">
        <v>136</v>
      </c>
      <c r="AU617" s="159" t="s">
        <v>82</v>
      </c>
      <c r="AV617" s="12" t="s">
        <v>80</v>
      </c>
      <c r="AW617" s="12" t="s">
        <v>33</v>
      </c>
      <c r="AX617" s="12" t="s">
        <v>72</v>
      </c>
      <c r="AY617" s="159" t="s">
        <v>125</v>
      </c>
    </row>
    <row r="618" spans="2:51" s="13" customFormat="1" ht="12">
      <c r="B618" s="165"/>
      <c r="D618" s="158" t="s">
        <v>136</v>
      </c>
      <c r="E618" s="166" t="s">
        <v>3</v>
      </c>
      <c r="F618" s="167" t="s">
        <v>645</v>
      </c>
      <c r="H618" s="168">
        <v>3</v>
      </c>
      <c r="I618" s="169"/>
      <c r="L618" s="165"/>
      <c r="M618" s="170"/>
      <c r="N618" s="171"/>
      <c r="O618" s="171"/>
      <c r="P618" s="171"/>
      <c r="Q618" s="171"/>
      <c r="R618" s="171"/>
      <c r="S618" s="171"/>
      <c r="T618" s="172"/>
      <c r="AT618" s="166" t="s">
        <v>136</v>
      </c>
      <c r="AU618" s="166" t="s">
        <v>82</v>
      </c>
      <c r="AV618" s="13" t="s">
        <v>82</v>
      </c>
      <c r="AW618" s="13" t="s">
        <v>33</v>
      </c>
      <c r="AX618" s="13" t="s">
        <v>72</v>
      </c>
      <c r="AY618" s="166" t="s">
        <v>125</v>
      </c>
    </row>
    <row r="619" spans="2:51" s="14" customFormat="1" ht="12">
      <c r="B619" s="173"/>
      <c r="D619" s="158" t="s">
        <v>136</v>
      </c>
      <c r="E619" s="174" t="s">
        <v>3</v>
      </c>
      <c r="F619" s="175" t="s">
        <v>141</v>
      </c>
      <c r="H619" s="176">
        <v>3</v>
      </c>
      <c r="I619" s="177"/>
      <c r="L619" s="173"/>
      <c r="M619" s="178"/>
      <c r="N619" s="179"/>
      <c r="O619" s="179"/>
      <c r="P619" s="179"/>
      <c r="Q619" s="179"/>
      <c r="R619" s="179"/>
      <c r="S619" s="179"/>
      <c r="T619" s="180"/>
      <c r="AT619" s="174" t="s">
        <v>136</v>
      </c>
      <c r="AU619" s="174" t="s">
        <v>82</v>
      </c>
      <c r="AV619" s="14" t="s">
        <v>133</v>
      </c>
      <c r="AW619" s="14" t="s">
        <v>33</v>
      </c>
      <c r="AX619" s="14" t="s">
        <v>80</v>
      </c>
      <c r="AY619" s="174" t="s">
        <v>125</v>
      </c>
    </row>
    <row r="620" spans="1:65" s="1" customFormat="1" ht="24.2" customHeight="1">
      <c r="A620" s="33"/>
      <c r="B620" s="138"/>
      <c r="C620" s="139" t="s">
        <v>470</v>
      </c>
      <c r="D620" s="139" t="s">
        <v>128</v>
      </c>
      <c r="E620" s="140" t="s">
        <v>727</v>
      </c>
      <c r="F620" s="141" t="s">
        <v>728</v>
      </c>
      <c r="G620" s="142" t="s">
        <v>131</v>
      </c>
      <c r="H620" s="143">
        <v>42</v>
      </c>
      <c r="I620" s="144"/>
      <c r="J620" s="145">
        <f>ROUND(I620*H620,2)</f>
        <v>0</v>
      </c>
      <c r="K620" s="141" t="s">
        <v>3</v>
      </c>
      <c r="L620" s="34"/>
      <c r="M620" s="146" t="s">
        <v>3</v>
      </c>
      <c r="N620" s="147" t="s">
        <v>44</v>
      </c>
      <c r="O620" s="54"/>
      <c r="P620" s="148">
        <f>O620*H620</f>
        <v>0</v>
      </c>
      <c r="Q620" s="148">
        <v>0</v>
      </c>
      <c r="R620" s="148">
        <f>Q620*H620</f>
        <v>0</v>
      </c>
      <c r="S620" s="148">
        <v>0</v>
      </c>
      <c r="T620" s="149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50" t="s">
        <v>336</v>
      </c>
      <c r="AT620" s="150" t="s">
        <v>128</v>
      </c>
      <c r="AU620" s="150" t="s">
        <v>82</v>
      </c>
      <c r="AY620" s="18" t="s">
        <v>125</v>
      </c>
      <c r="BE620" s="151">
        <f>IF(N620="základní",J620,0)</f>
        <v>0</v>
      </c>
      <c r="BF620" s="151">
        <f>IF(N620="snížená",J620,0)</f>
        <v>0</v>
      </c>
      <c r="BG620" s="151">
        <f>IF(N620="zákl. přenesená",J620,0)</f>
        <v>0</v>
      </c>
      <c r="BH620" s="151">
        <f>IF(N620="sníž. přenesená",J620,0)</f>
        <v>0</v>
      </c>
      <c r="BI620" s="151">
        <f>IF(N620="nulová",J620,0)</f>
        <v>0</v>
      </c>
      <c r="BJ620" s="18" t="s">
        <v>82</v>
      </c>
      <c r="BK620" s="151">
        <f>ROUND(I620*H620,2)</f>
        <v>0</v>
      </c>
      <c r="BL620" s="18" t="s">
        <v>336</v>
      </c>
      <c r="BM620" s="150" t="s">
        <v>729</v>
      </c>
    </row>
    <row r="621" spans="2:51" s="12" customFormat="1" ht="12">
      <c r="B621" s="157"/>
      <c r="D621" s="158" t="s">
        <v>136</v>
      </c>
      <c r="E621" s="159" t="s">
        <v>3</v>
      </c>
      <c r="F621" s="160" t="s">
        <v>730</v>
      </c>
      <c r="H621" s="159" t="s">
        <v>3</v>
      </c>
      <c r="I621" s="161"/>
      <c r="L621" s="157"/>
      <c r="M621" s="162"/>
      <c r="N621" s="163"/>
      <c r="O621" s="163"/>
      <c r="P621" s="163"/>
      <c r="Q621" s="163"/>
      <c r="R621" s="163"/>
      <c r="S621" s="163"/>
      <c r="T621" s="164"/>
      <c r="AT621" s="159" t="s">
        <v>136</v>
      </c>
      <c r="AU621" s="159" t="s">
        <v>82</v>
      </c>
      <c r="AV621" s="12" t="s">
        <v>80</v>
      </c>
      <c r="AW621" s="12" t="s">
        <v>33</v>
      </c>
      <c r="AX621" s="12" t="s">
        <v>72</v>
      </c>
      <c r="AY621" s="159" t="s">
        <v>125</v>
      </c>
    </row>
    <row r="622" spans="2:51" s="12" customFormat="1" ht="12">
      <c r="B622" s="157"/>
      <c r="D622" s="158" t="s">
        <v>136</v>
      </c>
      <c r="E622" s="159" t="s">
        <v>3</v>
      </c>
      <c r="F622" s="160" t="s">
        <v>152</v>
      </c>
      <c r="H622" s="159" t="s">
        <v>3</v>
      </c>
      <c r="I622" s="161"/>
      <c r="L622" s="157"/>
      <c r="M622" s="162"/>
      <c r="N622" s="163"/>
      <c r="O622" s="163"/>
      <c r="P622" s="163"/>
      <c r="Q622" s="163"/>
      <c r="R622" s="163"/>
      <c r="S622" s="163"/>
      <c r="T622" s="164"/>
      <c r="AT622" s="159" t="s">
        <v>136</v>
      </c>
      <c r="AU622" s="159" t="s">
        <v>82</v>
      </c>
      <c r="AV622" s="12" t="s">
        <v>80</v>
      </c>
      <c r="AW622" s="12" t="s">
        <v>33</v>
      </c>
      <c r="AX622" s="12" t="s">
        <v>72</v>
      </c>
      <c r="AY622" s="159" t="s">
        <v>125</v>
      </c>
    </row>
    <row r="623" spans="2:51" s="13" customFormat="1" ht="12">
      <c r="B623" s="165"/>
      <c r="D623" s="158" t="s">
        <v>136</v>
      </c>
      <c r="E623" s="166" t="s">
        <v>3</v>
      </c>
      <c r="F623" s="167" t="s">
        <v>731</v>
      </c>
      <c r="H623" s="168">
        <v>42</v>
      </c>
      <c r="I623" s="169"/>
      <c r="L623" s="165"/>
      <c r="M623" s="170"/>
      <c r="N623" s="171"/>
      <c r="O623" s="171"/>
      <c r="P623" s="171"/>
      <c r="Q623" s="171"/>
      <c r="R623" s="171"/>
      <c r="S623" s="171"/>
      <c r="T623" s="172"/>
      <c r="AT623" s="166" t="s">
        <v>136</v>
      </c>
      <c r="AU623" s="166" t="s">
        <v>82</v>
      </c>
      <c r="AV623" s="13" t="s">
        <v>82</v>
      </c>
      <c r="AW623" s="13" t="s">
        <v>33</v>
      </c>
      <c r="AX623" s="13" t="s">
        <v>72</v>
      </c>
      <c r="AY623" s="166" t="s">
        <v>125</v>
      </c>
    </row>
    <row r="624" spans="2:51" s="14" customFormat="1" ht="12">
      <c r="B624" s="173"/>
      <c r="D624" s="158" t="s">
        <v>136</v>
      </c>
      <c r="E624" s="174" t="s">
        <v>3</v>
      </c>
      <c r="F624" s="175" t="s">
        <v>141</v>
      </c>
      <c r="H624" s="176">
        <v>42</v>
      </c>
      <c r="I624" s="177"/>
      <c r="L624" s="173"/>
      <c r="M624" s="199"/>
      <c r="N624" s="200"/>
      <c r="O624" s="200"/>
      <c r="P624" s="200"/>
      <c r="Q624" s="200"/>
      <c r="R624" s="200"/>
      <c r="S624" s="200"/>
      <c r="T624" s="201"/>
      <c r="AT624" s="174" t="s">
        <v>136</v>
      </c>
      <c r="AU624" s="174" t="s">
        <v>82</v>
      </c>
      <c r="AV624" s="14" t="s">
        <v>133</v>
      </c>
      <c r="AW624" s="14" t="s">
        <v>33</v>
      </c>
      <c r="AX624" s="14" t="s">
        <v>80</v>
      </c>
      <c r="AY624" s="174" t="s">
        <v>125</v>
      </c>
    </row>
    <row r="625" spans="1:31" s="1" customFormat="1" ht="6.95" customHeight="1">
      <c r="A625" s="33"/>
      <c r="B625" s="43"/>
      <c r="C625" s="44"/>
      <c r="D625" s="44"/>
      <c r="E625" s="44"/>
      <c r="F625" s="44"/>
      <c r="G625" s="44"/>
      <c r="H625" s="44"/>
      <c r="I625" s="44"/>
      <c r="J625" s="44"/>
      <c r="K625" s="44"/>
      <c r="L625" s="34"/>
      <c r="M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</row>
  </sheetData>
  <autoFilter ref="C95:K624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2_01/629135102"/>
    <hyperlink ref="F107" r:id="rId2" display="https://podminky.urs.cz/item/CS_URS_2022_01/628195001"/>
    <hyperlink ref="F109" r:id="rId3" display="https://podminky.urs.cz/item/CS_URS_2022_01/622321141"/>
    <hyperlink ref="F116" r:id="rId4" display="https://podminky.urs.cz/item/CS_URS_2022_01/622321191"/>
    <hyperlink ref="F118" r:id="rId5" display="https://podminky.urs.cz/item/CS_URS_2022_01/622131121"/>
    <hyperlink ref="F121" r:id="rId6" display="https://podminky.urs.cz/item/CS_URS_2022_01/765192001"/>
    <hyperlink ref="F131" r:id="rId7" display="https://podminky.urs.cz/item/CS_URS_2022_01/952901114"/>
    <hyperlink ref="F137" r:id="rId8" display="https://podminky.urs.cz/item/CS_URS_2022_01/952902121"/>
    <hyperlink ref="F145" r:id="rId9" display="https://podminky.urs.cz/item/CS_URS_2022_01/945412112"/>
    <hyperlink ref="F151" r:id="rId10" display="https://podminky.urs.cz/item/CS_URS_2022_01/949101112"/>
    <hyperlink ref="F158" r:id="rId11" display="https://podminky.urs.cz/item/CS_URS_2022_01/978015391"/>
    <hyperlink ref="F165" r:id="rId12" display="https://podminky.urs.cz/item/CS_URS_2022_01/997221612"/>
    <hyperlink ref="F172" r:id="rId13" display="https://podminky.urs.cz/item/CS_URS_2022_01/997013211"/>
    <hyperlink ref="F177" r:id="rId14" display="https://podminky.urs.cz/item/CS_URS_2022_01/997013511"/>
    <hyperlink ref="F181" r:id="rId15" display="https://podminky.urs.cz/item/CS_URS_2022_01/997013509"/>
    <hyperlink ref="F185" r:id="rId16" display="https://podminky.urs.cz/item/CS_URS_2022_01/997013603"/>
    <hyperlink ref="F187" r:id="rId17" display="https://podminky.urs.cz/item/CS_URS_2022_01/997013607"/>
    <hyperlink ref="F191" r:id="rId18" display="https://podminky.urs.cz/item/CS_URS_2022_01/997013811"/>
    <hyperlink ref="F196" r:id="rId19" display="https://podminky.urs.cz/item/CS_URS_2022_01/975074121"/>
    <hyperlink ref="F203" r:id="rId20" display="https://podminky.urs.cz/item/CS_URS_2022_01/975078121"/>
    <hyperlink ref="F206" r:id="rId21" display="https://podminky.urs.cz/item/CS_URS_2022_01/998018002"/>
    <hyperlink ref="F210" r:id="rId22" display="https://podminky.urs.cz/item/CS_URS_2022_01/762341811"/>
    <hyperlink ref="F217" r:id="rId23" display="https://podminky.urs.cz/item/CS_URS_2022_01/762331933"/>
    <hyperlink ref="F226" r:id="rId24" display="https://podminky.urs.cz/item/CS_URS_2022_01/762331931"/>
    <hyperlink ref="F232" r:id="rId25" display="https://podminky.urs.cz/item/CS_URS_2022_01/762331942"/>
    <hyperlink ref="F238" r:id="rId26" display="https://podminky.urs.cz/item/CS_URS_2022_01/762331941"/>
    <hyperlink ref="F246" r:id="rId27" display="https://podminky.urs.cz/item/CS_URS_2022_01/762331922"/>
    <hyperlink ref="F252" r:id="rId28" display="https://podminky.urs.cz/item/CS_URS_2022_01/997013211"/>
    <hyperlink ref="F257" r:id="rId29" display="https://podminky.urs.cz/item/CS_URS_2022_01/997013511"/>
    <hyperlink ref="F261" r:id="rId30" display="https://podminky.urs.cz/item/CS_URS_2022_01/997013509"/>
    <hyperlink ref="F265" r:id="rId31" display="https://podminky.urs.cz/item/CS_URS_2022_01/997013811"/>
    <hyperlink ref="F269" r:id="rId32" display="https://podminky.urs.cz/item/CS_URS_2022_01/762342314"/>
    <hyperlink ref="F278" r:id="rId33" display="https://podminky.urs.cz/item/CS_URS_2022_01/762332921"/>
    <hyperlink ref="F289" r:id="rId34" display="https://podminky.urs.cz/item/CS_URS_2022_01/762332922"/>
    <hyperlink ref="F305" r:id="rId35" display="https://podminky.urs.cz/item/CS_URS_2022_01/762332923"/>
    <hyperlink ref="F313" r:id="rId36" display="https://podminky.urs.cz/item/CS_URS_2022_01/762332924"/>
    <hyperlink ref="F326" r:id="rId37" display="https://podminky.urs.cz/item/CS_URS_2022_01/762332934"/>
    <hyperlink ref="F352" r:id="rId38" display="https://podminky.urs.cz/item/CS_URS_2022_01/762332933"/>
    <hyperlink ref="F362" r:id="rId39" display="https://podminky.urs.cz/item/CS_URS_2022_01/762332932"/>
    <hyperlink ref="F384" r:id="rId40" display="https://podminky.urs.cz/item/CS_URS_2022_01/762395000"/>
    <hyperlink ref="F398" r:id="rId41" display="https://podminky.urs.cz/item/CS_URS_2022_01/762083111"/>
    <hyperlink ref="F405" r:id="rId42" display="https://podminky.urs.cz/item/CS_URS_2022_01/998762103"/>
    <hyperlink ref="F407" r:id="rId43" display="https://podminky.urs.cz/item/CS_URS_2022_01/998762181"/>
    <hyperlink ref="F410" r:id="rId44" display="https://podminky.urs.cz/item/CS_URS_2022_01/764002871"/>
    <hyperlink ref="F420" r:id="rId45" display="https://podminky.urs.cz/item/CS_URS_2022_01/764002841"/>
    <hyperlink ref="F426" r:id="rId46" display="https://podminky.urs.cz/item/CS_URS_2022_01/764002801"/>
    <hyperlink ref="F431" r:id="rId47" display="https://podminky.urs.cz/item/CS_URS_2022_01/764001891"/>
    <hyperlink ref="F436" r:id="rId48" display="https://podminky.urs.cz/item/CS_URS_2022_01/997013211"/>
    <hyperlink ref="F441" r:id="rId49" display="https://podminky.urs.cz/item/CS_URS_2022_01/997013511"/>
    <hyperlink ref="F446" r:id="rId50" display="https://podminky.urs.cz/item/CS_URS_2022_01/997013509"/>
    <hyperlink ref="F456" r:id="rId51" display="https://podminky.urs.cz/item/CS_URS_2022_01/764215408"/>
    <hyperlink ref="F461" r:id="rId52" display="https://podminky.urs.cz/item/CS_URS_2022_01/764312414"/>
    <hyperlink ref="F466" r:id="rId53" display="https://podminky.urs.cz/item/CS_URS_2022_01/764211472"/>
    <hyperlink ref="F471" r:id="rId54" display="https://podminky.urs.cz/item/CS_URS_2022_01/998764103"/>
    <hyperlink ref="F473" r:id="rId55" display="https://podminky.urs.cz/item/CS_URS_2022_01/998764181"/>
    <hyperlink ref="F476" r:id="rId56" display="https://podminky.urs.cz/item/CS_URS_2022_01/765131801"/>
    <hyperlink ref="F484" r:id="rId57" display="https://podminky.urs.cz/item/CS_URS_2022_01/765131821"/>
    <hyperlink ref="F488" r:id="rId58" display="https://podminky.urs.cz/item/CS_URS_2022_01/765131841"/>
    <hyperlink ref="F490" r:id="rId59" display="https://podminky.urs.cz/item/CS_URS_2022_01/765131845"/>
    <hyperlink ref="F492" r:id="rId60" display="https://podminky.urs.cz/item/CS_URS_2022_01/765191911"/>
    <hyperlink ref="F494" r:id="rId61" display="https://podminky.urs.cz/item/CS_URS_2022_01/765192811"/>
    <hyperlink ref="F501" r:id="rId62" display="https://podminky.urs.cz/item/CS_URS_2022_01/997013211"/>
    <hyperlink ref="F506" r:id="rId63" display="https://podminky.urs.cz/item/CS_URS_2022_01/997013511"/>
    <hyperlink ref="F510" r:id="rId64" display="https://podminky.urs.cz/item/CS_URS_2022_01/997013509"/>
    <hyperlink ref="F514" r:id="rId65" display="https://podminky.urs.cz/item/CS_URS_2022_01/997013814"/>
    <hyperlink ref="F518" r:id="rId66" display="https://podminky.urs.cz/item/CS_URS_2022_01/997013631"/>
    <hyperlink ref="F522" r:id="rId67" display="https://podminky.urs.cz/item/CS_URS_2022_01/997013821"/>
    <hyperlink ref="F527" r:id="rId68" display="https://podminky.urs.cz/item/CS_URS_2022_01/765123012"/>
    <hyperlink ref="F535" r:id="rId69" display="https://podminky.urs.cz/item/CS_URS_2022_01/765123312"/>
    <hyperlink ref="F540" r:id="rId70" display="https://podminky.urs.cz/item/CS_URS_2022_01/765123512"/>
    <hyperlink ref="F545" r:id="rId71" display="https://podminky.urs.cz/item/CS_URS_2022_01/765123122"/>
    <hyperlink ref="F550" r:id="rId72" display="https://podminky.urs.cz/item/CS_URS_2022_01/765123711"/>
    <hyperlink ref="F552" r:id="rId73" display="https://podminky.urs.cz/item/CS_URS_2022_01/765123714"/>
    <hyperlink ref="F557" r:id="rId74" display="https://podminky.urs.cz/item/CS_URS_2022_01/765125201"/>
    <hyperlink ref="F560" r:id="rId75" display="https://podminky.urs.cz/item/CS_URS_2022_01/765125202"/>
    <hyperlink ref="F566" r:id="rId76" display="https://podminky.urs.cz/item/CS_URS_2022_01/765125251"/>
    <hyperlink ref="F571" r:id="rId77" display="https://podminky.urs.cz/item/CS_URS_2022_01/765125302"/>
    <hyperlink ref="F579" r:id="rId78" display="https://podminky.urs.cz/item/CS_URS_2022_01/765123911"/>
    <hyperlink ref="F581" r:id="rId79" display="https://podminky.urs.cz/item/CS_URS_2022_01/998765103"/>
    <hyperlink ref="F583" r:id="rId80" display="https://podminky.urs.cz/item/CS_URS_2022_01/998765181"/>
    <hyperlink ref="F586" r:id="rId81" display="https://podminky.urs.cz/item/CS_URS_2022_01/767995112"/>
    <hyperlink ref="F595" r:id="rId82" display="https://podminky.urs.cz/item/CS_URS_2022_01/998767103"/>
    <hyperlink ref="F597" r:id="rId83" display="https://podminky.urs.cz/item/CS_URS_2022_01/998767181"/>
    <hyperlink ref="F600" r:id="rId84" display="https://podminky.urs.cz/item/CS_URS_2022_01/783314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0" t="s">
        <v>6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8" t="s">
        <v>84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pans="2:46" ht="24.95" customHeight="1">
      <c r="B4" s="21"/>
      <c r="D4" s="22" t="s">
        <v>85</v>
      </c>
      <c r="L4" s="21"/>
      <c r="M4" s="89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6" t="str">
        <f>'Rekapitulace stavby'!K6</f>
        <v>ČESKÁ LÍPA, JINDŘICHA Z LIPÉ 97/23 - VÝMĚNA ČÁSTI STŘEŠNÍ KRYTINY</v>
      </c>
      <c r="F7" s="327"/>
      <c r="G7" s="327"/>
      <c r="H7" s="327"/>
      <c r="L7" s="21"/>
    </row>
    <row r="8" spans="1:31" s="1" customFormat="1" ht="12" customHeight="1">
      <c r="A8" s="33"/>
      <c r="B8" s="34"/>
      <c r="C8" s="33"/>
      <c r="D8" s="28" t="s">
        <v>86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1" customFormat="1" ht="16.5" customHeight="1">
      <c r="A9" s="33"/>
      <c r="B9" s="34"/>
      <c r="C9" s="33"/>
      <c r="D9" s="33"/>
      <c r="E9" s="317" t="s">
        <v>732</v>
      </c>
      <c r="F9" s="325"/>
      <c r="G9" s="325"/>
      <c r="H9" s="325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1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1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1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15. 3. 2022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1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1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1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1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1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1" customFormat="1" ht="18" customHeight="1">
      <c r="A18" s="33"/>
      <c r="B18" s="34"/>
      <c r="C18" s="33"/>
      <c r="D18" s="33"/>
      <c r="E18" s="328" t="str">
        <f>'Rekapitulace stavby'!E14</f>
        <v>Vyplň údaj</v>
      </c>
      <c r="F18" s="296"/>
      <c r="G18" s="296"/>
      <c r="H18" s="296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1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1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1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1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1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1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1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1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7" customFormat="1" ht="16.5" customHeight="1">
      <c r="A27" s="91"/>
      <c r="B27" s="92"/>
      <c r="C27" s="91"/>
      <c r="D27" s="91"/>
      <c r="E27" s="301" t="s">
        <v>3</v>
      </c>
      <c r="F27" s="301"/>
      <c r="G27" s="301"/>
      <c r="H27" s="30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1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1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1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ROUND(J83,2)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1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1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1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ROUND((SUM(BE83:BE102)),2)</f>
        <v>0</v>
      </c>
      <c r="G33" s="33"/>
      <c r="H33" s="33"/>
      <c r="I33" s="97">
        <v>0.21</v>
      </c>
      <c r="J33" s="96">
        <f>ROUND(((SUM(BE83:BE102))*I33),2)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1" customFormat="1" ht="14.45" customHeight="1">
      <c r="A34" s="33"/>
      <c r="B34" s="34"/>
      <c r="C34" s="33"/>
      <c r="D34" s="33"/>
      <c r="E34" s="28" t="s">
        <v>44</v>
      </c>
      <c r="F34" s="96">
        <f>ROUND((SUM(BF83:BF102)),2)</f>
        <v>0</v>
      </c>
      <c r="G34" s="33"/>
      <c r="H34" s="33"/>
      <c r="I34" s="97">
        <v>0.15</v>
      </c>
      <c r="J34" s="96">
        <f>ROUND(((SUM(BF83:BF102))*I34),2)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1" customFormat="1" ht="14.45" customHeight="1" hidden="1">
      <c r="A35" s="33"/>
      <c r="B35" s="34"/>
      <c r="C35" s="33"/>
      <c r="D35" s="33"/>
      <c r="E35" s="28" t="s">
        <v>45</v>
      </c>
      <c r="F35" s="96">
        <f>ROUND((SUM(BG83:BG102)),2)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1" customFormat="1" ht="14.45" customHeight="1" hidden="1">
      <c r="A36" s="33"/>
      <c r="B36" s="34"/>
      <c r="C36" s="33"/>
      <c r="D36" s="33"/>
      <c r="E36" s="28" t="s">
        <v>46</v>
      </c>
      <c r="F36" s="96">
        <f>ROUND((SUM(BH83:BH102)),2)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1" customFormat="1" ht="14.45" customHeight="1" hidden="1">
      <c r="A37" s="33"/>
      <c r="B37" s="34"/>
      <c r="C37" s="33"/>
      <c r="D37" s="33"/>
      <c r="E37" s="28" t="s">
        <v>47</v>
      </c>
      <c r="F37" s="96">
        <f>ROUND((SUM(BI83:BI102)),2)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1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1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1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24.95" customHeight="1">
      <c r="A45" s="33"/>
      <c r="B45" s="34"/>
      <c r="C45" s="22" t="s">
        <v>89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1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1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1" customFormat="1" ht="16.5" customHeight="1">
      <c r="A48" s="33"/>
      <c r="B48" s="34"/>
      <c r="C48" s="33"/>
      <c r="D48" s="33"/>
      <c r="E48" s="326" t="str">
        <f>E7</f>
        <v>ČESKÁ LÍPA, JINDŘICHA Z LIPÉ 97/23 - VÝMĚNA ČÁSTI STŘEŠNÍ KRYTINY</v>
      </c>
      <c r="F48" s="327"/>
      <c r="G48" s="327"/>
      <c r="H48" s="327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1" customFormat="1" ht="12" customHeight="1">
      <c r="A49" s="33"/>
      <c r="B49" s="34"/>
      <c r="C49" s="28" t="s">
        <v>86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1" customFormat="1" ht="16.5" customHeight="1">
      <c r="A50" s="33"/>
      <c r="B50" s="34"/>
      <c r="C50" s="33"/>
      <c r="D50" s="33"/>
      <c r="E50" s="317" t="str">
        <f>E9</f>
        <v>2 - VEDLEJŠÍ NÁKLADY</v>
      </c>
      <c r="F50" s="325"/>
      <c r="G50" s="325"/>
      <c r="H50" s="325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1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1" customFormat="1" ht="12" customHeight="1">
      <c r="A52" s="33"/>
      <c r="B52" s="34"/>
      <c r="C52" s="28" t="s">
        <v>21</v>
      </c>
      <c r="D52" s="33"/>
      <c r="E52" s="33"/>
      <c r="F52" s="26" t="str">
        <f>F12</f>
        <v>ČESKÁ LÍPA</v>
      </c>
      <c r="G52" s="33"/>
      <c r="H52" s="33"/>
      <c r="I52" s="28" t="s">
        <v>23</v>
      </c>
      <c r="J52" s="51" t="str">
        <f>IF(J12="","",J12)</f>
        <v>15. 3. 2022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1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1" customFormat="1" ht="15.2" customHeight="1">
      <c r="A54" s="33"/>
      <c r="B54" s="34"/>
      <c r="C54" s="28" t="s">
        <v>25</v>
      </c>
      <c r="D54" s="33"/>
      <c r="E54" s="33"/>
      <c r="F54" s="26" t="str">
        <f>E15</f>
        <v>MĚSTO ČESKÁ LÍPA</v>
      </c>
      <c r="G54" s="33"/>
      <c r="H54" s="33"/>
      <c r="I54" s="28" t="s">
        <v>31</v>
      </c>
      <c r="J54" s="31" t="str">
        <f>E21</f>
        <v>M.PLESCHINGER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1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V.RENČOVÁ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1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1" customFormat="1" ht="29.25" customHeight="1">
      <c r="A57" s="33"/>
      <c r="B57" s="34"/>
      <c r="C57" s="104" t="s">
        <v>90</v>
      </c>
      <c r="D57" s="98"/>
      <c r="E57" s="98"/>
      <c r="F57" s="98"/>
      <c r="G57" s="98"/>
      <c r="H57" s="98"/>
      <c r="I57" s="98"/>
      <c r="J57" s="105" t="s">
        <v>91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1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1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J83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92</v>
      </c>
    </row>
    <row r="60" spans="2:12" s="8" customFormat="1" ht="24.95" customHeight="1">
      <c r="B60" s="107"/>
      <c r="D60" s="108" t="s">
        <v>733</v>
      </c>
      <c r="E60" s="109"/>
      <c r="F60" s="109"/>
      <c r="G60" s="109"/>
      <c r="H60" s="109"/>
      <c r="I60" s="109"/>
      <c r="J60" s="110">
        <f>J84</f>
        <v>0</v>
      </c>
      <c r="L60" s="107"/>
    </row>
    <row r="61" spans="2:12" s="9" customFormat="1" ht="19.9" customHeight="1">
      <c r="B61" s="111"/>
      <c r="D61" s="112" t="s">
        <v>734</v>
      </c>
      <c r="E61" s="113"/>
      <c r="F61" s="113"/>
      <c r="G61" s="113"/>
      <c r="H61" s="113"/>
      <c r="I61" s="113"/>
      <c r="J61" s="114">
        <f>J85</f>
        <v>0</v>
      </c>
      <c r="L61" s="111"/>
    </row>
    <row r="62" spans="2:12" s="9" customFormat="1" ht="19.9" customHeight="1">
      <c r="B62" s="111"/>
      <c r="D62" s="112" t="s">
        <v>735</v>
      </c>
      <c r="E62" s="113"/>
      <c r="F62" s="113"/>
      <c r="G62" s="113"/>
      <c r="H62" s="113"/>
      <c r="I62" s="113"/>
      <c r="J62" s="114">
        <f>J90</f>
        <v>0</v>
      </c>
      <c r="L62" s="111"/>
    </row>
    <row r="63" spans="2:12" s="9" customFormat="1" ht="19.9" customHeight="1">
      <c r="B63" s="111"/>
      <c r="D63" s="112" t="s">
        <v>736</v>
      </c>
      <c r="E63" s="113"/>
      <c r="F63" s="113"/>
      <c r="G63" s="113"/>
      <c r="H63" s="113"/>
      <c r="I63" s="113"/>
      <c r="J63" s="114">
        <f>J100</f>
        <v>0</v>
      </c>
      <c r="L63" s="111"/>
    </row>
    <row r="64" spans="1:31" s="1" customFormat="1" ht="21.75" customHeight="1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9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1" customFormat="1" ht="6.95" customHeight="1">
      <c r="A65" s="33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9" spans="1:31" s="1" customFormat="1" ht="6.95" customHeight="1">
      <c r="A69" s="33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1" customFormat="1" ht="24.95" customHeight="1">
      <c r="A70" s="33"/>
      <c r="B70" s="34"/>
      <c r="C70" s="22" t="s">
        <v>110</v>
      </c>
      <c r="D70" s="33"/>
      <c r="E70" s="33"/>
      <c r="F70" s="33"/>
      <c r="G70" s="33"/>
      <c r="H70" s="33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1" customFormat="1" ht="6.9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1" customFormat="1" ht="12" customHeight="1">
      <c r="A72" s="33"/>
      <c r="B72" s="34"/>
      <c r="C72" s="28" t="s">
        <v>17</v>
      </c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1" customFormat="1" ht="16.5" customHeight="1">
      <c r="A73" s="33"/>
      <c r="B73" s="34"/>
      <c r="C73" s="33"/>
      <c r="D73" s="33"/>
      <c r="E73" s="326" t="str">
        <f>E7</f>
        <v>ČESKÁ LÍPA, JINDŘICHA Z LIPÉ 97/23 - VÝMĚNA ČÁSTI STŘEŠNÍ KRYTINY</v>
      </c>
      <c r="F73" s="327"/>
      <c r="G73" s="327"/>
      <c r="H73" s="327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1" customFormat="1" ht="12" customHeight="1">
      <c r="A74" s="33"/>
      <c r="B74" s="34"/>
      <c r="C74" s="28" t="s">
        <v>86</v>
      </c>
      <c r="D74" s="33"/>
      <c r="E74" s="33"/>
      <c r="F74" s="33"/>
      <c r="G74" s="33"/>
      <c r="H74" s="33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1" customFormat="1" ht="16.5" customHeight="1">
      <c r="A75" s="33"/>
      <c r="B75" s="34"/>
      <c r="C75" s="33"/>
      <c r="D75" s="33"/>
      <c r="E75" s="317" t="str">
        <f>E9</f>
        <v>2 - VEDLEJŠÍ NÁKLADY</v>
      </c>
      <c r="F75" s="325"/>
      <c r="G75" s="325"/>
      <c r="H75" s="325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1" customFormat="1" ht="6.95" customHeigh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1" customFormat="1" ht="12" customHeight="1">
      <c r="A77" s="33"/>
      <c r="B77" s="34"/>
      <c r="C77" s="28" t="s">
        <v>21</v>
      </c>
      <c r="D77" s="33"/>
      <c r="E77" s="33"/>
      <c r="F77" s="26" t="str">
        <f>F12</f>
        <v>ČESKÁ LÍPA</v>
      </c>
      <c r="G77" s="33"/>
      <c r="H77" s="33"/>
      <c r="I77" s="28" t="s">
        <v>23</v>
      </c>
      <c r="J77" s="51" t="str">
        <f>IF(J12="","",J12)</f>
        <v>15. 3. 2022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1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1" customFormat="1" ht="15.2" customHeight="1">
      <c r="A79" s="33"/>
      <c r="B79" s="34"/>
      <c r="C79" s="28" t="s">
        <v>25</v>
      </c>
      <c r="D79" s="33"/>
      <c r="E79" s="33"/>
      <c r="F79" s="26" t="str">
        <f>E15</f>
        <v>MĚSTO ČESKÁ LÍPA</v>
      </c>
      <c r="G79" s="33"/>
      <c r="H79" s="33"/>
      <c r="I79" s="28" t="s">
        <v>31</v>
      </c>
      <c r="J79" s="31" t="str">
        <f>E21</f>
        <v>M.PLESCHINGER</v>
      </c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" customFormat="1" ht="15.2" customHeight="1">
      <c r="A80" s="33"/>
      <c r="B80" s="34"/>
      <c r="C80" s="28" t="s">
        <v>29</v>
      </c>
      <c r="D80" s="33"/>
      <c r="E80" s="33"/>
      <c r="F80" s="26" t="str">
        <f>IF(E18="","",E18)</f>
        <v>Vyplň údaj</v>
      </c>
      <c r="G80" s="33"/>
      <c r="H80" s="33"/>
      <c r="I80" s="28" t="s">
        <v>34</v>
      </c>
      <c r="J80" s="31" t="str">
        <f>E24</f>
        <v>V.RENČOVÁ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1" customFormat="1" ht="10.3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10" customFormat="1" ht="29.25" customHeight="1">
      <c r="A82" s="115"/>
      <c r="B82" s="116"/>
      <c r="C82" s="117" t="s">
        <v>111</v>
      </c>
      <c r="D82" s="118" t="s">
        <v>57</v>
      </c>
      <c r="E82" s="118" t="s">
        <v>53</v>
      </c>
      <c r="F82" s="118" t="s">
        <v>54</v>
      </c>
      <c r="G82" s="118" t="s">
        <v>112</v>
      </c>
      <c r="H82" s="118" t="s">
        <v>113</v>
      </c>
      <c r="I82" s="118" t="s">
        <v>114</v>
      </c>
      <c r="J82" s="118" t="s">
        <v>91</v>
      </c>
      <c r="K82" s="119" t="s">
        <v>115</v>
      </c>
      <c r="L82" s="120"/>
      <c r="M82" s="58" t="s">
        <v>3</v>
      </c>
      <c r="N82" s="59" t="s">
        <v>42</v>
      </c>
      <c r="O82" s="59" t="s">
        <v>116</v>
      </c>
      <c r="P82" s="59" t="s">
        <v>117</v>
      </c>
      <c r="Q82" s="59" t="s">
        <v>118</v>
      </c>
      <c r="R82" s="59" t="s">
        <v>119</v>
      </c>
      <c r="S82" s="59" t="s">
        <v>120</v>
      </c>
      <c r="T82" s="60" t="s">
        <v>121</v>
      </c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63" s="1" customFormat="1" ht="22.9" customHeight="1">
      <c r="A83" s="33"/>
      <c r="B83" s="34"/>
      <c r="C83" s="65" t="s">
        <v>122</v>
      </c>
      <c r="D83" s="33"/>
      <c r="E83" s="33"/>
      <c r="F83" s="33"/>
      <c r="G83" s="33"/>
      <c r="H83" s="33"/>
      <c r="I83" s="33"/>
      <c r="J83" s="121">
        <f>BK83</f>
        <v>0</v>
      </c>
      <c r="K83" s="33"/>
      <c r="L83" s="34"/>
      <c r="M83" s="61"/>
      <c r="N83" s="52"/>
      <c r="O83" s="62"/>
      <c r="P83" s="122">
        <f>P84</f>
        <v>0</v>
      </c>
      <c r="Q83" s="62"/>
      <c r="R83" s="122">
        <f>R84</f>
        <v>0</v>
      </c>
      <c r="S83" s="62"/>
      <c r="T83" s="123">
        <f>T84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8" t="s">
        <v>71</v>
      </c>
      <c r="AU83" s="18" t="s">
        <v>92</v>
      </c>
      <c r="BK83" s="124">
        <f>BK84</f>
        <v>0</v>
      </c>
    </row>
    <row r="84" spans="2:63" s="11" customFormat="1" ht="25.9" customHeight="1">
      <c r="B84" s="125"/>
      <c r="D84" s="126" t="s">
        <v>71</v>
      </c>
      <c r="E84" s="127" t="s">
        <v>737</v>
      </c>
      <c r="F84" s="127" t="s">
        <v>738</v>
      </c>
      <c r="I84" s="128"/>
      <c r="J84" s="129">
        <f>BK84</f>
        <v>0</v>
      </c>
      <c r="L84" s="125"/>
      <c r="M84" s="130"/>
      <c r="N84" s="131"/>
      <c r="O84" s="131"/>
      <c r="P84" s="132">
        <f>P85+P90+P100</f>
        <v>0</v>
      </c>
      <c r="Q84" s="131"/>
      <c r="R84" s="132">
        <f>R85+R90+R100</f>
        <v>0</v>
      </c>
      <c r="S84" s="131"/>
      <c r="T84" s="133">
        <f>T85+T90+T100</f>
        <v>0</v>
      </c>
      <c r="AR84" s="126" t="s">
        <v>159</v>
      </c>
      <c r="AT84" s="134" t="s">
        <v>71</v>
      </c>
      <c r="AU84" s="134" t="s">
        <v>72</v>
      </c>
      <c r="AY84" s="126" t="s">
        <v>125</v>
      </c>
      <c r="BK84" s="135">
        <f>BK85+BK90+BK100</f>
        <v>0</v>
      </c>
    </row>
    <row r="85" spans="2:63" s="11" customFormat="1" ht="22.9" customHeight="1">
      <c r="B85" s="125"/>
      <c r="D85" s="126" t="s">
        <v>71</v>
      </c>
      <c r="E85" s="136" t="s">
        <v>739</v>
      </c>
      <c r="F85" s="136" t="s">
        <v>740</v>
      </c>
      <c r="I85" s="128"/>
      <c r="J85" s="137">
        <f>BK85</f>
        <v>0</v>
      </c>
      <c r="L85" s="125"/>
      <c r="M85" s="130"/>
      <c r="N85" s="131"/>
      <c r="O85" s="131"/>
      <c r="P85" s="132">
        <f>SUM(P86:P89)</f>
        <v>0</v>
      </c>
      <c r="Q85" s="131"/>
      <c r="R85" s="132">
        <f>SUM(R86:R89)</f>
        <v>0</v>
      </c>
      <c r="S85" s="131"/>
      <c r="T85" s="133">
        <f>SUM(T86:T89)</f>
        <v>0</v>
      </c>
      <c r="AR85" s="126" t="s">
        <v>159</v>
      </c>
      <c r="AT85" s="134" t="s">
        <v>71</v>
      </c>
      <c r="AU85" s="134" t="s">
        <v>80</v>
      </c>
      <c r="AY85" s="126" t="s">
        <v>125</v>
      </c>
      <c r="BK85" s="135">
        <f>SUM(BK86:BK89)</f>
        <v>0</v>
      </c>
    </row>
    <row r="86" spans="1:65" s="1" customFormat="1" ht="16.5" customHeight="1">
      <c r="A86" s="33"/>
      <c r="B86" s="138"/>
      <c r="C86" s="139" t="s">
        <v>80</v>
      </c>
      <c r="D86" s="139" t="s">
        <v>128</v>
      </c>
      <c r="E86" s="140" t="s">
        <v>741</v>
      </c>
      <c r="F86" s="141" t="s">
        <v>742</v>
      </c>
      <c r="G86" s="142" t="s">
        <v>448</v>
      </c>
      <c r="H86" s="143">
        <v>1</v>
      </c>
      <c r="I86" s="144"/>
      <c r="J86" s="145">
        <f>ROUND(I86*H86,2)</f>
        <v>0</v>
      </c>
      <c r="K86" s="141" t="s">
        <v>132</v>
      </c>
      <c r="L86" s="34"/>
      <c r="M86" s="146" t="s">
        <v>3</v>
      </c>
      <c r="N86" s="147" t="s">
        <v>44</v>
      </c>
      <c r="O86" s="54"/>
      <c r="P86" s="148">
        <f>O86*H86</f>
        <v>0</v>
      </c>
      <c r="Q86" s="148">
        <v>0</v>
      </c>
      <c r="R86" s="148">
        <f>Q86*H86</f>
        <v>0</v>
      </c>
      <c r="S86" s="148">
        <v>0</v>
      </c>
      <c r="T86" s="149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50" t="s">
        <v>133</v>
      </c>
      <c r="AT86" s="150" t="s">
        <v>128</v>
      </c>
      <c r="AU86" s="150" t="s">
        <v>82</v>
      </c>
      <c r="AY86" s="18" t="s">
        <v>125</v>
      </c>
      <c r="BE86" s="151">
        <f>IF(N86="základní",J86,0)</f>
        <v>0</v>
      </c>
      <c r="BF86" s="151">
        <f>IF(N86="snížená",J86,0)</f>
        <v>0</v>
      </c>
      <c r="BG86" s="151">
        <f>IF(N86="zákl. přenesená",J86,0)</f>
        <v>0</v>
      </c>
      <c r="BH86" s="151">
        <f>IF(N86="sníž. přenesená",J86,0)</f>
        <v>0</v>
      </c>
      <c r="BI86" s="151">
        <f>IF(N86="nulová",J86,0)</f>
        <v>0</v>
      </c>
      <c r="BJ86" s="18" t="s">
        <v>82</v>
      </c>
      <c r="BK86" s="151">
        <f>ROUND(I86*H86,2)</f>
        <v>0</v>
      </c>
      <c r="BL86" s="18" t="s">
        <v>133</v>
      </c>
      <c r="BM86" s="150" t="s">
        <v>82</v>
      </c>
    </row>
    <row r="87" spans="1:47" s="1" customFormat="1" ht="12">
      <c r="A87" s="33"/>
      <c r="B87" s="34"/>
      <c r="C87" s="33"/>
      <c r="D87" s="152" t="s">
        <v>134</v>
      </c>
      <c r="E87" s="33"/>
      <c r="F87" s="153" t="s">
        <v>743</v>
      </c>
      <c r="G87" s="33"/>
      <c r="H87" s="33"/>
      <c r="I87" s="154"/>
      <c r="J87" s="33"/>
      <c r="K87" s="33"/>
      <c r="L87" s="34"/>
      <c r="M87" s="155"/>
      <c r="N87" s="156"/>
      <c r="O87" s="54"/>
      <c r="P87" s="54"/>
      <c r="Q87" s="54"/>
      <c r="R87" s="54"/>
      <c r="S87" s="54"/>
      <c r="T87" s="55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8" t="s">
        <v>134</v>
      </c>
      <c r="AU87" s="18" t="s">
        <v>82</v>
      </c>
    </row>
    <row r="88" spans="1:65" s="1" customFormat="1" ht="16.5" customHeight="1">
      <c r="A88" s="33"/>
      <c r="B88" s="138"/>
      <c r="C88" s="139" t="s">
        <v>82</v>
      </c>
      <c r="D88" s="139" t="s">
        <v>128</v>
      </c>
      <c r="E88" s="140" t="s">
        <v>744</v>
      </c>
      <c r="F88" s="141" t="s">
        <v>745</v>
      </c>
      <c r="G88" s="142" t="s">
        <v>448</v>
      </c>
      <c r="H88" s="143">
        <v>1</v>
      </c>
      <c r="I88" s="144"/>
      <c r="J88" s="145">
        <f>ROUND(I88*H88,2)</f>
        <v>0</v>
      </c>
      <c r="K88" s="141" t="s">
        <v>132</v>
      </c>
      <c r="L88" s="34"/>
      <c r="M88" s="146" t="s">
        <v>3</v>
      </c>
      <c r="N88" s="147" t="s">
        <v>44</v>
      </c>
      <c r="O88" s="54"/>
      <c r="P88" s="148">
        <f>O88*H88</f>
        <v>0</v>
      </c>
      <c r="Q88" s="148">
        <v>0</v>
      </c>
      <c r="R88" s="148">
        <f>Q88*H88</f>
        <v>0</v>
      </c>
      <c r="S88" s="148">
        <v>0</v>
      </c>
      <c r="T88" s="149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133</v>
      </c>
      <c r="AT88" s="150" t="s">
        <v>128</v>
      </c>
      <c r="AU88" s="150" t="s">
        <v>82</v>
      </c>
      <c r="AY88" s="18" t="s">
        <v>125</v>
      </c>
      <c r="BE88" s="151">
        <f>IF(N88="základní",J88,0)</f>
        <v>0</v>
      </c>
      <c r="BF88" s="151">
        <f>IF(N88="snížená",J88,0)</f>
        <v>0</v>
      </c>
      <c r="BG88" s="151">
        <f>IF(N88="zákl. přenesená",J88,0)</f>
        <v>0</v>
      </c>
      <c r="BH88" s="151">
        <f>IF(N88="sníž. přenesená",J88,0)</f>
        <v>0</v>
      </c>
      <c r="BI88" s="151">
        <f>IF(N88="nulová",J88,0)</f>
        <v>0</v>
      </c>
      <c r="BJ88" s="18" t="s">
        <v>82</v>
      </c>
      <c r="BK88" s="151">
        <f>ROUND(I88*H88,2)</f>
        <v>0</v>
      </c>
      <c r="BL88" s="18" t="s">
        <v>133</v>
      </c>
      <c r="BM88" s="150" t="s">
        <v>133</v>
      </c>
    </row>
    <row r="89" spans="1:47" s="1" customFormat="1" ht="12">
      <c r="A89" s="33"/>
      <c r="B89" s="34"/>
      <c r="C89" s="33"/>
      <c r="D89" s="152" t="s">
        <v>134</v>
      </c>
      <c r="E89" s="33"/>
      <c r="F89" s="153" t="s">
        <v>746</v>
      </c>
      <c r="G89" s="33"/>
      <c r="H89" s="33"/>
      <c r="I89" s="154"/>
      <c r="J89" s="33"/>
      <c r="K89" s="33"/>
      <c r="L89" s="34"/>
      <c r="M89" s="155"/>
      <c r="N89" s="156"/>
      <c r="O89" s="54"/>
      <c r="P89" s="54"/>
      <c r="Q89" s="54"/>
      <c r="R89" s="54"/>
      <c r="S89" s="54"/>
      <c r="T89" s="55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T89" s="18" t="s">
        <v>134</v>
      </c>
      <c r="AU89" s="18" t="s">
        <v>82</v>
      </c>
    </row>
    <row r="90" spans="2:63" s="11" customFormat="1" ht="22.9" customHeight="1">
      <c r="B90" s="125"/>
      <c r="D90" s="126" t="s">
        <v>71</v>
      </c>
      <c r="E90" s="136" t="s">
        <v>747</v>
      </c>
      <c r="F90" s="136" t="s">
        <v>748</v>
      </c>
      <c r="I90" s="128"/>
      <c r="J90" s="137">
        <f>BK90</f>
        <v>0</v>
      </c>
      <c r="L90" s="125"/>
      <c r="M90" s="130"/>
      <c r="N90" s="131"/>
      <c r="O90" s="131"/>
      <c r="P90" s="132">
        <f>SUM(P91:P99)</f>
        <v>0</v>
      </c>
      <c r="Q90" s="131"/>
      <c r="R90" s="132">
        <f>SUM(R91:R99)</f>
        <v>0</v>
      </c>
      <c r="S90" s="131"/>
      <c r="T90" s="133">
        <f>SUM(T91:T99)</f>
        <v>0</v>
      </c>
      <c r="AR90" s="126" t="s">
        <v>159</v>
      </c>
      <c r="AT90" s="134" t="s">
        <v>71</v>
      </c>
      <c r="AU90" s="134" t="s">
        <v>80</v>
      </c>
      <c r="AY90" s="126" t="s">
        <v>125</v>
      </c>
      <c r="BK90" s="135">
        <f>SUM(BK91:BK99)</f>
        <v>0</v>
      </c>
    </row>
    <row r="91" spans="1:65" s="1" customFormat="1" ht="16.5" customHeight="1">
      <c r="A91" s="33"/>
      <c r="B91" s="138"/>
      <c r="C91" s="139" t="s">
        <v>146</v>
      </c>
      <c r="D91" s="139" t="s">
        <v>128</v>
      </c>
      <c r="E91" s="140" t="s">
        <v>749</v>
      </c>
      <c r="F91" s="141" t="s">
        <v>750</v>
      </c>
      <c r="G91" s="142" t="s">
        <v>448</v>
      </c>
      <c r="H91" s="143">
        <v>1</v>
      </c>
      <c r="I91" s="144"/>
      <c r="J91" s="145">
        <f>ROUND(I91*H91,2)</f>
        <v>0</v>
      </c>
      <c r="K91" s="141" t="s">
        <v>132</v>
      </c>
      <c r="L91" s="34"/>
      <c r="M91" s="146" t="s">
        <v>3</v>
      </c>
      <c r="N91" s="147" t="s">
        <v>44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133</v>
      </c>
      <c r="AT91" s="150" t="s">
        <v>128</v>
      </c>
      <c r="AU91" s="150" t="s">
        <v>82</v>
      </c>
      <c r="AY91" s="18" t="s">
        <v>125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82</v>
      </c>
      <c r="BK91" s="151">
        <f>ROUND(I91*H91,2)</f>
        <v>0</v>
      </c>
      <c r="BL91" s="18" t="s">
        <v>133</v>
      </c>
      <c r="BM91" s="150" t="s">
        <v>149</v>
      </c>
    </row>
    <row r="92" spans="1:47" s="1" customFormat="1" ht="12">
      <c r="A92" s="33"/>
      <c r="B92" s="34"/>
      <c r="C92" s="33"/>
      <c r="D92" s="152" t="s">
        <v>134</v>
      </c>
      <c r="E92" s="33"/>
      <c r="F92" s="153" t="s">
        <v>751</v>
      </c>
      <c r="G92" s="33"/>
      <c r="H92" s="33"/>
      <c r="I92" s="154"/>
      <c r="J92" s="33"/>
      <c r="K92" s="33"/>
      <c r="L92" s="34"/>
      <c r="M92" s="155"/>
      <c r="N92" s="156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134</v>
      </c>
      <c r="AU92" s="18" t="s">
        <v>82</v>
      </c>
    </row>
    <row r="93" spans="1:65" s="1" customFormat="1" ht="16.5" customHeight="1">
      <c r="A93" s="33"/>
      <c r="B93" s="138"/>
      <c r="C93" s="139" t="s">
        <v>133</v>
      </c>
      <c r="D93" s="139" t="s">
        <v>128</v>
      </c>
      <c r="E93" s="140" t="s">
        <v>752</v>
      </c>
      <c r="F93" s="141" t="s">
        <v>753</v>
      </c>
      <c r="G93" s="142" t="s">
        <v>448</v>
      </c>
      <c r="H93" s="143">
        <v>1</v>
      </c>
      <c r="I93" s="144"/>
      <c r="J93" s="145">
        <f>ROUND(I93*H93,2)</f>
        <v>0</v>
      </c>
      <c r="K93" s="141" t="s">
        <v>132</v>
      </c>
      <c r="L93" s="34"/>
      <c r="M93" s="146" t="s">
        <v>3</v>
      </c>
      <c r="N93" s="147" t="s">
        <v>44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133</v>
      </c>
      <c r="AT93" s="150" t="s">
        <v>128</v>
      </c>
      <c r="AU93" s="150" t="s">
        <v>82</v>
      </c>
      <c r="AY93" s="18" t="s">
        <v>125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82</v>
      </c>
      <c r="BK93" s="151">
        <f>ROUND(I93*H93,2)</f>
        <v>0</v>
      </c>
      <c r="BL93" s="18" t="s">
        <v>133</v>
      </c>
      <c r="BM93" s="150" t="s">
        <v>157</v>
      </c>
    </row>
    <row r="94" spans="1:47" s="1" customFormat="1" ht="12">
      <c r="A94" s="33"/>
      <c r="B94" s="34"/>
      <c r="C94" s="33"/>
      <c r="D94" s="152" t="s">
        <v>134</v>
      </c>
      <c r="E94" s="33"/>
      <c r="F94" s="153" t="s">
        <v>754</v>
      </c>
      <c r="G94" s="33"/>
      <c r="H94" s="33"/>
      <c r="I94" s="154"/>
      <c r="J94" s="33"/>
      <c r="K94" s="33"/>
      <c r="L94" s="34"/>
      <c r="M94" s="155"/>
      <c r="N94" s="156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134</v>
      </c>
      <c r="AU94" s="18" t="s">
        <v>82</v>
      </c>
    </row>
    <row r="95" spans="2:51" s="12" customFormat="1" ht="12">
      <c r="B95" s="157"/>
      <c r="D95" s="158" t="s">
        <v>136</v>
      </c>
      <c r="E95" s="159" t="s">
        <v>3</v>
      </c>
      <c r="F95" s="160" t="s">
        <v>755</v>
      </c>
      <c r="H95" s="159" t="s">
        <v>3</v>
      </c>
      <c r="I95" s="161"/>
      <c r="L95" s="157"/>
      <c r="M95" s="162"/>
      <c r="N95" s="163"/>
      <c r="O95" s="163"/>
      <c r="P95" s="163"/>
      <c r="Q95" s="163"/>
      <c r="R95" s="163"/>
      <c r="S95" s="163"/>
      <c r="T95" s="164"/>
      <c r="AT95" s="159" t="s">
        <v>136</v>
      </c>
      <c r="AU95" s="159" t="s">
        <v>82</v>
      </c>
      <c r="AV95" s="12" t="s">
        <v>80</v>
      </c>
      <c r="AW95" s="12" t="s">
        <v>33</v>
      </c>
      <c r="AX95" s="12" t="s">
        <v>72</v>
      </c>
      <c r="AY95" s="159" t="s">
        <v>125</v>
      </c>
    </row>
    <row r="96" spans="2:51" s="12" customFormat="1" ht="12">
      <c r="B96" s="157"/>
      <c r="D96" s="158" t="s">
        <v>136</v>
      </c>
      <c r="E96" s="159" t="s">
        <v>3</v>
      </c>
      <c r="F96" s="160" t="s">
        <v>756</v>
      </c>
      <c r="H96" s="159" t="s">
        <v>3</v>
      </c>
      <c r="I96" s="161"/>
      <c r="L96" s="157"/>
      <c r="M96" s="162"/>
      <c r="N96" s="163"/>
      <c r="O96" s="163"/>
      <c r="P96" s="163"/>
      <c r="Q96" s="163"/>
      <c r="R96" s="163"/>
      <c r="S96" s="163"/>
      <c r="T96" s="164"/>
      <c r="AT96" s="159" t="s">
        <v>136</v>
      </c>
      <c r="AU96" s="159" t="s">
        <v>82</v>
      </c>
      <c r="AV96" s="12" t="s">
        <v>80</v>
      </c>
      <c r="AW96" s="12" t="s">
        <v>33</v>
      </c>
      <c r="AX96" s="12" t="s">
        <v>72</v>
      </c>
      <c r="AY96" s="159" t="s">
        <v>125</v>
      </c>
    </row>
    <row r="97" spans="2:51" s="12" customFormat="1" ht="12">
      <c r="B97" s="157"/>
      <c r="D97" s="158" t="s">
        <v>136</v>
      </c>
      <c r="E97" s="159" t="s">
        <v>3</v>
      </c>
      <c r="F97" s="160" t="s">
        <v>757</v>
      </c>
      <c r="H97" s="159" t="s">
        <v>3</v>
      </c>
      <c r="I97" s="161"/>
      <c r="L97" s="157"/>
      <c r="M97" s="162"/>
      <c r="N97" s="163"/>
      <c r="O97" s="163"/>
      <c r="P97" s="163"/>
      <c r="Q97" s="163"/>
      <c r="R97" s="163"/>
      <c r="S97" s="163"/>
      <c r="T97" s="164"/>
      <c r="AT97" s="159" t="s">
        <v>136</v>
      </c>
      <c r="AU97" s="159" t="s">
        <v>82</v>
      </c>
      <c r="AV97" s="12" t="s">
        <v>80</v>
      </c>
      <c r="AW97" s="12" t="s">
        <v>33</v>
      </c>
      <c r="AX97" s="12" t="s">
        <v>72</v>
      </c>
      <c r="AY97" s="159" t="s">
        <v>125</v>
      </c>
    </row>
    <row r="98" spans="2:51" s="13" customFormat="1" ht="12">
      <c r="B98" s="165"/>
      <c r="D98" s="158" t="s">
        <v>136</v>
      </c>
      <c r="E98" s="166" t="s">
        <v>3</v>
      </c>
      <c r="F98" s="167" t="s">
        <v>80</v>
      </c>
      <c r="H98" s="168">
        <v>1</v>
      </c>
      <c r="I98" s="169"/>
      <c r="L98" s="165"/>
      <c r="M98" s="170"/>
      <c r="N98" s="171"/>
      <c r="O98" s="171"/>
      <c r="P98" s="171"/>
      <c r="Q98" s="171"/>
      <c r="R98" s="171"/>
      <c r="S98" s="171"/>
      <c r="T98" s="172"/>
      <c r="AT98" s="166" t="s">
        <v>136</v>
      </c>
      <c r="AU98" s="166" t="s">
        <v>82</v>
      </c>
      <c r="AV98" s="13" t="s">
        <v>82</v>
      </c>
      <c r="AW98" s="13" t="s">
        <v>33</v>
      </c>
      <c r="AX98" s="13" t="s">
        <v>72</v>
      </c>
      <c r="AY98" s="166" t="s">
        <v>125</v>
      </c>
    </row>
    <row r="99" spans="2:51" s="14" customFormat="1" ht="12">
      <c r="B99" s="173"/>
      <c r="D99" s="158" t="s">
        <v>136</v>
      </c>
      <c r="E99" s="174" t="s">
        <v>3</v>
      </c>
      <c r="F99" s="175" t="s">
        <v>141</v>
      </c>
      <c r="H99" s="176">
        <v>1</v>
      </c>
      <c r="I99" s="177"/>
      <c r="L99" s="173"/>
      <c r="M99" s="178"/>
      <c r="N99" s="179"/>
      <c r="O99" s="179"/>
      <c r="P99" s="179"/>
      <c r="Q99" s="179"/>
      <c r="R99" s="179"/>
      <c r="S99" s="179"/>
      <c r="T99" s="180"/>
      <c r="AT99" s="174" t="s">
        <v>136</v>
      </c>
      <c r="AU99" s="174" t="s">
        <v>82</v>
      </c>
      <c r="AV99" s="14" t="s">
        <v>133</v>
      </c>
      <c r="AW99" s="14" t="s">
        <v>33</v>
      </c>
      <c r="AX99" s="14" t="s">
        <v>80</v>
      </c>
      <c r="AY99" s="174" t="s">
        <v>125</v>
      </c>
    </row>
    <row r="100" spans="2:63" s="11" customFormat="1" ht="22.9" customHeight="1">
      <c r="B100" s="125"/>
      <c r="D100" s="126" t="s">
        <v>71</v>
      </c>
      <c r="E100" s="136" t="s">
        <v>758</v>
      </c>
      <c r="F100" s="136" t="s">
        <v>759</v>
      </c>
      <c r="I100" s="128"/>
      <c r="J100" s="137">
        <f>BK100</f>
        <v>0</v>
      </c>
      <c r="L100" s="125"/>
      <c r="M100" s="130"/>
      <c r="N100" s="131"/>
      <c r="O100" s="131"/>
      <c r="P100" s="132">
        <f>SUM(P101:P102)</f>
        <v>0</v>
      </c>
      <c r="Q100" s="131"/>
      <c r="R100" s="132">
        <f>SUM(R101:R102)</f>
        <v>0</v>
      </c>
      <c r="S100" s="131"/>
      <c r="T100" s="133">
        <f>SUM(T101:T102)</f>
        <v>0</v>
      </c>
      <c r="AR100" s="126" t="s">
        <v>159</v>
      </c>
      <c r="AT100" s="134" t="s">
        <v>71</v>
      </c>
      <c r="AU100" s="134" t="s">
        <v>80</v>
      </c>
      <c r="AY100" s="126" t="s">
        <v>125</v>
      </c>
      <c r="BK100" s="135">
        <f>SUM(BK101:BK102)</f>
        <v>0</v>
      </c>
    </row>
    <row r="101" spans="1:65" s="1" customFormat="1" ht="16.5" customHeight="1">
      <c r="A101" s="33"/>
      <c r="B101" s="138"/>
      <c r="C101" s="139" t="s">
        <v>159</v>
      </c>
      <c r="D101" s="139" t="s">
        <v>128</v>
      </c>
      <c r="E101" s="140" t="s">
        <v>760</v>
      </c>
      <c r="F101" s="141" t="s">
        <v>761</v>
      </c>
      <c r="G101" s="142" t="s">
        <v>448</v>
      </c>
      <c r="H101" s="143">
        <v>1</v>
      </c>
      <c r="I101" s="144"/>
      <c r="J101" s="145">
        <f>ROUND(I101*H101,2)</f>
        <v>0</v>
      </c>
      <c r="K101" s="141" t="s">
        <v>132</v>
      </c>
      <c r="L101" s="34"/>
      <c r="M101" s="146" t="s">
        <v>3</v>
      </c>
      <c r="N101" s="147" t="s">
        <v>44</v>
      </c>
      <c r="O101" s="54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133</v>
      </c>
      <c r="AT101" s="150" t="s">
        <v>128</v>
      </c>
      <c r="AU101" s="150" t="s">
        <v>82</v>
      </c>
      <c r="AY101" s="18" t="s">
        <v>125</v>
      </c>
      <c r="BE101" s="151">
        <f>IF(N101="základní",J101,0)</f>
        <v>0</v>
      </c>
      <c r="BF101" s="151">
        <f>IF(N101="snížená",J101,0)</f>
        <v>0</v>
      </c>
      <c r="BG101" s="151">
        <f>IF(N101="zákl. přenesená",J101,0)</f>
        <v>0</v>
      </c>
      <c r="BH101" s="151">
        <f>IF(N101="sníž. přenesená",J101,0)</f>
        <v>0</v>
      </c>
      <c r="BI101" s="151">
        <f>IF(N101="nulová",J101,0)</f>
        <v>0</v>
      </c>
      <c r="BJ101" s="18" t="s">
        <v>82</v>
      </c>
      <c r="BK101" s="151">
        <f>ROUND(I101*H101,2)</f>
        <v>0</v>
      </c>
      <c r="BL101" s="18" t="s">
        <v>133</v>
      </c>
      <c r="BM101" s="150" t="s">
        <v>162</v>
      </c>
    </row>
    <row r="102" spans="1:47" s="1" customFormat="1" ht="12">
      <c r="A102" s="33"/>
      <c r="B102" s="34"/>
      <c r="C102" s="33"/>
      <c r="D102" s="152" t="s">
        <v>134</v>
      </c>
      <c r="E102" s="33"/>
      <c r="F102" s="153" t="s">
        <v>762</v>
      </c>
      <c r="G102" s="33"/>
      <c r="H102" s="33"/>
      <c r="I102" s="154"/>
      <c r="J102" s="33"/>
      <c r="K102" s="33"/>
      <c r="L102" s="34"/>
      <c r="M102" s="202"/>
      <c r="N102" s="203"/>
      <c r="O102" s="204"/>
      <c r="P102" s="204"/>
      <c r="Q102" s="204"/>
      <c r="R102" s="204"/>
      <c r="S102" s="204"/>
      <c r="T102" s="205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T102" s="18" t="s">
        <v>134</v>
      </c>
      <c r="AU102" s="18" t="s">
        <v>82</v>
      </c>
    </row>
    <row r="103" spans="1:31" s="1" customFormat="1" ht="6.95" customHeight="1">
      <c r="A103" s="33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4"/>
      <c r="M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</sheetData>
  <autoFilter ref="C82:K10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1/030001000"/>
    <hyperlink ref="F89" r:id="rId2" display="https://podminky.urs.cz/item/CS_URS_2022_01/034002000"/>
    <hyperlink ref="F92" r:id="rId3" display="https://podminky.urs.cz/item/CS_URS_2022_01/045002000"/>
    <hyperlink ref="F94" r:id="rId4" display="https://podminky.urs.cz/item/CS_URS_2022_01/049203000"/>
    <hyperlink ref="F102" r:id="rId5" display="https://podminky.urs.cz/item/CS_URS_2022_01/071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6" customWidth="1"/>
    <col min="2" max="2" width="1.7109375" style="206" customWidth="1"/>
    <col min="3" max="4" width="5.00390625" style="206" customWidth="1"/>
    <col min="5" max="5" width="11.7109375" style="206" customWidth="1"/>
    <col min="6" max="6" width="9.140625" style="206" customWidth="1"/>
    <col min="7" max="7" width="5.00390625" style="206" customWidth="1"/>
    <col min="8" max="8" width="77.8515625" style="206" customWidth="1"/>
    <col min="9" max="10" width="20.00390625" style="206" customWidth="1"/>
    <col min="11" max="11" width="1.7109375" style="206" customWidth="1"/>
  </cols>
  <sheetData>
    <row r="1" ht="37.5" customHeight="1"/>
    <row r="2" spans="2:1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6" customFormat="1" ht="45" customHeight="1">
      <c r="B3" s="210"/>
      <c r="C3" s="331" t="s">
        <v>763</v>
      </c>
      <c r="D3" s="331"/>
      <c r="E3" s="331"/>
      <c r="F3" s="331"/>
      <c r="G3" s="331"/>
      <c r="H3" s="331"/>
      <c r="I3" s="331"/>
      <c r="J3" s="331"/>
      <c r="K3" s="211"/>
    </row>
    <row r="4" spans="2:11" ht="25.5" customHeight="1">
      <c r="B4" s="212"/>
      <c r="C4" s="335" t="s">
        <v>764</v>
      </c>
      <c r="D4" s="335"/>
      <c r="E4" s="335"/>
      <c r="F4" s="335"/>
      <c r="G4" s="335"/>
      <c r="H4" s="335"/>
      <c r="I4" s="335"/>
      <c r="J4" s="335"/>
      <c r="K4" s="213"/>
    </row>
    <row r="5" spans="2:1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ht="15" customHeight="1">
      <c r="B6" s="212"/>
      <c r="C6" s="333" t="s">
        <v>765</v>
      </c>
      <c r="D6" s="333"/>
      <c r="E6" s="333"/>
      <c r="F6" s="333"/>
      <c r="G6" s="333"/>
      <c r="H6" s="333"/>
      <c r="I6" s="333"/>
      <c r="J6" s="333"/>
      <c r="K6" s="213"/>
    </row>
    <row r="7" spans="2:11" ht="15" customHeight="1">
      <c r="B7" s="216"/>
      <c r="C7" s="333" t="s">
        <v>766</v>
      </c>
      <c r="D7" s="333"/>
      <c r="E7" s="333"/>
      <c r="F7" s="333"/>
      <c r="G7" s="333"/>
      <c r="H7" s="333"/>
      <c r="I7" s="333"/>
      <c r="J7" s="333"/>
      <c r="K7" s="213"/>
    </row>
    <row r="8" spans="2:1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ht="15" customHeight="1">
      <c r="B9" s="216"/>
      <c r="C9" s="333" t="s">
        <v>767</v>
      </c>
      <c r="D9" s="333"/>
      <c r="E9" s="333"/>
      <c r="F9" s="333"/>
      <c r="G9" s="333"/>
      <c r="H9" s="333"/>
      <c r="I9" s="333"/>
      <c r="J9" s="333"/>
      <c r="K9" s="213"/>
    </row>
    <row r="10" spans="2:11" ht="15" customHeight="1">
      <c r="B10" s="216"/>
      <c r="C10" s="215"/>
      <c r="D10" s="333" t="s">
        <v>768</v>
      </c>
      <c r="E10" s="333"/>
      <c r="F10" s="333"/>
      <c r="G10" s="333"/>
      <c r="H10" s="333"/>
      <c r="I10" s="333"/>
      <c r="J10" s="333"/>
      <c r="K10" s="213"/>
    </row>
    <row r="11" spans="2:11" ht="15" customHeight="1">
      <c r="B11" s="216"/>
      <c r="C11" s="217"/>
      <c r="D11" s="333" t="s">
        <v>769</v>
      </c>
      <c r="E11" s="333"/>
      <c r="F11" s="333"/>
      <c r="G11" s="333"/>
      <c r="H11" s="333"/>
      <c r="I11" s="333"/>
      <c r="J11" s="333"/>
      <c r="K11" s="213"/>
    </row>
    <row r="12" spans="2:11" ht="15" customHeight="1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ht="15" customHeight="1">
      <c r="B13" s="216"/>
      <c r="C13" s="217"/>
      <c r="D13" s="218" t="s">
        <v>770</v>
      </c>
      <c r="E13" s="215"/>
      <c r="F13" s="215"/>
      <c r="G13" s="215"/>
      <c r="H13" s="215"/>
      <c r="I13" s="215"/>
      <c r="J13" s="215"/>
      <c r="K13" s="213"/>
    </row>
    <row r="14" spans="2:11" ht="12.75" customHeight="1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ht="15" customHeight="1">
      <c r="B15" s="216"/>
      <c r="C15" s="217"/>
      <c r="D15" s="333" t="s">
        <v>771</v>
      </c>
      <c r="E15" s="333"/>
      <c r="F15" s="333"/>
      <c r="G15" s="333"/>
      <c r="H15" s="333"/>
      <c r="I15" s="333"/>
      <c r="J15" s="333"/>
      <c r="K15" s="213"/>
    </row>
    <row r="16" spans="2:11" ht="15" customHeight="1">
      <c r="B16" s="216"/>
      <c r="C16" s="217"/>
      <c r="D16" s="333" t="s">
        <v>772</v>
      </c>
      <c r="E16" s="333"/>
      <c r="F16" s="333"/>
      <c r="G16" s="333"/>
      <c r="H16" s="333"/>
      <c r="I16" s="333"/>
      <c r="J16" s="333"/>
      <c r="K16" s="213"/>
    </row>
    <row r="17" spans="2:11" ht="15" customHeight="1">
      <c r="B17" s="216"/>
      <c r="C17" s="217"/>
      <c r="D17" s="333" t="s">
        <v>773</v>
      </c>
      <c r="E17" s="333"/>
      <c r="F17" s="333"/>
      <c r="G17" s="333"/>
      <c r="H17" s="333"/>
      <c r="I17" s="333"/>
      <c r="J17" s="333"/>
      <c r="K17" s="213"/>
    </row>
    <row r="18" spans="2:11" ht="15" customHeight="1">
      <c r="B18" s="216"/>
      <c r="C18" s="217"/>
      <c r="D18" s="217"/>
      <c r="E18" s="219" t="s">
        <v>79</v>
      </c>
      <c r="F18" s="333" t="s">
        <v>774</v>
      </c>
      <c r="G18" s="333"/>
      <c r="H18" s="333"/>
      <c r="I18" s="333"/>
      <c r="J18" s="333"/>
      <c r="K18" s="213"/>
    </row>
    <row r="19" spans="2:11" ht="15" customHeight="1">
      <c r="B19" s="216"/>
      <c r="C19" s="217"/>
      <c r="D19" s="217"/>
      <c r="E19" s="219" t="s">
        <v>775</v>
      </c>
      <c r="F19" s="333" t="s">
        <v>776</v>
      </c>
      <c r="G19" s="333"/>
      <c r="H19" s="333"/>
      <c r="I19" s="333"/>
      <c r="J19" s="333"/>
      <c r="K19" s="213"/>
    </row>
    <row r="20" spans="2:11" ht="15" customHeight="1">
      <c r="B20" s="216"/>
      <c r="C20" s="217"/>
      <c r="D20" s="217"/>
      <c r="E20" s="219" t="s">
        <v>777</v>
      </c>
      <c r="F20" s="333" t="s">
        <v>778</v>
      </c>
      <c r="G20" s="333"/>
      <c r="H20" s="333"/>
      <c r="I20" s="333"/>
      <c r="J20" s="333"/>
      <c r="K20" s="213"/>
    </row>
    <row r="21" spans="2:11" ht="15" customHeight="1">
      <c r="B21" s="216"/>
      <c r="C21" s="217"/>
      <c r="D21" s="217"/>
      <c r="E21" s="219" t="s">
        <v>779</v>
      </c>
      <c r="F21" s="333" t="s">
        <v>780</v>
      </c>
      <c r="G21" s="333"/>
      <c r="H21" s="333"/>
      <c r="I21" s="333"/>
      <c r="J21" s="333"/>
      <c r="K21" s="213"/>
    </row>
    <row r="22" spans="2:11" ht="15" customHeight="1">
      <c r="B22" s="216"/>
      <c r="C22" s="217"/>
      <c r="D22" s="217"/>
      <c r="E22" s="219" t="s">
        <v>781</v>
      </c>
      <c r="F22" s="333" t="s">
        <v>782</v>
      </c>
      <c r="G22" s="333"/>
      <c r="H22" s="333"/>
      <c r="I22" s="333"/>
      <c r="J22" s="333"/>
      <c r="K22" s="213"/>
    </row>
    <row r="23" spans="2:11" ht="15" customHeight="1">
      <c r="B23" s="216"/>
      <c r="C23" s="217"/>
      <c r="D23" s="217"/>
      <c r="E23" s="219" t="s">
        <v>783</v>
      </c>
      <c r="F23" s="333" t="s">
        <v>784</v>
      </c>
      <c r="G23" s="333"/>
      <c r="H23" s="333"/>
      <c r="I23" s="333"/>
      <c r="J23" s="333"/>
      <c r="K23" s="213"/>
    </row>
    <row r="24" spans="2:11" ht="12.7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ht="15" customHeight="1">
      <c r="B25" s="216"/>
      <c r="C25" s="333" t="s">
        <v>785</v>
      </c>
      <c r="D25" s="333"/>
      <c r="E25" s="333"/>
      <c r="F25" s="333"/>
      <c r="G25" s="333"/>
      <c r="H25" s="333"/>
      <c r="I25" s="333"/>
      <c r="J25" s="333"/>
      <c r="K25" s="213"/>
    </row>
    <row r="26" spans="2:11" ht="15" customHeight="1">
      <c r="B26" s="216"/>
      <c r="C26" s="333" t="s">
        <v>786</v>
      </c>
      <c r="D26" s="333"/>
      <c r="E26" s="333"/>
      <c r="F26" s="333"/>
      <c r="G26" s="333"/>
      <c r="H26" s="333"/>
      <c r="I26" s="333"/>
      <c r="J26" s="333"/>
      <c r="K26" s="213"/>
    </row>
    <row r="27" spans="2:11" ht="15" customHeight="1">
      <c r="B27" s="216"/>
      <c r="C27" s="215"/>
      <c r="D27" s="333" t="s">
        <v>787</v>
      </c>
      <c r="E27" s="333"/>
      <c r="F27" s="333"/>
      <c r="G27" s="333"/>
      <c r="H27" s="333"/>
      <c r="I27" s="333"/>
      <c r="J27" s="333"/>
      <c r="K27" s="213"/>
    </row>
    <row r="28" spans="2:11" ht="15" customHeight="1">
      <c r="B28" s="216"/>
      <c r="C28" s="217"/>
      <c r="D28" s="333" t="s">
        <v>788</v>
      </c>
      <c r="E28" s="333"/>
      <c r="F28" s="333"/>
      <c r="G28" s="333"/>
      <c r="H28" s="333"/>
      <c r="I28" s="333"/>
      <c r="J28" s="333"/>
      <c r="K28" s="213"/>
    </row>
    <row r="29" spans="2:11" ht="12.7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ht="15" customHeight="1">
      <c r="B30" s="216"/>
      <c r="C30" s="217"/>
      <c r="D30" s="333" t="s">
        <v>789</v>
      </c>
      <c r="E30" s="333"/>
      <c r="F30" s="333"/>
      <c r="G30" s="333"/>
      <c r="H30" s="333"/>
      <c r="I30" s="333"/>
      <c r="J30" s="333"/>
      <c r="K30" s="213"/>
    </row>
    <row r="31" spans="2:11" ht="15" customHeight="1">
      <c r="B31" s="216"/>
      <c r="C31" s="217"/>
      <c r="D31" s="333" t="s">
        <v>790</v>
      </c>
      <c r="E31" s="333"/>
      <c r="F31" s="333"/>
      <c r="G31" s="333"/>
      <c r="H31" s="333"/>
      <c r="I31" s="333"/>
      <c r="J31" s="333"/>
      <c r="K31" s="213"/>
    </row>
    <row r="32" spans="2:11" ht="12.7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ht="15" customHeight="1">
      <c r="B33" s="216"/>
      <c r="C33" s="217"/>
      <c r="D33" s="333" t="s">
        <v>791</v>
      </c>
      <c r="E33" s="333"/>
      <c r="F33" s="333"/>
      <c r="G33" s="333"/>
      <c r="H33" s="333"/>
      <c r="I33" s="333"/>
      <c r="J33" s="333"/>
      <c r="K33" s="213"/>
    </row>
    <row r="34" spans="2:11" ht="15" customHeight="1">
      <c r="B34" s="216"/>
      <c r="C34" s="217"/>
      <c r="D34" s="333" t="s">
        <v>792</v>
      </c>
      <c r="E34" s="333"/>
      <c r="F34" s="333"/>
      <c r="G34" s="333"/>
      <c r="H34" s="333"/>
      <c r="I34" s="333"/>
      <c r="J34" s="333"/>
      <c r="K34" s="213"/>
    </row>
    <row r="35" spans="2:11" ht="15" customHeight="1">
      <c r="B35" s="216"/>
      <c r="C35" s="217"/>
      <c r="D35" s="333" t="s">
        <v>793</v>
      </c>
      <c r="E35" s="333"/>
      <c r="F35" s="333"/>
      <c r="G35" s="333"/>
      <c r="H35" s="333"/>
      <c r="I35" s="333"/>
      <c r="J35" s="333"/>
      <c r="K35" s="213"/>
    </row>
    <row r="36" spans="2:11" ht="15" customHeight="1">
      <c r="B36" s="216"/>
      <c r="C36" s="217"/>
      <c r="D36" s="215"/>
      <c r="E36" s="218" t="s">
        <v>111</v>
      </c>
      <c r="F36" s="215"/>
      <c r="G36" s="333" t="s">
        <v>794</v>
      </c>
      <c r="H36" s="333"/>
      <c r="I36" s="333"/>
      <c r="J36" s="333"/>
      <c r="K36" s="213"/>
    </row>
    <row r="37" spans="2:11" ht="30.75" customHeight="1">
      <c r="B37" s="216"/>
      <c r="C37" s="217"/>
      <c r="D37" s="215"/>
      <c r="E37" s="218" t="s">
        <v>795</v>
      </c>
      <c r="F37" s="215"/>
      <c r="G37" s="333" t="s">
        <v>796</v>
      </c>
      <c r="H37" s="333"/>
      <c r="I37" s="333"/>
      <c r="J37" s="333"/>
      <c r="K37" s="213"/>
    </row>
    <row r="38" spans="2:11" ht="15" customHeight="1">
      <c r="B38" s="216"/>
      <c r="C38" s="217"/>
      <c r="D38" s="215"/>
      <c r="E38" s="218" t="s">
        <v>53</v>
      </c>
      <c r="F38" s="215"/>
      <c r="G38" s="333" t="s">
        <v>797</v>
      </c>
      <c r="H38" s="333"/>
      <c r="I38" s="333"/>
      <c r="J38" s="333"/>
      <c r="K38" s="213"/>
    </row>
    <row r="39" spans="2:11" ht="15" customHeight="1">
      <c r="B39" s="216"/>
      <c r="C39" s="217"/>
      <c r="D39" s="215"/>
      <c r="E39" s="218" t="s">
        <v>54</v>
      </c>
      <c r="F39" s="215"/>
      <c r="G39" s="333" t="s">
        <v>798</v>
      </c>
      <c r="H39" s="333"/>
      <c r="I39" s="333"/>
      <c r="J39" s="333"/>
      <c r="K39" s="213"/>
    </row>
    <row r="40" spans="2:11" ht="15" customHeight="1">
      <c r="B40" s="216"/>
      <c r="C40" s="217"/>
      <c r="D40" s="215"/>
      <c r="E40" s="218" t="s">
        <v>112</v>
      </c>
      <c r="F40" s="215"/>
      <c r="G40" s="333" t="s">
        <v>799</v>
      </c>
      <c r="H40" s="333"/>
      <c r="I40" s="333"/>
      <c r="J40" s="333"/>
      <c r="K40" s="213"/>
    </row>
    <row r="41" spans="2:11" ht="15" customHeight="1">
      <c r="B41" s="216"/>
      <c r="C41" s="217"/>
      <c r="D41" s="215"/>
      <c r="E41" s="218" t="s">
        <v>113</v>
      </c>
      <c r="F41" s="215"/>
      <c r="G41" s="333" t="s">
        <v>800</v>
      </c>
      <c r="H41" s="333"/>
      <c r="I41" s="333"/>
      <c r="J41" s="333"/>
      <c r="K41" s="213"/>
    </row>
    <row r="42" spans="2:11" ht="15" customHeight="1">
      <c r="B42" s="216"/>
      <c r="C42" s="217"/>
      <c r="D42" s="215"/>
      <c r="E42" s="218" t="s">
        <v>801</v>
      </c>
      <c r="F42" s="215"/>
      <c r="G42" s="333" t="s">
        <v>802</v>
      </c>
      <c r="H42" s="333"/>
      <c r="I42" s="333"/>
      <c r="J42" s="333"/>
      <c r="K42" s="213"/>
    </row>
    <row r="43" spans="2:11" ht="15" customHeight="1">
      <c r="B43" s="216"/>
      <c r="C43" s="217"/>
      <c r="D43" s="215"/>
      <c r="E43" s="218"/>
      <c r="F43" s="215"/>
      <c r="G43" s="333" t="s">
        <v>803</v>
      </c>
      <c r="H43" s="333"/>
      <c r="I43" s="333"/>
      <c r="J43" s="333"/>
      <c r="K43" s="213"/>
    </row>
    <row r="44" spans="2:11" ht="15" customHeight="1">
      <c r="B44" s="216"/>
      <c r="C44" s="217"/>
      <c r="D44" s="215"/>
      <c r="E44" s="218" t="s">
        <v>804</v>
      </c>
      <c r="F44" s="215"/>
      <c r="G44" s="333" t="s">
        <v>805</v>
      </c>
      <c r="H44" s="333"/>
      <c r="I44" s="333"/>
      <c r="J44" s="333"/>
      <c r="K44" s="213"/>
    </row>
    <row r="45" spans="2:11" ht="15" customHeight="1">
      <c r="B45" s="216"/>
      <c r="C45" s="217"/>
      <c r="D45" s="215"/>
      <c r="E45" s="218" t="s">
        <v>115</v>
      </c>
      <c r="F45" s="215"/>
      <c r="G45" s="333" t="s">
        <v>806</v>
      </c>
      <c r="H45" s="333"/>
      <c r="I45" s="333"/>
      <c r="J45" s="333"/>
      <c r="K45" s="213"/>
    </row>
    <row r="46" spans="2:11" ht="12.75" customHeight="1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ht="15" customHeight="1">
      <c r="B47" s="216"/>
      <c r="C47" s="217"/>
      <c r="D47" s="333" t="s">
        <v>807</v>
      </c>
      <c r="E47" s="333"/>
      <c r="F47" s="333"/>
      <c r="G47" s="333"/>
      <c r="H47" s="333"/>
      <c r="I47" s="333"/>
      <c r="J47" s="333"/>
      <c r="K47" s="213"/>
    </row>
    <row r="48" spans="2:11" ht="15" customHeight="1">
      <c r="B48" s="216"/>
      <c r="C48" s="217"/>
      <c r="D48" s="217"/>
      <c r="E48" s="333" t="s">
        <v>808</v>
      </c>
      <c r="F48" s="333"/>
      <c r="G48" s="333"/>
      <c r="H48" s="333"/>
      <c r="I48" s="333"/>
      <c r="J48" s="333"/>
      <c r="K48" s="213"/>
    </row>
    <row r="49" spans="2:11" ht="15" customHeight="1">
      <c r="B49" s="216"/>
      <c r="C49" s="217"/>
      <c r="D49" s="217"/>
      <c r="E49" s="333" t="s">
        <v>809</v>
      </c>
      <c r="F49" s="333"/>
      <c r="G49" s="333"/>
      <c r="H49" s="333"/>
      <c r="I49" s="333"/>
      <c r="J49" s="333"/>
      <c r="K49" s="213"/>
    </row>
    <row r="50" spans="2:11" ht="15" customHeight="1">
      <c r="B50" s="216"/>
      <c r="C50" s="217"/>
      <c r="D50" s="217"/>
      <c r="E50" s="333" t="s">
        <v>810</v>
      </c>
      <c r="F50" s="333"/>
      <c r="G50" s="333"/>
      <c r="H50" s="333"/>
      <c r="I50" s="333"/>
      <c r="J50" s="333"/>
      <c r="K50" s="213"/>
    </row>
    <row r="51" spans="2:11" ht="15" customHeight="1">
      <c r="B51" s="216"/>
      <c r="C51" s="217"/>
      <c r="D51" s="333" t="s">
        <v>811</v>
      </c>
      <c r="E51" s="333"/>
      <c r="F51" s="333"/>
      <c r="G51" s="333"/>
      <c r="H51" s="333"/>
      <c r="I51" s="333"/>
      <c r="J51" s="333"/>
      <c r="K51" s="213"/>
    </row>
    <row r="52" spans="2:11" ht="25.5" customHeight="1">
      <c r="B52" s="212"/>
      <c r="C52" s="335" t="s">
        <v>812</v>
      </c>
      <c r="D52" s="335"/>
      <c r="E52" s="335"/>
      <c r="F52" s="335"/>
      <c r="G52" s="335"/>
      <c r="H52" s="335"/>
      <c r="I52" s="335"/>
      <c r="J52" s="335"/>
      <c r="K52" s="213"/>
    </row>
    <row r="53" spans="2:11" ht="5.25" customHeight="1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ht="15" customHeight="1">
      <c r="B54" s="212"/>
      <c r="C54" s="333" t="s">
        <v>813</v>
      </c>
      <c r="D54" s="333"/>
      <c r="E54" s="333"/>
      <c r="F54" s="333"/>
      <c r="G54" s="333"/>
      <c r="H54" s="333"/>
      <c r="I54" s="333"/>
      <c r="J54" s="333"/>
      <c r="K54" s="213"/>
    </row>
    <row r="55" spans="2:11" ht="15" customHeight="1">
      <c r="B55" s="212"/>
      <c r="C55" s="333" t="s">
        <v>814</v>
      </c>
      <c r="D55" s="333"/>
      <c r="E55" s="333"/>
      <c r="F55" s="333"/>
      <c r="G55" s="333"/>
      <c r="H55" s="333"/>
      <c r="I55" s="333"/>
      <c r="J55" s="333"/>
      <c r="K55" s="213"/>
    </row>
    <row r="56" spans="2:11" ht="12.75" customHeight="1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ht="15" customHeight="1">
      <c r="B57" s="212"/>
      <c r="C57" s="333" t="s">
        <v>815</v>
      </c>
      <c r="D57" s="333"/>
      <c r="E57" s="333"/>
      <c r="F57" s="333"/>
      <c r="G57" s="333"/>
      <c r="H57" s="333"/>
      <c r="I57" s="333"/>
      <c r="J57" s="333"/>
      <c r="K57" s="213"/>
    </row>
    <row r="58" spans="2:11" ht="15" customHeight="1">
      <c r="B58" s="212"/>
      <c r="C58" s="217"/>
      <c r="D58" s="333" t="s">
        <v>816</v>
      </c>
      <c r="E58" s="333"/>
      <c r="F58" s="333"/>
      <c r="G58" s="333"/>
      <c r="H58" s="333"/>
      <c r="I58" s="333"/>
      <c r="J58" s="333"/>
      <c r="K58" s="213"/>
    </row>
    <row r="59" spans="2:11" ht="15" customHeight="1">
      <c r="B59" s="212"/>
      <c r="C59" s="217"/>
      <c r="D59" s="333" t="s">
        <v>817</v>
      </c>
      <c r="E59" s="333"/>
      <c r="F59" s="333"/>
      <c r="G59" s="333"/>
      <c r="H59" s="333"/>
      <c r="I59" s="333"/>
      <c r="J59" s="333"/>
      <c r="K59" s="213"/>
    </row>
    <row r="60" spans="2:11" ht="15" customHeight="1">
      <c r="B60" s="212"/>
      <c r="C60" s="217"/>
      <c r="D60" s="333" t="s">
        <v>818</v>
      </c>
      <c r="E60" s="333"/>
      <c r="F60" s="333"/>
      <c r="G60" s="333"/>
      <c r="H60" s="333"/>
      <c r="I60" s="333"/>
      <c r="J60" s="333"/>
      <c r="K60" s="213"/>
    </row>
    <row r="61" spans="2:11" ht="15" customHeight="1">
      <c r="B61" s="212"/>
      <c r="C61" s="217"/>
      <c r="D61" s="333" t="s">
        <v>819</v>
      </c>
      <c r="E61" s="333"/>
      <c r="F61" s="333"/>
      <c r="G61" s="333"/>
      <c r="H61" s="333"/>
      <c r="I61" s="333"/>
      <c r="J61" s="333"/>
      <c r="K61" s="213"/>
    </row>
    <row r="62" spans="2:11" ht="15" customHeight="1">
      <c r="B62" s="212"/>
      <c r="C62" s="217"/>
      <c r="D62" s="336" t="s">
        <v>820</v>
      </c>
      <c r="E62" s="336"/>
      <c r="F62" s="336"/>
      <c r="G62" s="336"/>
      <c r="H62" s="336"/>
      <c r="I62" s="336"/>
      <c r="J62" s="336"/>
      <c r="K62" s="213"/>
    </row>
    <row r="63" spans="2:11" ht="15" customHeight="1">
      <c r="B63" s="212"/>
      <c r="C63" s="217"/>
      <c r="D63" s="333" t="s">
        <v>821</v>
      </c>
      <c r="E63" s="333"/>
      <c r="F63" s="333"/>
      <c r="G63" s="333"/>
      <c r="H63" s="333"/>
      <c r="I63" s="333"/>
      <c r="J63" s="333"/>
      <c r="K63" s="213"/>
    </row>
    <row r="64" spans="2:11" ht="12.75" customHeight="1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ht="15" customHeight="1">
      <c r="B65" s="212"/>
      <c r="C65" s="217"/>
      <c r="D65" s="333" t="s">
        <v>822</v>
      </c>
      <c r="E65" s="333"/>
      <c r="F65" s="333"/>
      <c r="G65" s="333"/>
      <c r="H65" s="333"/>
      <c r="I65" s="333"/>
      <c r="J65" s="333"/>
      <c r="K65" s="213"/>
    </row>
    <row r="66" spans="2:11" ht="15" customHeight="1">
      <c r="B66" s="212"/>
      <c r="C66" s="217"/>
      <c r="D66" s="336" t="s">
        <v>823</v>
      </c>
      <c r="E66" s="336"/>
      <c r="F66" s="336"/>
      <c r="G66" s="336"/>
      <c r="H66" s="336"/>
      <c r="I66" s="336"/>
      <c r="J66" s="336"/>
      <c r="K66" s="213"/>
    </row>
    <row r="67" spans="2:11" ht="15" customHeight="1">
      <c r="B67" s="212"/>
      <c r="C67" s="217"/>
      <c r="D67" s="333" t="s">
        <v>824</v>
      </c>
      <c r="E67" s="333"/>
      <c r="F67" s="333"/>
      <c r="G67" s="333"/>
      <c r="H67" s="333"/>
      <c r="I67" s="333"/>
      <c r="J67" s="333"/>
      <c r="K67" s="213"/>
    </row>
    <row r="68" spans="2:11" ht="15" customHeight="1">
      <c r="B68" s="212"/>
      <c r="C68" s="217"/>
      <c r="D68" s="333" t="s">
        <v>825</v>
      </c>
      <c r="E68" s="333"/>
      <c r="F68" s="333"/>
      <c r="G68" s="333"/>
      <c r="H68" s="333"/>
      <c r="I68" s="333"/>
      <c r="J68" s="333"/>
      <c r="K68" s="213"/>
    </row>
    <row r="69" spans="2:11" ht="15" customHeight="1">
      <c r="B69" s="212"/>
      <c r="C69" s="217"/>
      <c r="D69" s="333" t="s">
        <v>826</v>
      </c>
      <c r="E69" s="333"/>
      <c r="F69" s="333"/>
      <c r="G69" s="333"/>
      <c r="H69" s="333"/>
      <c r="I69" s="333"/>
      <c r="J69" s="333"/>
      <c r="K69" s="213"/>
    </row>
    <row r="70" spans="2:11" ht="15" customHeight="1">
      <c r="B70" s="212"/>
      <c r="C70" s="217"/>
      <c r="D70" s="333" t="s">
        <v>827</v>
      </c>
      <c r="E70" s="333"/>
      <c r="F70" s="333"/>
      <c r="G70" s="333"/>
      <c r="H70" s="333"/>
      <c r="I70" s="333"/>
      <c r="J70" s="333"/>
      <c r="K70" s="213"/>
    </row>
    <row r="71" spans="2:11" ht="12.75" customHeight="1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ht="18.75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ht="18.75" customHeight="1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ht="7.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ht="45" customHeight="1">
      <c r="B75" s="229"/>
      <c r="C75" s="330" t="s">
        <v>828</v>
      </c>
      <c r="D75" s="330"/>
      <c r="E75" s="330"/>
      <c r="F75" s="330"/>
      <c r="G75" s="330"/>
      <c r="H75" s="330"/>
      <c r="I75" s="330"/>
      <c r="J75" s="330"/>
      <c r="K75" s="230"/>
    </row>
    <row r="76" spans="2:11" ht="17.25" customHeight="1">
      <c r="B76" s="229"/>
      <c r="C76" s="231" t="s">
        <v>829</v>
      </c>
      <c r="D76" s="231"/>
      <c r="E76" s="231"/>
      <c r="F76" s="231" t="s">
        <v>830</v>
      </c>
      <c r="G76" s="232"/>
      <c r="H76" s="231" t="s">
        <v>54</v>
      </c>
      <c r="I76" s="231" t="s">
        <v>57</v>
      </c>
      <c r="J76" s="231" t="s">
        <v>831</v>
      </c>
      <c r="K76" s="230"/>
    </row>
    <row r="77" spans="2:11" ht="17.25" customHeight="1">
      <c r="B77" s="229"/>
      <c r="C77" s="233" t="s">
        <v>832</v>
      </c>
      <c r="D77" s="233"/>
      <c r="E77" s="233"/>
      <c r="F77" s="234" t="s">
        <v>833</v>
      </c>
      <c r="G77" s="235"/>
      <c r="H77" s="233"/>
      <c r="I77" s="233"/>
      <c r="J77" s="233" t="s">
        <v>834</v>
      </c>
      <c r="K77" s="230"/>
    </row>
    <row r="78" spans="2:11" ht="5.25" customHeight="1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ht="15" customHeight="1">
      <c r="B79" s="229"/>
      <c r="C79" s="218" t="s">
        <v>53</v>
      </c>
      <c r="D79" s="238"/>
      <c r="E79" s="238"/>
      <c r="F79" s="239" t="s">
        <v>835</v>
      </c>
      <c r="G79" s="240"/>
      <c r="H79" s="218" t="s">
        <v>836</v>
      </c>
      <c r="I79" s="218" t="s">
        <v>837</v>
      </c>
      <c r="J79" s="218">
        <v>20</v>
      </c>
      <c r="K79" s="230"/>
    </row>
    <row r="80" spans="2:11" ht="15" customHeight="1">
      <c r="B80" s="229"/>
      <c r="C80" s="218" t="s">
        <v>838</v>
      </c>
      <c r="D80" s="218"/>
      <c r="E80" s="218"/>
      <c r="F80" s="239" t="s">
        <v>835</v>
      </c>
      <c r="G80" s="240"/>
      <c r="H80" s="218" t="s">
        <v>839</v>
      </c>
      <c r="I80" s="218" t="s">
        <v>837</v>
      </c>
      <c r="J80" s="218">
        <v>120</v>
      </c>
      <c r="K80" s="230"/>
    </row>
    <row r="81" spans="2:11" ht="15" customHeight="1">
      <c r="B81" s="241"/>
      <c r="C81" s="218" t="s">
        <v>840</v>
      </c>
      <c r="D81" s="218"/>
      <c r="E81" s="218"/>
      <c r="F81" s="239" t="s">
        <v>841</v>
      </c>
      <c r="G81" s="240"/>
      <c r="H81" s="218" t="s">
        <v>842</v>
      </c>
      <c r="I81" s="218" t="s">
        <v>837</v>
      </c>
      <c r="J81" s="218">
        <v>50</v>
      </c>
      <c r="K81" s="230"/>
    </row>
    <row r="82" spans="2:11" ht="15" customHeight="1">
      <c r="B82" s="241"/>
      <c r="C82" s="218" t="s">
        <v>843</v>
      </c>
      <c r="D82" s="218"/>
      <c r="E82" s="218"/>
      <c r="F82" s="239" t="s">
        <v>835</v>
      </c>
      <c r="G82" s="240"/>
      <c r="H82" s="218" t="s">
        <v>844</v>
      </c>
      <c r="I82" s="218" t="s">
        <v>845</v>
      </c>
      <c r="J82" s="218"/>
      <c r="K82" s="230"/>
    </row>
    <row r="83" spans="2:11" ht="15" customHeight="1">
      <c r="B83" s="241"/>
      <c r="C83" s="242" t="s">
        <v>846</v>
      </c>
      <c r="D83" s="242"/>
      <c r="E83" s="242"/>
      <c r="F83" s="243" t="s">
        <v>841</v>
      </c>
      <c r="G83" s="242"/>
      <c r="H83" s="242" t="s">
        <v>847</v>
      </c>
      <c r="I83" s="242" t="s">
        <v>837</v>
      </c>
      <c r="J83" s="242">
        <v>15</v>
      </c>
      <c r="K83" s="230"/>
    </row>
    <row r="84" spans="2:11" ht="15" customHeight="1">
      <c r="B84" s="241"/>
      <c r="C84" s="242" t="s">
        <v>848</v>
      </c>
      <c r="D84" s="242"/>
      <c r="E84" s="242"/>
      <c r="F84" s="243" t="s">
        <v>841</v>
      </c>
      <c r="G84" s="242"/>
      <c r="H84" s="242" t="s">
        <v>849</v>
      </c>
      <c r="I84" s="242" t="s">
        <v>837</v>
      </c>
      <c r="J84" s="242">
        <v>15</v>
      </c>
      <c r="K84" s="230"/>
    </row>
    <row r="85" spans="2:11" ht="15" customHeight="1">
      <c r="B85" s="241"/>
      <c r="C85" s="242" t="s">
        <v>850</v>
      </c>
      <c r="D85" s="242"/>
      <c r="E85" s="242"/>
      <c r="F85" s="243" t="s">
        <v>841</v>
      </c>
      <c r="G85" s="242"/>
      <c r="H85" s="242" t="s">
        <v>851</v>
      </c>
      <c r="I85" s="242" t="s">
        <v>837</v>
      </c>
      <c r="J85" s="242">
        <v>20</v>
      </c>
      <c r="K85" s="230"/>
    </row>
    <row r="86" spans="2:11" ht="15" customHeight="1">
      <c r="B86" s="241"/>
      <c r="C86" s="242" t="s">
        <v>852</v>
      </c>
      <c r="D86" s="242"/>
      <c r="E86" s="242"/>
      <c r="F86" s="243" t="s">
        <v>841</v>
      </c>
      <c r="G86" s="242"/>
      <c r="H86" s="242" t="s">
        <v>853</v>
      </c>
      <c r="I86" s="242" t="s">
        <v>837</v>
      </c>
      <c r="J86" s="242">
        <v>20</v>
      </c>
      <c r="K86" s="230"/>
    </row>
    <row r="87" spans="2:11" ht="15" customHeight="1">
      <c r="B87" s="241"/>
      <c r="C87" s="218" t="s">
        <v>854</v>
      </c>
      <c r="D87" s="218"/>
      <c r="E87" s="218"/>
      <c r="F87" s="239" t="s">
        <v>841</v>
      </c>
      <c r="G87" s="240"/>
      <c r="H87" s="218" t="s">
        <v>855</v>
      </c>
      <c r="I87" s="218" t="s">
        <v>837</v>
      </c>
      <c r="J87" s="218">
        <v>50</v>
      </c>
      <c r="K87" s="230"/>
    </row>
    <row r="88" spans="2:11" ht="15" customHeight="1">
      <c r="B88" s="241"/>
      <c r="C88" s="218" t="s">
        <v>856</v>
      </c>
      <c r="D88" s="218"/>
      <c r="E88" s="218"/>
      <c r="F88" s="239" t="s">
        <v>841</v>
      </c>
      <c r="G88" s="240"/>
      <c r="H88" s="218" t="s">
        <v>857</v>
      </c>
      <c r="I88" s="218" t="s">
        <v>837</v>
      </c>
      <c r="J88" s="218">
        <v>20</v>
      </c>
      <c r="K88" s="230"/>
    </row>
    <row r="89" spans="2:11" ht="15" customHeight="1">
      <c r="B89" s="241"/>
      <c r="C89" s="218" t="s">
        <v>858</v>
      </c>
      <c r="D89" s="218"/>
      <c r="E89" s="218"/>
      <c r="F89" s="239" t="s">
        <v>841</v>
      </c>
      <c r="G89" s="240"/>
      <c r="H89" s="218" t="s">
        <v>859</v>
      </c>
      <c r="I89" s="218" t="s">
        <v>837</v>
      </c>
      <c r="J89" s="218">
        <v>20</v>
      </c>
      <c r="K89" s="230"/>
    </row>
    <row r="90" spans="2:11" ht="15" customHeight="1">
      <c r="B90" s="241"/>
      <c r="C90" s="218" t="s">
        <v>860</v>
      </c>
      <c r="D90" s="218"/>
      <c r="E90" s="218"/>
      <c r="F90" s="239" t="s">
        <v>841</v>
      </c>
      <c r="G90" s="240"/>
      <c r="H90" s="218" t="s">
        <v>861</v>
      </c>
      <c r="I90" s="218" t="s">
        <v>837</v>
      </c>
      <c r="J90" s="218">
        <v>50</v>
      </c>
      <c r="K90" s="230"/>
    </row>
    <row r="91" spans="2:11" ht="15" customHeight="1">
      <c r="B91" s="241"/>
      <c r="C91" s="218" t="s">
        <v>862</v>
      </c>
      <c r="D91" s="218"/>
      <c r="E91" s="218"/>
      <c r="F91" s="239" t="s">
        <v>841</v>
      </c>
      <c r="G91" s="240"/>
      <c r="H91" s="218" t="s">
        <v>862</v>
      </c>
      <c r="I91" s="218" t="s">
        <v>837</v>
      </c>
      <c r="J91" s="218">
        <v>50</v>
      </c>
      <c r="K91" s="230"/>
    </row>
    <row r="92" spans="2:11" ht="15" customHeight="1">
      <c r="B92" s="241"/>
      <c r="C92" s="218" t="s">
        <v>863</v>
      </c>
      <c r="D92" s="218"/>
      <c r="E92" s="218"/>
      <c r="F92" s="239" t="s">
        <v>841</v>
      </c>
      <c r="G92" s="240"/>
      <c r="H92" s="218" t="s">
        <v>864</v>
      </c>
      <c r="I92" s="218" t="s">
        <v>837</v>
      </c>
      <c r="J92" s="218">
        <v>255</v>
      </c>
      <c r="K92" s="230"/>
    </row>
    <row r="93" spans="2:11" ht="15" customHeight="1">
      <c r="B93" s="241"/>
      <c r="C93" s="218" t="s">
        <v>865</v>
      </c>
      <c r="D93" s="218"/>
      <c r="E93" s="218"/>
      <c r="F93" s="239" t="s">
        <v>835</v>
      </c>
      <c r="G93" s="240"/>
      <c r="H93" s="218" t="s">
        <v>866</v>
      </c>
      <c r="I93" s="218" t="s">
        <v>867</v>
      </c>
      <c r="J93" s="218"/>
      <c r="K93" s="230"/>
    </row>
    <row r="94" spans="2:11" ht="15" customHeight="1">
      <c r="B94" s="241"/>
      <c r="C94" s="218" t="s">
        <v>868</v>
      </c>
      <c r="D94" s="218"/>
      <c r="E94" s="218"/>
      <c r="F94" s="239" t="s">
        <v>835</v>
      </c>
      <c r="G94" s="240"/>
      <c r="H94" s="218" t="s">
        <v>869</v>
      </c>
      <c r="I94" s="218" t="s">
        <v>870</v>
      </c>
      <c r="J94" s="218"/>
      <c r="K94" s="230"/>
    </row>
    <row r="95" spans="2:11" ht="15" customHeight="1">
      <c r="B95" s="241"/>
      <c r="C95" s="218" t="s">
        <v>871</v>
      </c>
      <c r="D95" s="218"/>
      <c r="E95" s="218"/>
      <c r="F95" s="239" t="s">
        <v>835</v>
      </c>
      <c r="G95" s="240"/>
      <c r="H95" s="218" t="s">
        <v>871</v>
      </c>
      <c r="I95" s="218" t="s">
        <v>870</v>
      </c>
      <c r="J95" s="218"/>
      <c r="K95" s="230"/>
    </row>
    <row r="96" spans="2:11" ht="15" customHeight="1">
      <c r="B96" s="241"/>
      <c r="C96" s="218" t="s">
        <v>38</v>
      </c>
      <c r="D96" s="218"/>
      <c r="E96" s="218"/>
      <c r="F96" s="239" t="s">
        <v>835</v>
      </c>
      <c r="G96" s="240"/>
      <c r="H96" s="218" t="s">
        <v>872</v>
      </c>
      <c r="I96" s="218" t="s">
        <v>870</v>
      </c>
      <c r="J96" s="218"/>
      <c r="K96" s="230"/>
    </row>
    <row r="97" spans="2:11" ht="15" customHeight="1">
      <c r="B97" s="241"/>
      <c r="C97" s="218" t="s">
        <v>48</v>
      </c>
      <c r="D97" s="218"/>
      <c r="E97" s="218"/>
      <c r="F97" s="239" t="s">
        <v>835</v>
      </c>
      <c r="G97" s="240"/>
      <c r="H97" s="218" t="s">
        <v>873</v>
      </c>
      <c r="I97" s="218" t="s">
        <v>870</v>
      </c>
      <c r="J97" s="218"/>
      <c r="K97" s="230"/>
    </row>
    <row r="98" spans="2:11" ht="15" customHeight="1">
      <c r="B98" s="244"/>
      <c r="C98" s="245"/>
      <c r="D98" s="245"/>
      <c r="E98" s="245"/>
      <c r="F98" s="245"/>
      <c r="G98" s="245"/>
      <c r="H98" s="245"/>
      <c r="I98" s="245"/>
      <c r="J98" s="245"/>
      <c r="K98" s="246"/>
    </row>
    <row r="99" spans="2:11" ht="18.7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7"/>
    </row>
    <row r="100" spans="2:11" ht="18.75" customHeight="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ht="7.5" customHeight="1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ht="45" customHeight="1">
      <c r="B102" s="229"/>
      <c r="C102" s="330" t="s">
        <v>874</v>
      </c>
      <c r="D102" s="330"/>
      <c r="E102" s="330"/>
      <c r="F102" s="330"/>
      <c r="G102" s="330"/>
      <c r="H102" s="330"/>
      <c r="I102" s="330"/>
      <c r="J102" s="330"/>
      <c r="K102" s="230"/>
    </row>
    <row r="103" spans="2:11" ht="17.25" customHeight="1">
      <c r="B103" s="229"/>
      <c r="C103" s="231" t="s">
        <v>829</v>
      </c>
      <c r="D103" s="231"/>
      <c r="E103" s="231"/>
      <c r="F103" s="231" t="s">
        <v>830</v>
      </c>
      <c r="G103" s="232"/>
      <c r="H103" s="231" t="s">
        <v>54</v>
      </c>
      <c r="I103" s="231" t="s">
        <v>57</v>
      </c>
      <c r="J103" s="231" t="s">
        <v>831</v>
      </c>
      <c r="K103" s="230"/>
    </row>
    <row r="104" spans="2:11" ht="17.25" customHeight="1">
      <c r="B104" s="229"/>
      <c r="C104" s="233" t="s">
        <v>832</v>
      </c>
      <c r="D104" s="233"/>
      <c r="E104" s="233"/>
      <c r="F104" s="234" t="s">
        <v>833</v>
      </c>
      <c r="G104" s="235"/>
      <c r="H104" s="233"/>
      <c r="I104" s="233"/>
      <c r="J104" s="233" t="s">
        <v>834</v>
      </c>
      <c r="K104" s="230"/>
    </row>
    <row r="105" spans="2:11" ht="5.25" customHeight="1">
      <c r="B105" s="229"/>
      <c r="C105" s="231"/>
      <c r="D105" s="231"/>
      <c r="E105" s="231"/>
      <c r="F105" s="231"/>
      <c r="G105" s="249"/>
      <c r="H105" s="231"/>
      <c r="I105" s="231"/>
      <c r="J105" s="231"/>
      <c r="K105" s="230"/>
    </row>
    <row r="106" spans="2:11" ht="15" customHeight="1">
      <c r="B106" s="229"/>
      <c r="C106" s="218" t="s">
        <v>53</v>
      </c>
      <c r="D106" s="238"/>
      <c r="E106" s="238"/>
      <c r="F106" s="239" t="s">
        <v>835</v>
      </c>
      <c r="G106" s="218"/>
      <c r="H106" s="218" t="s">
        <v>875</v>
      </c>
      <c r="I106" s="218" t="s">
        <v>837</v>
      </c>
      <c r="J106" s="218">
        <v>20</v>
      </c>
      <c r="K106" s="230"/>
    </row>
    <row r="107" spans="2:11" ht="15" customHeight="1">
      <c r="B107" s="229"/>
      <c r="C107" s="218" t="s">
        <v>838</v>
      </c>
      <c r="D107" s="218"/>
      <c r="E107" s="218"/>
      <c r="F107" s="239" t="s">
        <v>835</v>
      </c>
      <c r="G107" s="218"/>
      <c r="H107" s="218" t="s">
        <v>875</v>
      </c>
      <c r="I107" s="218" t="s">
        <v>837</v>
      </c>
      <c r="J107" s="218">
        <v>120</v>
      </c>
      <c r="K107" s="230"/>
    </row>
    <row r="108" spans="2:11" ht="15" customHeight="1">
      <c r="B108" s="241"/>
      <c r="C108" s="218" t="s">
        <v>840</v>
      </c>
      <c r="D108" s="218"/>
      <c r="E108" s="218"/>
      <c r="F108" s="239" t="s">
        <v>841</v>
      </c>
      <c r="G108" s="218"/>
      <c r="H108" s="218" t="s">
        <v>875</v>
      </c>
      <c r="I108" s="218" t="s">
        <v>837</v>
      </c>
      <c r="J108" s="218">
        <v>50</v>
      </c>
      <c r="K108" s="230"/>
    </row>
    <row r="109" spans="2:11" ht="15" customHeight="1">
      <c r="B109" s="241"/>
      <c r="C109" s="218" t="s">
        <v>843</v>
      </c>
      <c r="D109" s="218"/>
      <c r="E109" s="218"/>
      <c r="F109" s="239" t="s">
        <v>835</v>
      </c>
      <c r="G109" s="218"/>
      <c r="H109" s="218" t="s">
        <v>875</v>
      </c>
      <c r="I109" s="218" t="s">
        <v>845</v>
      </c>
      <c r="J109" s="218"/>
      <c r="K109" s="230"/>
    </row>
    <row r="110" spans="2:11" ht="15" customHeight="1">
      <c r="B110" s="241"/>
      <c r="C110" s="218" t="s">
        <v>854</v>
      </c>
      <c r="D110" s="218"/>
      <c r="E110" s="218"/>
      <c r="F110" s="239" t="s">
        <v>841</v>
      </c>
      <c r="G110" s="218"/>
      <c r="H110" s="218" t="s">
        <v>875</v>
      </c>
      <c r="I110" s="218" t="s">
        <v>837</v>
      </c>
      <c r="J110" s="218">
        <v>50</v>
      </c>
      <c r="K110" s="230"/>
    </row>
    <row r="111" spans="2:11" ht="15" customHeight="1">
      <c r="B111" s="241"/>
      <c r="C111" s="218" t="s">
        <v>862</v>
      </c>
      <c r="D111" s="218"/>
      <c r="E111" s="218"/>
      <c r="F111" s="239" t="s">
        <v>841</v>
      </c>
      <c r="G111" s="218"/>
      <c r="H111" s="218" t="s">
        <v>875</v>
      </c>
      <c r="I111" s="218" t="s">
        <v>837</v>
      </c>
      <c r="J111" s="218">
        <v>50</v>
      </c>
      <c r="K111" s="230"/>
    </row>
    <row r="112" spans="2:11" ht="15" customHeight="1">
      <c r="B112" s="241"/>
      <c r="C112" s="218" t="s">
        <v>860</v>
      </c>
      <c r="D112" s="218"/>
      <c r="E112" s="218"/>
      <c r="F112" s="239" t="s">
        <v>841</v>
      </c>
      <c r="G112" s="218"/>
      <c r="H112" s="218" t="s">
        <v>875</v>
      </c>
      <c r="I112" s="218" t="s">
        <v>837</v>
      </c>
      <c r="J112" s="218">
        <v>50</v>
      </c>
      <c r="K112" s="230"/>
    </row>
    <row r="113" spans="2:11" ht="15" customHeight="1">
      <c r="B113" s="241"/>
      <c r="C113" s="218" t="s">
        <v>53</v>
      </c>
      <c r="D113" s="218"/>
      <c r="E113" s="218"/>
      <c r="F113" s="239" t="s">
        <v>835</v>
      </c>
      <c r="G113" s="218"/>
      <c r="H113" s="218" t="s">
        <v>876</v>
      </c>
      <c r="I113" s="218" t="s">
        <v>837</v>
      </c>
      <c r="J113" s="218">
        <v>20</v>
      </c>
      <c r="K113" s="230"/>
    </row>
    <row r="114" spans="2:11" ht="15" customHeight="1">
      <c r="B114" s="241"/>
      <c r="C114" s="218" t="s">
        <v>877</v>
      </c>
      <c r="D114" s="218"/>
      <c r="E114" s="218"/>
      <c r="F114" s="239" t="s">
        <v>835</v>
      </c>
      <c r="G114" s="218"/>
      <c r="H114" s="218" t="s">
        <v>878</v>
      </c>
      <c r="I114" s="218" t="s">
        <v>837</v>
      </c>
      <c r="J114" s="218">
        <v>120</v>
      </c>
      <c r="K114" s="230"/>
    </row>
    <row r="115" spans="2:11" ht="15" customHeight="1">
      <c r="B115" s="241"/>
      <c r="C115" s="218" t="s">
        <v>38</v>
      </c>
      <c r="D115" s="218"/>
      <c r="E115" s="218"/>
      <c r="F115" s="239" t="s">
        <v>835</v>
      </c>
      <c r="G115" s="218"/>
      <c r="H115" s="218" t="s">
        <v>879</v>
      </c>
      <c r="I115" s="218" t="s">
        <v>870</v>
      </c>
      <c r="J115" s="218"/>
      <c r="K115" s="230"/>
    </row>
    <row r="116" spans="2:11" ht="15" customHeight="1">
      <c r="B116" s="241"/>
      <c r="C116" s="218" t="s">
        <v>48</v>
      </c>
      <c r="D116" s="218"/>
      <c r="E116" s="218"/>
      <c r="F116" s="239" t="s">
        <v>835</v>
      </c>
      <c r="G116" s="218"/>
      <c r="H116" s="218" t="s">
        <v>880</v>
      </c>
      <c r="I116" s="218" t="s">
        <v>870</v>
      </c>
      <c r="J116" s="218"/>
      <c r="K116" s="230"/>
    </row>
    <row r="117" spans="2:11" ht="15" customHeight="1">
      <c r="B117" s="241"/>
      <c r="C117" s="218" t="s">
        <v>57</v>
      </c>
      <c r="D117" s="218"/>
      <c r="E117" s="218"/>
      <c r="F117" s="239" t="s">
        <v>835</v>
      </c>
      <c r="G117" s="218"/>
      <c r="H117" s="218" t="s">
        <v>881</v>
      </c>
      <c r="I117" s="218" t="s">
        <v>882</v>
      </c>
      <c r="J117" s="218"/>
      <c r="K117" s="230"/>
    </row>
    <row r="118" spans="2:11" ht="15" customHeight="1">
      <c r="B118" s="244"/>
      <c r="C118" s="250"/>
      <c r="D118" s="250"/>
      <c r="E118" s="250"/>
      <c r="F118" s="250"/>
      <c r="G118" s="250"/>
      <c r="H118" s="250"/>
      <c r="I118" s="250"/>
      <c r="J118" s="250"/>
      <c r="K118" s="246"/>
    </row>
    <row r="119" spans="2:11" ht="18.75" customHeight="1">
      <c r="B119" s="251"/>
      <c r="C119" s="252"/>
      <c r="D119" s="252"/>
      <c r="E119" s="252"/>
      <c r="F119" s="253"/>
      <c r="G119" s="252"/>
      <c r="H119" s="252"/>
      <c r="I119" s="252"/>
      <c r="J119" s="252"/>
      <c r="K119" s="251"/>
    </row>
    <row r="120" spans="2:11" ht="18.75" customHeigh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ht="7.5" customHeight="1">
      <c r="B121" s="254"/>
      <c r="C121" s="255"/>
      <c r="D121" s="255"/>
      <c r="E121" s="255"/>
      <c r="F121" s="255"/>
      <c r="G121" s="255"/>
      <c r="H121" s="255"/>
      <c r="I121" s="255"/>
      <c r="J121" s="255"/>
      <c r="K121" s="256"/>
    </row>
    <row r="122" spans="2:11" ht="45" customHeight="1">
      <c r="B122" s="257"/>
      <c r="C122" s="331" t="s">
        <v>883</v>
      </c>
      <c r="D122" s="331"/>
      <c r="E122" s="331"/>
      <c r="F122" s="331"/>
      <c r="G122" s="331"/>
      <c r="H122" s="331"/>
      <c r="I122" s="331"/>
      <c r="J122" s="331"/>
      <c r="K122" s="258"/>
    </row>
    <row r="123" spans="2:11" ht="17.25" customHeight="1">
      <c r="B123" s="259"/>
      <c r="C123" s="231" t="s">
        <v>829</v>
      </c>
      <c r="D123" s="231"/>
      <c r="E123" s="231"/>
      <c r="F123" s="231" t="s">
        <v>830</v>
      </c>
      <c r="G123" s="232"/>
      <c r="H123" s="231" t="s">
        <v>54</v>
      </c>
      <c r="I123" s="231" t="s">
        <v>57</v>
      </c>
      <c r="J123" s="231" t="s">
        <v>831</v>
      </c>
      <c r="K123" s="260"/>
    </row>
    <row r="124" spans="2:11" ht="17.25" customHeight="1">
      <c r="B124" s="259"/>
      <c r="C124" s="233" t="s">
        <v>832</v>
      </c>
      <c r="D124" s="233"/>
      <c r="E124" s="233"/>
      <c r="F124" s="234" t="s">
        <v>833</v>
      </c>
      <c r="G124" s="235"/>
      <c r="H124" s="233"/>
      <c r="I124" s="233"/>
      <c r="J124" s="233" t="s">
        <v>834</v>
      </c>
      <c r="K124" s="260"/>
    </row>
    <row r="125" spans="2:11" ht="5.25" customHeight="1">
      <c r="B125" s="261"/>
      <c r="C125" s="236"/>
      <c r="D125" s="236"/>
      <c r="E125" s="236"/>
      <c r="F125" s="236"/>
      <c r="G125" s="262"/>
      <c r="H125" s="236"/>
      <c r="I125" s="236"/>
      <c r="J125" s="236"/>
      <c r="K125" s="263"/>
    </row>
    <row r="126" spans="2:11" ht="15" customHeight="1">
      <c r="B126" s="261"/>
      <c r="C126" s="218" t="s">
        <v>838</v>
      </c>
      <c r="D126" s="238"/>
      <c r="E126" s="238"/>
      <c r="F126" s="239" t="s">
        <v>835</v>
      </c>
      <c r="G126" s="218"/>
      <c r="H126" s="218" t="s">
        <v>875</v>
      </c>
      <c r="I126" s="218" t="s">
        <v>837</v>
      </c>
      <c r="J126" s="218">
        <v>120</v>
      </c>
      <c r="K126" s="264"/>
    </row>
    <row r="127" spans="2:11" ht="15" customHeight="1">
      <c r="B127" s="261"/>
      <c r="C127" s="218" t="s">
        <v>884</v>
      </c>
      <c r="D127" s="218"/>
      <c r="E127" s="218"/>
      <c r="F127" s="239" t="s">
        <v>835</v>
      </c>
      <c r="G127" s="218"/>
      <c r="H127" s="218" t="s">
        <v>885</v>
      </c>
      <c r="I127" s="218" t="s">
        <v>837</v>
      </c>
      <c r="J127" s="218" t="s">
        <v>886</v>
      </c>
      <c r="K127" s="264"/>
    </row>
    <row r="128" spans="2:11" ht="15" customHeight="1">
      <c r="B128" s="261"/>
      <c r="C128" s="218" t="s">
        <v>783</v>
      </c>
      <c r="D128" s="218"/>
      <c r="E128" s="218"/>
      <c r="F128" s="239" t="s">
        <v>835</v>
      </c>
      <c r="G128" s="218"/>
      <c r="H128" s="218" t="s">
        <v>887</v>
      </c>
      <c r="I128" s="218" t="s">
        <v>837</v>
      </c>
      <c r="J128" s="218" t="s">
        <v>886</v>
      </c>
      <c r="K128" s="264"/>
    </row>
    <row r="129" spans="2:11" ht="15" customHeight="1">
      <c r="B129" s="261"/>
      <c r="C129" s="218" t="s">
        <v>846</v>
      </c>
      <c r="D129" s="218"/>
      <c r="E129" s="218"/>
      <c r="F129" s="239" t="s">
        <v>841</v>
      </c>
      <c r="G129" s="218"/>
      <c r="H129" s="218" t="s">
        <v>847</v>
      </c>
      <c r="I129" s="218" t="s">
        <v>837</v>
      </c>
      <c r="J129" s="218">
        <v>15</v>
      </c>
      <c r="K129" s="264"/>
    </row>
    <row r="130" spans="2:11" ht="15" customHeight="1">
      <c r="B130" s="261"/>
      <c r="C130" s="242" t="s">
        <v>848</v>
      </c>
      <c r="D130" s="242"/>
      <c r="E130" s="242"/>
      <c r="F130" s="243" t="s">
        <v>841</v>
      </c>
      <c r="G130" s="242"/>
      <c r="H130" s="242" t="s">
        <v>849</v>
      </c>
      <c r="I130" s="242" t="s">
        <v>837</v>
      </c>
      <c r="J130" s="242">
        <v>15</v>
      </c>
      <c r="K130" s="264"/>
    </row>
    <row r="131" spans="2:11" ht="15" customHeight="1">
      <c r="B131" s="261"/>
      <c r="C131" s="242" t="s">
        <v>850</v>
      </c>
      <c r="D131" s="242"/>
      <c r="E131" s="242"/>
      <c r="F131" s="243" t="s">
        <v>841</v>
      </c>
      <c r="G131" s="242"/>
      <c r="H131" s="242" t="s">
        <v>851</v>
      </c>
      <c r="I131" s="242" t="s">
        <v>837</v>
      </c>
      <c r="J131" s="242">
        <v>20</v>
      </c>
      <c r="K131" s="264"/>
    </row>
    <row r="132" spans="2:11" ht="15" customHeight="1">
      <c r="B132" s="261"/>
      <c r="C132" s="242" t="s">
        <v>852</v>
      </c>
      <c r="D132" s="242"/>
      <c r="E132" s="242"/>
      <c r="F132" s="243" t="s">
        <v>841</v>
      </c>
      <c r="G132" s="242"/>
      <c r="H132" s="242" t="s">
        <v>853</v>
      </c>
      <c r="I132" s="242" t="s">
        <v>837</v>
      </c>
      <c r="J132" s="242">
        <v>20</v>
      </c>
      <c r="K132" s="264"/>
    </row>
    <row r="133" spans="2:11" ht="15" customHeight="1">
      <c r="B133" s="261"/>
      <c r="C133" s="218" t="s">
        <v>840</v>
      </c>
      <c r="D133" s="218"/>
      <c r="E133" s="218"/>
      <c r="F133" s="239" t="s">
        <v>841</v>
      </c>
      <c r="G133" s="218"/>
      <c r="H133" s="218" t="s">
        <v>875</v>
      </c>
      <c r="I133" s="218" t="s">
        <v>837</v>
      </c>
      <c r="J133" s="218">
        <v>50</v>
      </c>
      <c r="K133" s="264"/>
    </row>
    <row r="134" spans="2:11" ht="15" customHeight="1">
      <c r="B134" s="261"/>
      <c r="C134" s="218" t="s">
        <v>854</v>
      </c>
      <c r="D134" s="218"/>
      <c r="E134" s="218"/>
      <c r="F134" s="239" t="s">
        <v>841</v>
      </c>
      <c r="G134" s="218"/>
      <c r="H134" s="218" t="s">
        <v>875</v>
      </c>
      <c r="I134" s="218" t="s">
        <v>837</v>
      </c>
      <c r="J134" s="218">
        <v>50</v>
      </c>
      <c r="K134" s="264"/>
    </row>
    <row r="135" spans="2:11" ht="15" customHeight="1">
      <c r="B135" s="261"/>
      <c r="C135" s="218" t="s">
        <v>860</v>
      </c>
      <c r="D135" s="218"/>
      <c r="E135" s="218"/>
      <c r="F135" s="239" t="s">
        <v>841</v>
      </c>
      <c r="G135" s="218"/>
      <c r="H135" s="218" t="s">
        <v>875</v>
      </c>
      <c r="I135" s="218" t="s">
        <v>837</v>
      </c>
      <c r="J135" s="218">
        <v>50</v>
      </c>
      <c r="K135" s="264"/>
    </row>
    <row r="136" spans="2:11" ht="15" customHeight="1">
      <c r="B136" s="261"/>
      <c r="C136" s="218" t="s">
        <v>862</v>
      </c>
      <c r="D136" s="218"/>
      <c r="E136" s="218"/>
      <c r="F136" s="239" t="s">
        <v>841</v>
      </c>
      <c r="G136" s="218"/>
      <c r="H136" s="218" t="s">
        <v>875</v>
      </c>
      <c r="I136" s="218" t="s">
        <v>837</v>
      </c>
      <c r="J136" s="218">
        <v>50</v>
      </c>
      <c r="K136" s="264"/>
    </row>
    <row r="137" spans="2:11" ht="15" customHeight="1">
      <c r="B137" s="261"/>
      <c r="C137" s="218" t="s">
        <v>863</v>
      </c>
      <c r="D137" s="218"/>
      <c r="E137" s="218"/>
      <c r="F137" s="239" t="s">
        <v>841</v>
      </c>
      <c r="G137" s="218"/>
      <c r="H137" s="218" t="s">
        <v>888</v>
      </c>
      <c r="I137" s="218" t="s">
        <v>837</v>
      </c>
      <c r="J137" s="218">
        <v>255</v>
      </c>
      <c r="K137" s="264"/>
    </row>
    <row r="138" spans="2:11" ht="15" customHeight="1">
      <c r="B138" s="261"/>
      <c r="C138" s="218" t="s">
        <v>865</v>
      </c>
      <c r="D138" s="218"/>
      <c r="E138" s="218"/>
      <c r="F138" s="239" t="s">
        <v>835</v>
      </c>
      <c r="G138" s="218"/>
      <c r="H138" s="218" t="s">
        <v>889</v>
      </c>
      <c r="I138" s="218" t="s">
        <v>867</v>
      </c>
      <c r="J138" s="218"/>
      <c r="K138" s="264"/>
    </row>
    <row r="139" spans="2:11" ht="15" customHeight="1">
      <c r="B139" s="261"/>
      <c r="C139" s="218" t="s">
        <v>868</v>
      </c>
      <c r="D139" s="218"/>
      <c r="E139" s="218"/>
      <c r="F139" s="239" t="s">
        <v>835</v>
      </c>
      <c r="G139" s="218"/>
      <c r="H139" s="218" t="s">
        <v>890</v>
      </c>
      <c r="I139" s="218" t="s">
        <v>870</v>
      </c>
      <c r="J139" s="218"/>
      <c r="K139" s="264"/>
    </row>
    <row r="140" spans="2:11" ht="15" customHeight="1">
      <c r="B140" s="261"/>
      <c r="C140" s="218" t="s">
        <v>871</v>
      </c>
      <c r="D140" s="218"/>
      <c r="E140" s="218"/>
      <c r="F140" s="239" t="s">
        <v>835</v>
      </c>
      <c r="G140" s="218"/>
      <c r="H140" s="218" t="s">
        <v>871</v>
      </c>
      <c r="I140" s="218" t="s">
        <v>870</v>
      </c>
      <c r="J140" s="218"/>
      <c r="K140" s="264"/>
    </row>
    <row r="141" spans="2:11" ht="15" customHeight="1">
      <c r="B141" s="261"/>
      <c r="C141" s="218" t="s">
        <v>38</v>
      </c>
      <c r="D141" s="218"/>
      <c r="E141" s="218"/>
      <c r="F141" s="239" t="s">
        <v>835</v>
      </c>
      <c r="G141" s="218"/>
      <c r="H141" s="218" t="s">
        <v>891</v>
      </c>
      <c r="I141" s="218" t="s">
        <v>870</v>
      </c>
      <c r="J141" s="218"/>
      <c r="K141" s="264"/>
    </row>
    <row r="142" spans="2:11" ht="15" customHeight="1">
      <c r="B142" s="261"/>
      <c r="C142" s="218" t="s">
        <v>892</v>
      </c>
      <c r="D142" s="218"/>
      <c r="E142" s="218"/>
      <c r="F142" s="239" t="s">
        <v>835</v>
      </c>
      <c r="G142" s="218"/>
      <c r="H142" s="218" t="s">
        <v>893</v>
      </c>
      <c r="I142" s="218" t="s">
        <v>870</v>
      </c>
      <c r="J142" s="218"/>
      <c r="K142" s="264"/>
    </row>
    <row r="143" spans="2:11" ht="15" customHeight="1">
      <c r="B143" s="265"/>
      <c r="C143" s="266"/>
      <c r="D143" s="266"/>
      <c r="E143" s="266"/>
      <c r="F143" s="266"/>
      <c r="G143" s="266"/>
      <c r="H143" s="266"/>
      <c r="I143" s="266"/>
      <c r="J143" s="266"/>
      <c r="K143" s="267"/>
    </row>
    <row r="144" spans="2:11" ht="18.75" customHeight="1">
      <c r="B144" s="252"/>
      <c r="C144" s="252"/>
      <c r="D144" s="252"/>
      <c r="E144" s="252"/>
      <c r="F144" s="253"/>
      <c r="G144" s="252"/>
      <c r="H144" s="252"/>
      <c r="I144" s="252"/>
      <c r="J144" s="252"/>
      <c r="K144" s="252"/>
    </row>
    <row r="145" spans="2:11" ht="18.75" customHeight="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ht="7.5" customHeight="1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ht="45" customHeight="1">
      <c r="B147" s="229"/>
      <c r="C147" s="330" t="s">
        <v>894</v>
      </c>
      <c r="D147" s="330"/>
      <c r="E147" s="330"/>
      <c r="F147" s="330"/>
      <c r="G147" s="330"/>
      <c r="H147" s="330"/>
      <c r="I147" s="330"/>
      <c r="J147" s="330"/>
      <c r="K147" s="230"/>
    </row>
    <row r="148" spans="2:11" ht="17.25" customHeight="1">
      <c r="B148" s="229"/>
      <c r="C148" s="231" t="s">
        <v>829</v>
      </c>
      <c r="D148" s="231"/>
      <c r="E148" s="231"/>
      <c r="F148" s="231" t="s">
        <v>830</v>
      </c>
      <c r="G148" s="232"/>
      <c r="H148" s="231" t="s">
        <v>54</v>
      </c>
      <c r="I148" s="231" t="s">
        <v>57</v>
      </c>
      <c r="J148" s="231" t="s">
        <v>831</v>
      </c>
      <c r="K148" s="230"/>
    </row>
    <row r="149" spans="2:11" ht="17.25" customHeight="1">
      <c r="B149" s="229"/>
      <c r="C149" s="233" t="s">
        <v>832</v>
      </c>
      <c r="D149" s="233"/>
      <c r="E149" s="233"/>
      <c r="F149" s="234" t="s">
        <v>833</v>
      </c>
      <c r="G149" s="235"/>
      <c r="H149" s="233"/>
      <c r="I149" s="233"/>
      <c r="J149" s="233" t="s">
        <v>834</v>
      </c>
      <c r="K149" s="230"/>
    </row>
    <row r="150" spans="2:11" ht="5.25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4"/>
    </row>
    <row r="151" spans="2:11" ht="15" customHeight="1">
      <c r="B151" s="241"/>
      <c r="C151" s="268" t="s">
        <v>838</v>
      </c>
      <c r="D151" s="218"/>
      <c r="E151" s="218"/>
      <c r="F151" s="269" t="s">
        <v>835</v>
      </c>
      <c r="G151" s="218"/>
      <c r="H151" s="268" t="s">
        <v>875</v>
      </c>
      <c r="I151" s="268" t="s">
        <v>837</v>
      </c>
      <c r="J151" s="268">
        <v>120</v>
      </c>
      <c r="K151" s="264"/>
    </row>
    <row r="152" spans="2:11" ht="15" customHeight="1">
      <c r="B152" s="241"/>
      <c r="C152" s="268" t="s">
        <v>884</v>
      </c>
      <c r="D152" s="218"/>
      <c r="E152" s="218"/>
      <c r="F152" s="269" t="s">
        <v>835</v>
      </c>
      <c r="G152" s="218"/>
      <c r="H152" s="268" t="s">
        <v>895</v>
      </c>
      <c r="I152" s="268" t="s">
        <v>837</v>
      </c>
      <c r="J152" s="268" t="s">
        <v>886</v>
      </c>
      <c r="K152" s="264"/>
    </row>
    <row r="153" spans="2:11" ht="15" customHeight="1">
      <c r="B153" s="241"/>
      <c r="C153" s="268" t="s">
        <v>783</v>
      </c>
      <c r="D153" s="218"/>
      <c r="E153" s="218"/>
      <c r="F153" s="269" t="s">
        <v>835</v>
      </c>
      <c r="G153" s="218"/>
      <c r="H153" s="268" t="s">
        <v>896</v>
      </c>
      <c r="I153" s="268" t="s">
        <v>837</v>
      </c>
      <c r="J153" s="268" t="s">
        <v>886</v>
      </c>
      <c r="K153" s="264"/>
    </row>
    <row r="154" spans="2:11" ht="15" customHeight="1">
      <c r="B154" s="241"/>
      <c r="C154" s="268" t="s">
        <v>840</v>
      </c>
      <c r="D154" s="218"/>
      <c r="E154" s="218"/>
      <c r="F154" s="269" t="s">
        <v>841</v>
      </c>
      <c r="G154" s="218"/>
      <c r="H154" s="268" t="s">
        <v>875</v>
      </c>
      <c r="I154" s="268" t="s">
        <v>837</v>
      </c>
      <c r="J154" s="268">
        <v>50</v>
      </c>
      <c r="K154" s="264"/>
    </row>
    <row r="155" spans="2:11" ht="15" customHeight="1">
      <c r="B155" s="241"/>
      <c r="C155" s="268" t="s">
        <v>843</v>
      </c>
      <c r="D155" s="218"/>
      <c r="E155" s="218"/>
      <c r="F155" s="269" t="s">
        <v>835</v>
      </c>
      <c r="G155" s="218"/>
      <c r="H155" s="268" t="s">
        <v>875</v>
      </c>
      <c r="I155" s="268" t="s">
        <v>845</v>
      </c>
      <c r="J155" s="268"/>
      <c r="K155" s="264"/>
    </row>
    <row r="156" spans="2:11" ht="15" customHeight="1">
      <c r="B156" s="241"/>
      <c r="C156" s="268" t="s">
        <v>854</v>
      </c>
      <c r="D156" s="218"/>
      <c r="E156" s="218"/>
      <c r="F156" s="269" t="s">
        <v>841</v>
      </c>
      <c r="G156" s="218"/>
      <c r="H156" s="268" t="s">
        <v>875</v>
      </c>
      <c r="I156" s="268" t="s">
        <v>837</v>
      </c>
      <c r="J156" s="268">
        <v>50</v>
      </c>
      <c r="K156" s="264"/>
    </row>
    <row r="157" spans="2:11" ht="15" customHeight="1">
      <c r="B157" s="241"/>
      <c r="C157" s="268" t="s">
        <v>862</v>
      </c>
      <c r="D157" s="218"/>
      <c r="E157" s="218"/>
      <c r="F157" s="269" t="s">
        <v>841</v>
      </c>
      <c r="G157" s="218"/>
      <c r="H157" s="268" t="s">
        <v>875</v>
      </c>
      <c r="I157" s="268" t="s">
        <v>837</v>
      </c>
      <c r="J157" s="268">
        <v>50</v>
      </c>
      <c r="K157" s="264"/>
    </row>
    <row r="158" spans="2:11" ht="15" customHeight="1">
      <c r="B158" s="241"/>
      <c r="C158" s="268" t="s">
        <v>860</v>
      </c>
      <c r="D158" s="218"/>
      <c r="E158" s="218"/>
      <c r="F158" s="269" t="s">
        <v>841</v>
      </c>
      <c r="G158" s="218"/>
      <c r="H158" s="268" t="s">
        <v>875</v>
      </c>
      <c r="I158" s="268" t="s">
        <v>837</v>
      </c>
      <c r="J158" s="268">
        <v>50</v>
      </c>
      <c r="K158" s="264"/>
    </row>
    <row r="159" spans="2:11" ht="15" customHeight="1">
      <c r="B159" s="241"/>
      <c r="C159" s="268" t="s">
        <v>90</v>
      </c>
      <c r="D159" s="218"/>
      <c r="E159" s="218"/>
      <c r="F159" s="269" t="s">
        <v>835</v>
      </c>
      <c r="G159" s="218"/>
      <c r="H159" s="268" t="s">
        <v>897</v>
      </c>
      <c r="I159" s="268" t="s">
        <v>837</v>
      </c>
      <c r="J159" s="268" t="s">
        <v>898</v>
      </c>
      <c r="K159" s="264"/>
    </row>
    <row r="160" spans="2:11" ht="15" customHeight="1">
      <c r="B160" s="241"/>
      <c r="C160" s="268" t="s">
        <v>899</v>
      </c>
      <c r="D160" s="218"/>
      <c r="E160" s="218"/>
      <c r="F160" s="269" t="s">
        <v>835</v>
      </c>
      <c r="G160" s="218"/>
      <c r="H160" s="268" t="s">
        <v>900</v>
      </c>
      <c r="I160" s="268" t="s">
        <v>870</v>
      </c>
      <c r="J160" s="268"/>
      <c r="K160" s="264"/>
    </row>
    <row r="161" spans="2:11" ht="15" customHeight="1">
      <c r="B161" s="270"/>
      <c r="C161" s="250"/>
      <c r="D161" s="250"/>
      <c r="E161" s="250"/>
      <c r="F161" s="250"/>
      <c r="G161" s="250"/>
      <c r="H161" s="250"/>
      <c r="I161" s="250"/>
      <c r="J161" s="250"/>
      <c r="K161" s="271"/>
    </row>
    <row r="162" spans="2:11" ht="18.75" customHeight="1">
      <c r="B162" s="252"/>
      <c r="C162" s="262"/>
      <c r="D162" s="262"/>
      <c r="E162" s="262"/>
      <c r="F162" s="272"/>
      <c r="G162" s="262"/>
      <c r="H162" s="262"/>
      <c r="I162" s="262"/>
      <c r="J162" s="262"/>
      <c r="K162" s="252"/>
    </row>
    <row r="163" spans="2:11" ht="18.75" customHeigh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ht="7.5" customHeight="1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ht="45" customHeight="1">
      <c r="B165" s="210"/>
      <c r="C165" s="331" t="s">
        <v>901</v>
      </c>
      <c r="D165" s="331"/>
      <c r="E165" s="331"/>
      <c r="F165" s="331"/>
      <c r="G165" s="331"/>
      <c r="H165" s="331"/>
      <c r="I165" s="331"/>
      <c r="J165" s="331"/>
      <c r="K165" s="211"/>
    </row>
    <row r="166" spans="2:11" ht="17.25" customHeight="1">
      <c r="B166" s="210"/>
      <c r="C166" s="231" t="s">
        <v>829</v>
      </c>
      <c r="D166" s="231"/>
      <c r="E166" s="231"/>
      <c r="F166" s="231" t="s">
        <v>830</v>
      </c>
      <c r="G166" s="273"/>
      <c r="H166" s="274" t="s">
        <v>54</v>
      </c>
      <c r="I166" s="274" t="s">
        <v>57</v>
      </c>
      <c r="J166" s="231" t="s">
        <v>831</v>
      </c>
      <c r="K166" s="211"/>
    </row>
    <row r="167" spans="2:11" ht="17.25" customHeight="1">
      <c r="B167" s="212"/>
      <c r="C167" s="233" t="s">
        <v>832</v>
      </c>
      <c r="D167" s="233"/>
      <c r="E167" s="233"/>
      <c r="F167" s="234" t="s">
        <v>833</v>
      </c>
      <c r="G167" s="275"/>
      <c r="H167" s="276"/>
      <c r="I167" s="276"/>
      <c r="J167" s="233" t="s">
        <v>834</v>
      </c>
      <c r="K167" s="213"/>
    </row>
    <row r="168" spans="2:11" ht="5.25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4"/>
    </row>
    <row r="169" spans="2:11" ht="15" customHeight="1">
      <c r="B169" s="241"/>
      <c r="C169" s="218" t="s">
        <v>838</v>
      </c>
      <c r="D169" s="218"/>
      <c r="E169" s="218"/>
      <c r="F169" s="239" t="s">
        <v>835</v>
      </c>
      <c r="G169" s="218"/>
      <c r="H169" s="218" t="s">
        <v>875</v>
      </c>
      <c r="I169" s="218" t="s">
        <v>837</v>
      </c>
      <c r="J169" s="218">
        <v>120</v>
      </c>
      <c r="K169" s="264"/>
    </row>
    <row r="170" spans="2:11" ht="15" customHeight="1">
      <c r="B170" s="241"/>
      <c r="C170" s="218" t="s">
        <v>884</v>
      </c>
      <c r="D170" s="218"/>
      <c r="E170" s="218"/>
      <c r="F170" s="239" t="s">
        <v>835</v>
      </c>
      <c r="G170" s="218"/>
      <c r="H170" s="218" t="s">
        <v>885</v>
      </c>
      <c r="I170" s="218" t="s">
        <v>837</v>
      </c>
      <c r="J170" s="218" t="s">
        <v>886</v>
      </c>
      <c r="K170" s="264"/>
    </row>
    <row r="171" spans="2:11" ht="15" customHeight="1">
      <c r="B171" s="241"/>
      <c r="C171" s="218" t="s">
        <v>783</v>
      </c>
      <c r="D171" s="218"/>
      <c r="E171" s="218"/>
      <c r="F171" s="239" t="s">
        <v>835</v>
      </c>
      <c r="G171" s="218"/>
      <c r="H171" s="218" t="s">
        <v>902</v>
      </c>
      <c r="I171" s="218" t="s">
        <v>837</v>
      </c>
      <c r="J171" s="218" t="s">
        <v>886</v>
      </c>
      <c r="K171" s="264"/>
    </row>
    <row r="172" spans="2:11" ht="15" customHeight="1">
      <c r="B172" s="241"/>
      <c r="C172" s="218" t="s">
        <v>840</v>
      </c>
      <c r="D172" s="218"/>
      <c r="E172" s="218"/>
      <c r="F172" s="239" t="s">
        <v>841</v>
      </c>
      <c r="G172" s="218"/>
      <c r="H172" s="218" t="s">
        <v>902</v>
      </c>
      <c r="I172" s="218" t="s">
        <v>837</v>
      </c>
      <c r="J172" s="218">
        <v>50</v>
      </c>
      <c r="K172" s="264"/>
    </row>
    <row r="173" spans="2:11" ht="15" customHeight="1">
      <c r="B173" s="241"/>
      <c r="C173" s="218" t="s">
        <v>843</v>
      </c>
      <c r="D173" s="218"/>
      <c r="E173" s="218"/>
      <c r="F173" s="239" t="s">
        <v>835</v>
      </c>
      <c r="G173" s="218"/>
      <c r="H173" s="218" t="s">
        <v>902</v>
      </c>
      <c r="I173" s="218" t="s">
        <v>845</v>
      </c>
      <c r="J173" s="218"/>
      <c r="K173" s="264"/>
    </row>
    <row r="174" spans="2:11" ht="15" customHeight="1">
      <c r="B174" s="241"/>
      <c r="C174" s="218" t="s">
        <v>854</v>
      </c>
      <c r="D174" s="218"/>
      <c r="E174" s="218"/>
      <c r="F174" s="239" t="s">
        <v>841</v>
      </c>
      <c r="G174" s="218"/>
      <c r="H174" s="218" t="s">
        <v>902</v>
      </c>
      <c r="I174" s="218" t="s">
        <v>837</v>
      </c>
      <c r="J174" s="218">
        <v>50</v>
      </c>
      <c r="K174" s="264"/>
    </row>
    <row r="175" spans="2:11" ht="15" customHeight="1">
      <c r="B175" s="241"/>
      <c r="C175" s="218" t="s">
        <v>862</v>
      </c>
      <c r="D175" s="218"/>
      <c r="E175" s="218"/>
      <c r="F175" s="239" t="s">
        <v>841</v>
      </c>
      <c r="G175" s="218"/>
      <c r="H175" s="218" t="s">
        <v>902</v>
      </c>
      <c r="I175" s="218" t="s">
        <v>837</v>
      </c>
      <c r="J175" s="218">
        <v>50</v>
      </c>
      <c r="K175" s="264"/>
    </row>
    <row r="176" spans="2:11" ht="15" customHeight="1">
      <c r="B176" s="241"/>
      <c r="C176" s="218" t="s">
        <v>860</v>
      </c>
      <c r="D176" s="218"/>
      <c r="E176" s="218"/>
      <c r="F176" s="239" t="s">
        <v>841</v>
      </c>
      <c r="G176" s="218"/>
      <c r="H176" s="218" t="s">
        <v>902</v>
      </c>
      <c r="I176" s="218" t="s">
        <v>837</v>
      </c>
      <c r="J176" s="218">
        <v>50</v>
      </c>
      <c r="K176" s="264"/>
    </row>
    <row r="177" spans="2:11" ht="15" customHeight="1">
      <c r="B177" s="241"/>
      <c r="C177" s="218" t="s">
        <v>111</v>
      </c>
      <c r="D177" s="218"/>
      <c r="E177" s="218"/>
      <c r="F177" s="239" t="s">
        <v>835</v>
      </c>
      <c r="G177" s="218"/>
      <c r="H177" s="218" t="s">
        <v>903</v>
      </c>
      <c r="I177" s="218" t="s">
        <v>904</v>
      </c>
      <c r="J177" s="218"/>
      <c r="K177" s="264"/>
    </row>
    <row r="178" spans="2:11" ht="15" customHeight="1">
      <c r="B178" s="241"/>
      <c r="C178" s="218" t="s">
        <v>57</v>
      </c>
      <c r="D178" s="218"/>
      <c r="E178" s="218"/>
      <c r="F178" s="239" t="s">
        <v>835</v>
      </c>
      <c r="G178" s="218"/>
      <c r="H178" s="218" t="s">
        <v>905</v>
      </c>
      <c r="I178" s="218" t="s">
        <v>906</v>
      </c>
      <c r="J178" s="218">
        <v>1</v>
      </c>
      <c r="K178" s="264"/>
    </row>
    <row r="179" spans="2:11" ht="15" customHeight="1">
      <c r="B179" s="241"/>
      <c r="C179" s="218" t="s">
        <v>53</v>
      </c>
      <c r="D179" s="218"/>
      <c r="E179" s="218"/>
      <c r="F179" s="239" t="s">
        <v>835</v>
      </c>
      <c r="G179" s="218"/>
      <c r="H179" s="218" t="s">
        <v>907</v>
      </c>
      <c r="I179" s="218" t="s">
        <v>837</v>
      </c>
      <c r="J179" s="218">
        <v>20</v>
      </c>
      <c r="K179" s="264"/>
    </row>
    <row r="180" spans="2:11" ht="15" customHeight="1">
      <c r="B180" s="241"/>
      <c r="C180" s="218" t="s">
        <v>54</v>
      </c>
      <c r="D180" s="218"/>
      <c r="E180" s="218"/>
      <c r="F180" s="239" t="s">
        <v>835</v>
      </c>
      <c r="G180" s="218"/>
      <c r="H180" s="218" t="s">
        <v>908</v>
      </c>
      <c r="I180" s="218" t="s">
        <v>837</v>
      </c>
      <c r="J180" s="218">
        <v>255</v>
      </c>
      <c r="K180" s="264"/>
    </row>
    <row r="181" spans="2:11" ht="15" customHeight="1">
      <c r="B181" s="241"/>
      <c r="C181" s="218" t="s">
        <v>112</v>
      </c>
      <c r="D181" s="218"/>
      <c r="E181" s="218"/>
      <c r="F181" s="239" t="s">
        <v>835</v>
      </c>
      <c r="G181" s="218"/>
      <c r="H181" s="218" t="s">
        <v>799</v>
      </c>
      <c r="I181" s="218" t="s">
        <v>837</v>
      </c>
      <c r="J181" s="218">
        <v>10</v>
      </c>
      <c r="K181" s="264"/>
    </row>
    <row r="182" spans="2:11" ht="15" customHeight="1">
      <c r="B182" s="241"/>
      <c r="C182" s="218" t="s">
        <v>113</v>
      </c>
      <c r="D182" s="218"/>
      <c r="E182" s="218"/>
      <c r="F182" s="239" t="s">
        <v>835</v>
      </c>
      <c r="G182" s="218"/>
      <c r="H182" s="218" t="s">
        <v>909</v>
      </c>
      <c r="I182" s="218" t="s">
        <v>870</v>
      </c>
      <c r="J182" s="218"/>
      <c r="K182" s="264"/>
    </row>
    <row r="183" spans="2:11" ht="15" customHeight="1">
      <c r="B183" s="241"/>
      <c r="C183" s="218" t="s">
        <v>910</v>
      </c>
      <c r="D183" s="218"/>
      <c r="E183" s="218"/>
      <c r="F183" s="239" t="s">
        <v>835</v>
      </c>
      <c r="G183" s="218"/>
      <c r="H183" s="218" t="s">
        <v>911</v>
      </c>
      <c r="I183" s="218" t="s">
        <v>870</v>
      </c>
      <c r="J183" s="218"/>
      <c r="K183" s="264"/>
    </row>
    <row r="184" spans="2:11" ht="15" customHeight="1">
      <c r="B184" s="241"/>
      <c r="C184" s="218" t="s">
        <v>899</v>
      </c>
      <c r="D184" s="218"/>
      <c r="E184" s="218"/>
      <c r="F184" s="239" t="s">
        <v>835</v>
      </c>
      <c r="G184" s="218"/>
      <c r="H184" s="218" t="s">
        <v>912</v>
      </c>
      <c r="I184" s="218" t="s">
        <v>870</v>
      </c>
      <c r="J184" s="218"/>
      <c r="K184" s="264"/>
    </row>
    <row r="185" spans="2:11" ht="15" customHeight="1">
      <c r="B185" s="241"/>
      <c r="C185" s="218" t="s">
        <v>115</v>
      </c>
      <c r="D185" s="218"/>
      <c r="E185" s="218"/>
      <c r="F185" s="239" t="s">
        <v>841</v>
      </c>
      <c r="G185" s="218"/>
      <c r="H185" s="218" t="s">
        <v>913</v>
      </c>
      <c r="I185" s="218" t="s">
        <v>837</v>
      </c>
      <c r="J185" s="218">
        <v>50</v>
      </c>
      <c r="K185" s="264"/>
    </row>
    <row r="186" spans="2:11" ht="15" customHeight="1">
      <c r="B186" s="241"/>
      <c r="C186" s="218" t="s">
        <v>914</v>
      </c>
      <c r="D186" s="218"/>
      <c r="E186" s="218"/>
      <c r="F186" s="239" t="s">
        <v>841</v>
      </c>
      <c r="G186" s="218"/>
      <c r="H186" s="218" t="s">
        <v>915</v>
      </c>
      <c r="I186" s="218" t="s">
        <v>916</v>
      </c>
      <c r="J186" s="218"/>
      <c r="K186" s="264"/>
    </row>
    <row r="187" spans="2:11" ht="15" customHeight="1">
      <c r="B187" s="241"/>
      <c r="C187" s="218" t="s">
        <v>917</v>
      </c>
      <c r="D187" s="218"/>
      <c r="E187" s="218"/>
      <c r="F187" s="239" t="s">
        <v>841</v>
      </c>
      <c r="G187" s="218"/>
      <c r="H187" s="218" t="s">
        <v>918</v>
      </c>
      <c r="I187" s="218" t="s">
        <v>916</v>
      </c>
      <c r="J187" s="218"/>
      <c r="K187" s="264"/>
    </row>
    <row r="188" spans="2:11" ht="15" customHeight="1">
      <c r="B188" s="241"/>
      <c r="C188" s="218" t="s">
        <v>919</v>
      </c>
      <c r="D188" s="218"/>
      <c r="E188" s="218"/>
      <c r="F188" s="239" t="s">
        <v>841</v>
      </c>
      <c r="G188" s="218"/>
      <c r="H188" s="218" t="s">
        <v>920</v>
      </c>
      <c r="I188" s="218" t="s">
        <v>916</v>
      </c>
      <c r="J188" s="218"/>
      <c r="K188" s="264"/>
    </row>
    <row r="189" spans="2:11" ht="15" customHeight="1">
      <c r="B189" s="241"/>
      <c r="C189" s="277" t="s">
        <v>921</v>
      </c>
      <c r="D189" s="218"/>
      <c r="E189" s="218"/>
      <c r="F189" s="239" t="s">
        <v>841</v>
      </c>
      <c r="G189" s="218"/>
      <c r="H189" s="218" t="s">
        <v>922</v>
      </c>
      <c r="I189" s="218" t="s">
        <v>923</v>
      </c>
      <c r="J189" s="278" t="s">
        <v>924</v>
      </c>
      <c r="K189" s="264"/>
    </row>
    <row r="190" spans="2:11" ht="15" customHeight="1">
      <c r="B190" s="241"/>
      <c r="C190" s="277" t="s">
        <v>42</v>
      </c>
      <c r="D190" s="218"/>
      <c r="E190" s="218"/>
      <c r="F190" s="239" t="s">
        <v>835</v>
      </c>
      <c r="G190" s="218"/>
      <c r="H190" s="215" t="s">
        <v>925</v>
      </c>
      <c r="I190" s="218" t="s">
        <v>926</v>
      </c>
      <c r="J190" s="218"/>
      <c r="K190" s="264"/>
    </row>
    <row r="191" spans="2:11" ht="15" customHeight="1">
      <c r="B191" s="241"/>
      <c r="C191" s="277" t="s">
        <v>927</v>
      </c>
      <c r="D191" s="218"/>
      <c r="E191" s="218"/>
      <c r="F191" s="239" t="s">
        <v>835</v>
      </c>
      <c r="G191" s="218"/>
      <c r="H191" s="218" t="s">
        <v>928</v>
      </c>
      <c r="I191" s="218" t="s">
        <v>870</v>
      </c>
      <c r="J191" s="218"/>
      <c r="K191" s="264"/>
    </row>
    <row r="192" spans="2:11" ht="15" customHeight="1">
      <c r="B192" s="241"/>
      <c r="C192" s="277" t="s">
        <v>929</v>
      </c>
      <c r="D192" s="218"/>
      <c r="E192" s="218"/>
      <c r="F192" s="239" t="s">
        <v>835</v>
      </c>
      <c r="G192" s="218"/>
      <c r="H192" s="218" t="s">
        <v>930</v>
      </c>
      <c r="I192" s="218" t="s">
        <v>870</v>
      </c>
      <c r="J192" s="218"/>
      <c r="K192" s="264"/>
    </row>
    <row r="193" spans="2:11" ht="15" customHeight="1">
      <c r="B193" s="241"/>
      <c r="C193" s="277" t="s">
        <v>931</v>
      </c>
      <c r="D193" s="218"/>
      <c r="E193" s="218"/>
      <c r="F193" s="239" t="s">
        <v>841</v>
      </c>
      <c r="G193" s="218"/>
      <c r="H193" s="218" t="s">
        <v>932</v>
      </c>
      <c r="I193" s="218" t="s">
        <v>870</v>
      </c>
      <c r="J193" s="218"/>
      <c r="K193" s="264"/>
    </row>
    <row r="194" spans="2:11" ht="15" customHeight="1">
      <c r="B194" s="270"/>
      <c r="C194" s="279"/>
      <c r="D194" s="250"/>
      <c r="E194" s="250"/>
      <c r="F194" s="250"/>
      <c r="G194" s="250"/>
      <c r="H194" s="250"/>
      <c r="I194" s="250"/>
      <c r="J194" s="250"/>
      <c r="K194" s="271"/>
    </row>
    <row r="195" spans="2:11" ht="18.75" customHeight="1">
      <c r="B195" s="252"/>
      <c r="C195" s="262"/>
      <c r="D195" s="262"/>
      <c r="E195" s="262"/>
      <c r="F195" s="272"/>
      <c r="G195" s="262"/>
      <c r="H195" s="262"/>
      <c r="I195" s="262"/>
      <c r="J195" s="262"/>
      <c r="K195" s="252"/>
    </row>
    <row r="196" spans="2:11" ht="18.75" customHeight="1">
      <c r="B196" s="252"/>
      <c r="C196" s="262"/>
      <c r="D196" s="262"/>
      <c r="E196" s="262"/>
      <c r="F196" s="272"/>
      <c r="G196" s="262"/>
      <c r="H196" s="262"/>
      <c r="I196" s="262"/>
      <c r="J196" s="262"/>
      <c r="K196" s="252"/>
    </row>
    <row r="197" spans="2:11" ht="18.75" customHeight="1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ht="13.5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ht="21">
      <c r="B199" s="210"/>
      <c r="C199" s="331" t="s">
        <v>933</v>
      </c>
      <c r="D199" s="331"/>
      <c r="E199" s="331"/>
      <c r="F199" s="331"/>
      <c r="G199" s="331"/>
      <c r="H199" s="331"/>
      <c r="I199" s="331"/>
      <c r="J199" s="331"/>
      <c r="K199" s="211"/>
    </row>
    <row r="200" spans="2:11" ht="25.5" customHeight="1">
      <c r="B200" s="210"/>
      <c r="C200" s="280" t="s">
        <v>934</v>
      </c>
      <c r="D200" s="280"/>
      <c r="E200" s="280"/>
      <c r="F200" s="280" t="s">
        <v>935</v>
      </c>
      <c r="G200" s="281"/>
      <c r="H200" s="334" t="s">
        <v>936</v>
      </c>
      <c r="I200" s="334"/>
      <c r="J200" s="334"/>
      <c r="K200" s="211"/>
    </row>
    <row r="201" spans="2:11" ht="5.25" customHeight="1">
      <c r="B201" s="241"/>
      <c r="C201" s="236"/>
      <c r="D201" s="236"/>
      <c r="E201" s="236"/>
      <c r="F201" s="236"/>
      <c r="G201" s="262"/>
      <c r="H201" s="236"/>
      <c r="I201" s="236"/>
      <c r="J201" s="236"/>
      <c r="K201" s="264"/>
    </row>
    <row r="202" spans="2:11" ht="15" customHeight="1">
      <c r="B202" s="241"/>
      <c r="C202" s="218" t="s">
        <v>926</v>
      </c>
      <c r="D202" s="218"/>
      <c r="E202" s="218"/>
      <c r="F202" s="239" t="s">
        <v>43</v>
      </c>
      <c r="G202" s="218"/>
      <c r="H202" s="329" t="s">
        <v>937</v>
      </c>
      <c r="I202" s="329"/>
      <c r="J202" s="329"/>
      <c r="K202" s="264"/>
    </row>
    <row r="203" spans="2:11" ht="15" customHeight="1">
      <c r="B203" s="241"/>
      <c r="C203" s="218"/>
      <c r="D203" s="218"/>
      <c r="E203" s="218"/>
      <c r="F203" s="239" t="s">
        <v>44</v>
      </c>
      <c r="G203" s="218"/>
      <c r="H203" s="329" t="s">
        <v>938</v>
      </c>
      <c r="I203" s="329"/>
      <c r="J203" s="329"/>
      <c r="K203" s="264"/>
    </row>
    <row r="204" spans="2:11" ht="15" customHeight="1">
      <c r="B204" s="241"/>
      <c r="C204" s="218"/>
      <c r="D204" s="218"/>
      <c r="E204" s="218"/>
      <c r="F204" s="239" t="s">
        <v>47</v>
      </c>
      <c r="G204" s="218"/>
      <c r="H204" s="329" t="s">
        <v>939</v>
      </c>
      <c r="I204" s="329"/>
      <c r="J204" s="329"/>
      <c r="K204" s="264"/>
    </row>
    <row r="205" spans="2:11" ht="15" customHeight="1">
      <c r="B205" s="241"/>
      <c r="C205" s="218"/>
      <c r="D205" s="218"/>
      <c r="E205" s="218"/>
      <c r="F205" s="239" t="s">
        <v>45</v>
      </c>
      <c r="G205" s="218"/>
      <c r="H205" s="329" t="s">
        <v>940</v>
      </c>
      <c r="I205" s="329"/>
      <c r="J205" s="329"/>
      <c r="K205" s="264"/>
    </row>
    <row r="206" spans="2:11" ht="15" customHeight="1">
      <c r="B206" s="241"/>
      <c r="C206" s="218"/>
      <c r="D206" s="218"/>
      <c r="E206" s="218"/>
      <c r="F206" s="239" t="s">
        <v>46</v>
      </c>
      <c r="G206" s="218"/>
      <c r="H206" s="329" t="s">
        <v>941</v>
      </c>
      <c r="I206" s="329"/>
      <c r="J206" s="329"/>
      <c r="K206" s="264"/>
    </row>
    <row r="207" spans="2:11" ht="15" customHeight="1">
      <c r="B207" s="241"/>
      <c r="C207" s="218"/>
      <c r="D207" s="218"/>
      <c r="E207" s="218"/>
      <c r="F207" s="239"/>
      <c r="G207" s="218"/>
      <c r="H207" s="218"/>
      <c r="I207" s="218"/>
      <c r="J207" s="218"/>
      <c r="K207" s="264"/>
    </row>
    <row r="208" spans="2:11" ht="15" customHeight="1">
      <c r="B208" s="241"/>
      <c r="C208" s="218" t="s">
        <v>882</v>
      </c>
      <c r="D208" s="218"/>
      <c r="E208" s="218"/>
      <c r="F208" s="239" t="s">
        <v>79</v>
      </c>
      <c r="G208" s="218"/>
      <c r="H208" s="329" t="s">
        <v>942</v>
      </c>
      <c r="I208" s="329"/>
      <c r="J208" s="329"/>
      <c r="K208" s="264"/>
    </row>
    <row r="209" spans="2:11" ht="15" customHeight="1">
      <c r="B209" s="241"/>
      <c r="C209" s="218"/>
      <c r="D209" s="218"/>
      <c r="E209" s="218"/>
      <c r="F209" s="239" t="s">
        <v>777</v>
      </c>
      <c r="G209" s="218"/>
      <c r="H209" s="329" t="s">
        <v>778</v>
      </c>
      <c r="I209" s="329"/>
      <c r="J209" s="329"/>
      <c r="K209" s="264"/>
    </row>
    <row r="210" spans="2:11" ht="15" customHeight="1">
      <c r="B210" s="241"/>
      <c r="C210" s="218"/>
      <c r="D210" s="218"/>
      <c r="E210" s="218"/>
      <c r="F210" s="239" t="s">
        <v>775</v>
      </c>
      <c r="G210" s="218"/>
      <c r="H210" s="329" t="s">
        <v>943</v>
      </c>
      <c r="I210" s="329"/>
      <c r="J210" s="329"/>
      <c r="K210" s="264"/>
    </row>
    <row r="211" spans="2:11" ht="15" customHeight="1">
      <c r="B211" s="282"/>
      <c r="C211" s="218"/>
      <c r="D211" s="218"/>
      <c r="E211" s="218"/>
      <c r="F211" s="239" t="s">
        <v>779</v>
      </c>
      <c r="G211" s="277"/>
      <c r="H211" s="332" t="s">
        <v>780</v>
      </c>
      <c r="I211" s="332"/>
      <c r="J211" s="332"/>
      <c r="K211" s="283"/>
    </row>
    <row r="212" spans="2:11" ht="15" customHeight="1">
      <c r="B212" s="282"/>
      <c r="C212" s="218"/>
      <c r="D212" s="218"/>
      <c r="E212" s="218"/>
      <c r="F212" s="239" t="s">
        <v>781</v>
      </c>
      <c r="G212" s="277"/>
      <c r="H212" s="332" t="s">
        <v>944</v>
      </c>
      <c r="I212" s="332"/>
      <c r="J212" s="332"/>
      <c r="K212" s="283"/>
    </row>
    <row r="213" spans="2:11" ht="15" customHeight="1">
      <c r="B213" s="282"/>
      <c r="C213" s="218"/>
      <c r="D213" s="218"/>
      <c r="E213" s="218"/>
      <c r="F213" s="239"/>
      <c r="G213" s="277"/>
      <c r="H213" s="268"/>
      <c r="I213" s="268"/>
      <c r="J213" s="268"/>
      <c r="K213" s="283"/>
    </row>
    <row r="214" spans="2:11" ht="15" customHeight="1">
      <c r="B214" s="282"/>
      <c r="C214" s="218" t="s">
        <v>906</v>
      </c>
      <c r="D214" s="218"/>
      <c r="E214" s="218"/>
      <c r="F214" s="239">
        <v>1</v>
      </c>
      <c r="G214" s="277"/>
      <c r="H214" s="332" t="s">
        <v>945</v>
      </c>
      <c r="I214" s="332"/>
      <c r="J214" s="332"/>
      <c r="K214" s="283"/>
    </row>
    <row r="215" spans="2:11" ht="15" customHeight="1">
      <c r="B215" s="282"/>
      <c r="C215" s="218"/>
      <c r="D215" s="218"/>
      <c r="E215" s="218"/>
      <c r="F215" s="239">
        <v>2</v>
      </c>
      <c r="G215" s="277"/>
      <c r="H215" s="332" t="s">
        <v>946</v>
      </c>
      <c r="I215" s="332"/>
      <c r="J215" s="332"/>
      <c r="K215" s="283"/>
    </row>
    <row r="216" spans="2:11" ht="15" customHeight="1">
      <c r="B216" s="282"/>
      <c r="C216" s="218"/>
      <c r="D216" s="218"/>
      <c r="E216" s="218"/>
      <c r="F216" s="239">
        <v>3</v>
      </c>
      <c r="G216" s="277"/>
      <c r="H216" s="332" t="s">
        <v>947</v>
      </c>
      <c r="I216" s="332"/>
      <c r="J216" s="332"/>
      <c r="K216" s="283"/>
    </row>
    <row r="217" spans="2:11" ht="15" customHeight="1">
      <c r="B217" s="282"/>
      <c r="C217" s="218"/>
      <c r="D217" s="218"/>
      <c r="E217" s="218"/>
      <c r="F217" s="239">
        <v>4</v>
      </c>
      <c r="G217" s="277"/>
      <c r="H217" s="332" t="s">
        <v>948</v>
      </c>
      <c r="I217" s="332"/>
      <c r="J217" s="332"/>
      <c r="K217" s="283"/>
    </row>
    <row r="218" spans="2:11" ht="12.75" customHeight="1">
      <c r="B218" s="284"/>
      <c r="C218" s="285"/>
      <c r="D218" s="285"/>
      <c r="E218" s="285"/>
      <c r="F218" s="285"/>
      <c r="G218" s="285"/>
      <c r="H218" s="285"/>
      <c r="I218" s="285"/>
      <c r="J218" s="285"/>
      <c r="K218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G40:J40"/>
    <mergeCell ref="G41:J41"/>
    <mergeCell ref="G42:J42"/>
    <mergeCell ref="C3:J3"/>
    <mergeCell ref="C4:J4"/>
    <mergeCell ref="C6:J6"/>
    <mergeCell ref="C7:J7"/>
    <mergeCell ref="G39:J39"/>
    <mergeCell ref="D34:J34"/>
    <mergeCell ref="D35:J35"/>
    <mergeCell ref="G36:J36"/>
    <mergeCell ref="G37:J37"/>
    <mergeCell ref="G38:J38"/>
    <mergeCell ref="D66:J66"/>
    <mergeCell ref="D67:J67"/>
    <mergeCell ref="D68:J68"/>
    <mergeCell ref="D69:J69"/>
    <mergeCell ref="G43:J43"/>
    <mergeCell ref="G44:J44"/>
    <mergeCell ref="G45:J45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D27:J27"/>
    <mergeCell ref="D28:J28"/>
    <mergeCell ref="D30:J30"/>
    <mergeCell ref="D31:J31"/>
    <mergeCell ref="D33:J33"/>
    <mergeCell ref="D70:J70"/>
    <mergeCell ref="D65:J65"/>
    <mergeCell ref="D59:J59"/>
    <mergeCell ref="D60:J60"/>
    <mergeCell ref="D61:J61"/>
    <mergeCell ref="D62:J62"/>
    <mergeCell ref="F21:J21"/>
    <mergeCell ref="F22:J22"/>
    <mergeCell ref="F23:J23"/>
    <mergeCell ref="C25:J25"/>
    <mergeCell ref="C26:J26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12:J212"/>
    <mergeCell ref="H205:J205"/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HP17\vera</dc:creator>
  <cp:keywords/>
  <dc:description/>
  <cp:lastModifiedBy>Martina Hofmanová</cp:lastModifiedBy>
  <dcterms:created xsi:type="dcterms:W3CDTF">2022-03-16T11:40:11Z</dcterms:created>
  <dcterms:modified xsi:type="dcterms:W3CDTF">2022-05-24T06:21:33Z</dcterms:modified>
  <cp:category/>
  <cp:version/>
  <cp:contentType/>
  <cp:contentStatus/>
</cp:coreProperties>
</file>