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RMI\Podklady pro VZ\Zakázky ORMI\2022\Skatepark\ZD\"/>
    </mc:Choice>
  </mc:AlternateContent>
  <xr:revisionPtr revIDLastSave="0" documentId="13_ncr:1_{FFEC6E52-C6BE-43F4-AF34-F8D3710C270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SO 00 Pol" sheetId="12" r:id="rId4"/>
    <sheet name="SO SO 01 Pol" sheetId="13" r:id="rId5"/>
    <sheet name="SO SO 02 Pol" sheetId="14" r:id="rId6"/>
    <sheet name="SO SO 03 Pol" sheetId="15" r:id="rId7"/>
    <sheet name="SO SO 04 Pol" sheetId="16" r:id="rId8"/>
    <sheet name="SO SO 05 Pol" sheetId="17" r:id="rId9"/>
    <sheet name="SO SO 06 Pol" sheetId="18" r:id="rId10"/>
    <sheet name="SO SO 06.1 Pol" sheetId="19" r:id="rId11"/>
    <sheet name="SO SO 07 Pol" sheetId="20" r:id="rId12"/>
    <sheet name="SO SO 08 Pol" sheetId="21" r:id="rId13"/>
    <sheet name="SO SO 09 Pol" sheetId="22" r:id="rId14"/>
    <sheet name="SO SO 10 Pol" sheetId="23" r:id="rId15"/>
    <sheet name="SO SO 11 Pol" sheetId="24" r:id="rId16"/>
  </sheets>
  <externalReferences>
    <externalReference r:id="rId17"/>
  </externalReferences>
  <definedNames>
    <definedName name="CelkemDPHVypocet" localSheetId="1">Stavba!$H$55</definedName>
    <definedName name="CenaCelkem">Stavba!$G$29</definedName>
    <definedName name="CenaCelkemBezDPH">Stavba!$G$28</definedName>
    <definedName name="CenaCelkemVypocet" localSheetId="1">Stavba!$I$55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SO 00 Pol'!$1:$7</definedName>
    <definedName name="_xlnm.Print_Titles" localSheetId="4">'SO SO 01 Pol'!$1:$7</definedName>
    <definedName name="_xlnm.Print_Titles" localSheetId="5">'SO SO 02 Pol'!$1:$7</definedName>
    <definedName name="_xlnm.Print_Titles" localSheetId="6">'SO SO 03 Pol'!$1:$7</definedName>
    <definedName name="_xlnm.Print_Titles" localSheetId="7">'SO SO 04 Pol'!$1:$7</definedName>
    <definedName name="_xlnm.Print_Titles" localSheetId="8">'SO SO 05 Pol'!$1:$7</definedName>
    <definedName name="_xlnm.Print_Titles" localSheetId="9">'SO SO 06 Pol'!$1:$7</definedName>
    <definedName name="_xlnm.Print_Titles" localSheetId="10">'SO SO 06.1 Pol'!$1:$7</definedName>
    <definedName name="_xlnm.Print_Titles" localSheetId="11">'SO SO 07 Pol'!$1:$7</definedName>
    <definedName name="_xlnm.Print_Titles" localSheetId="12">'SO SO 08 Pol'!$1:$7</definedName>
    <definedName name="_xlnm.Print_Titles" localSheetId="13">'SO SO 09 Pol'!$1:$7</definedName>
    <definedName name="_xlnm.Print_Titles" localSheetId="14">'SO SO 10 Pol'!$1:$7</definedName>
    <definedName name="_xlnm.Print_Titles" localSheetId="15">'SO SO 11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SO 00 Pol'!$A$1:$X$40</definedName>
    <definedName name="_xlnm.Print_Area" localSheetId="4">'SO SO 01 Pol'!$A$1:$X$79</definedName>
    <definedName name="_xlnm.Print_Area" localSheetId="5">'SO SO 02 Pol'!$A$1:$X$82</definedName>
    <definedName name="_xlnm.Print_Area" localSheetId="6">'SO SO 03 Pol'!$A$1:$X$52</definedName>
    <definedName name="_xlnm.Print_Area" localSheetId="7">'SO SO 04 Pol'!$A$1:$X$95</definedName>
    <definedName name="_xlnm.Print_Area" localSheetId="8">'SO SO 05 Pol'!$A$1:$X$309</definedName>
    <definedName name="_xlnm.Print_Area" localSheetId="9">'SO SO 06 Pol'!$A$1:$X$257</definedName>
    <definedName name="_xlnm.Print_Area" localSheetId="10">'SO SO 06.1 Pol'!$A$1:$X$65</definedName>
    <definedName name="_xlnm.Print_Area" localSheetId="11">'SO SO 07 Pol'!$A$1:$X$183</definedName>
    <definedName name="_xlnm.Print_Area" localSheetId="12">'SO SO 08 Pol'!$A$1:$X$84</definedName>
    <definedName name="_xlnm.Print_Area" localSheetId="13">'SO SO 09 Pol'!$A$1:$X$102</definedName>
    <definedName name="_xlnm.Print_Area" localSheetId="14">'SO SO 10 Pol'!$A$1:$X$34</definedName>
    <definedName name="_xlnm.Print_Area" localSheetId="15">'SO SO 11 Pol'!$A$1:$X$44</definedName>
    <definedName name="_xlnm.Print_Area" localSheetId="1">Stavba!$A$1:$J$114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Stavba!$F$55</definedName>
    <definedName name="ZakladDPHZakl">Stavba!$G$25</definedName>
    <definedName name="ZakladDPHZaklVypocet" localSheetId="1">Stavba!$G$55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2" i="1" l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3" i="24"/>
  <c r="BA15" i="24"/>
  <c r="G8" i="24"/>
  <c r="O8" i="24"/>
  <c r="G9" i="24"/>
  <c r="M9" i="24" s="1"/>
  <c r="M8" i="24" s="1"/>
  <c r="I9" i="24"/>
  <c r="I8" i="24" s="1"/>
  <c r="K9" i="24"/>
  <c r="K8" i="24" s="1"/>
  <c r="O9" i="24"/>
  <c r="Q9" i="24"/>
  <c r="Q8" i="24" s="1"/>
  <c r="V9" i="24"/>
  <c r="V8" i="24" s="1"/>
  <c r="G11" i="24"/>
  <c r="I11" i="24"/>
  <c r="K11" i="24"/>
  <c r="M11" i="24"/>
  <c r="O11" i="24"/>
  <c r="Q11" i="24"/>
  <c r="V11" i="24"/>
  <c r="G14" i="24"/>
  <c r="I14" i="24"/>
  <c r="K14" i="24"/>
  <c r="M14" i="24"/>
  <c r="O14" i="24"/>
  <c r="Q14" i="24"/>
  <c r="V14" i="24"/>
  <c r="G17" i="24"/>
  <c r="M17" i="24" s="1"/>
  <c r="I17" i="24"/>
  <c r="I16" i="24" s="1"/>
  <c r="K17" i="24"/>
  <c r="K16" i="24" s="1"/>
  <c r="O17" i="24"/>
  <c r="Q17" i="24"/>
  <c r="Q16" i="24" s="1"/>
  <c r="V17" i="24"/>
  <c r="V16" i="24" s="1"/>
  <c r="G20" i="24"/>
  <c r="I20" i="24"/>
  <c r="K20" i="24"/>
  <c r="M20" i="24"/>
  <c r="O20" i="24"/>
  <c r="Q20" i="24"/>
  <c r="V20" i="24"/>
  <c r="G21" i="24"/>
  <c r="I21" i="24"/>
  <c r="K21" i="24"/>
  <c r="M21" i="24"/>
  <c r="O21" i="24"/>
  <c r="Q21" i="24"/>
  <c r="V21" i="24"/>
  <c r="G24" i="24"/>
  <c r="M24" i="24" s="1"/>
  <c r="I24" i="24"/>
  <c r="K24" i="24"/>
  <c r="O24" i="24"/>
  <c r="O16" i="24" s="1"/>
  <c r="Q24" i="24"/>
  <c r="V24" i="24"/>
  <c r="G26" i="24"/>
  <c r="M26" i="24" s="1"/>
  <c r="I26" i="24"/>
  <c r="K26" i="24"/>
  <c r="O26" i="24"/>
  <c r="Q26" i="24"/>
  <c r="V26" i="24"/>
  <c r="G27" i="24"/>
  <c r="I27" i="24"/>
  <c r="K27" i="24"/>
  <c r="M27" i="24"/>
  <c r="O27" i="24"/>
  <c r="Q27" i="24"/>
  <c r="V27" i="24"/>
  <c r="G28" i="24"/>
  <c r="I28" i="24"/>
  <c r="K28" i="24"/>
  <c r="M28" i="24"/>
  <c r="O28" i="24"/>
  <c r="Q28" i="24"/>
  <c r="V28" i="24"/>
  <c r="G31" i="24"/>
  <c r="M31" i="24" s="1"/>
  <c r="I31" i="24"/>
  <c r="K31" i="24"/>
  <c r="O31" i="24"/>
  <c r="Q31" i="24"/>
  <c r="V31" i="24"/>
  <c r="G32" i="24"/>
  <c r="M32" i="24" s="1"/>
  <c r="I32" i="24"/>
  <c r="K32" i="24"/>
  <c r="O32" i="24"/>
  <c r="Q32" i="24"/>
  <c r="V32" i="24"/>
  <c r="G33" i="24"/>
  <c r="I33" i="24"/>
  <c r="K33" i="24"/>
  <c r="M33" i="24"/>
  <c r="O33" i="24"/>
  <c r="Q33" i="24"/>
  <c r="V33" i="24"/>
  <c r="G34" i="24"/>
  <c r="I34" i="24"/>
  <c r="K34" i="24"/>
  <c r="M34" i="24"/>
  <c r="O34" i="24"/>
  <c r="Q34" i="24"/>
  <c r="V34" i="24"/>
  <c r="G37" i="24"/>
  <c r="M37" i="24" s="1"/>
  <c r="I37" i="24"/>
  <c r="K37" i="24"/>
  <c r="O37" i="24"/>
  <c r="Q37" i="24"/>
  <c r="V37" i="24"/>
  <c r="G40" i="24"/>
  <c r="M40" i="24" s="1"/>
  <c r="I40" i="24"/>
  <c r="K40" i="24"/>
  <c r="O40" i="24"/>
  <c r="Q40" i="24"/>
  <c r="V40" i="24"/>
  <c r="AE43" i="24"/>
  <c r="G33" i="23"/>
  <c r="BA31" i="23"/>
  <c r="K8" i="23"/>
  <c r="V8" i="23"/>
  <c r="G9" i="23"/>
  <c r="I9" i="23"/>
  <c r="I8" i="23" s="1"/>
  <c r="K9" i="23"/>
  <c r="M9" i="23"/>
  <c r="O9" i="23"/>
  <c r="Q9" i="23"/>
  <c r="Q8" i="23" s="1"/>
  <c r="V9" i="23"/>
  <c r="G13" i="23"/>
  <c r="G8" i="23" s="1"/>
  <c r="I13" i="23"/>
  <c r="K13" i="23"/>
  <c r="O13" i="23"/>
  <c r="O8" i="23" s="1"/>
  <c r="Q13" i="23"/>
  <c r="V13" i="23"/>
  <c r="G16" i="23"/>
  <c r="I16" i="23"/>
  <c r="K16" i="23"/>
  <c r="M16" i="23"/>
  <c r="O16" i="23"/>
  <c r="Q16" i="23"/>
  <c r="V16" i="23"/>
  <c r="G19" i="23"/>
  <c r="K19" i="23"/>
  <c r="O19" i="23"/>
  <c r="V19" i="23"/>
  <c r="G20" i="23"/>
  <c r="I20" i="23"/>
  <c r="I19" i="23" s="1"/>
  <c r="K20" i="23"/>
  <c r="M20" i="23"/>
  <c r="M19" i="23" s="1"/>
  <c r="O20" i="23"/>
  <c r="Q20" i="23"/>
  <c r="Q19" i="23" s="1"/>
  <c r="V20" i="23"/>
  <c r="G22" i="23"/>
  <c r="G23" i="23"/>
  <c r="I23" i="23"/>
  <c r="I22" i="23" s="1"/>
  <c r="K23" i="23"/>
  <c r="M23" i="23"/>
  <c r="O23" i="23"/>
  <c r="Q23" i="23"/>
  <c r="Q22" i="23" s="1"/>
  <c r="V23" i="23"/>
  <c r="G24" i="23"/>
  <c r="M24" i="23" s="1"/>
  <c r="I24" i="23"/>
  <c r="K24" i="23"/>
  <c r="K22" i="23" s="1"/>
  <c r="O24" i="23"/>
  <c r="Q24" i="23"/>
  <c r="V24" i="23"/>
  <c r="V22" i="23" s="1"/>
  <c r="G25" i="23"/>
  <c r="I25" i="23"/>
  <c r="K25" i="23"/>
  <c r="M25" i="23"/>
  <c r="O25" i="23"/>
  <c r="Q25" i="23"/>
  <c r="V25" i="23"/>
  <c r="G26" i="23"/>
  <c r="M26" i="23" s="1"/>
  <c r="I26" i="23"/>
  <c r="K26" i="23"/>
  <c r="O26" i="23"/>
  <c r="O22" i="23" s="1"/>
  <c r="Q26" i="23"/>
  <c r="V26" i="23"/>
  <c r="G27" i="23"/>
  <c r="I27" i="23"/>
  <c r="K27" i="23"/>
  <c r="M27" i="23"/>
  <c r="O27" i="23"/>
  <c r="Q27" i="23"/>
  <c r="V27" i="23"/>
  <c r="G28" i="23"/>
  <c r="M28" i="23" s="1"/>
  <c r="I28" i="23"/>
  <c r="K28" i="23"/>
  <c r="O28" i="23"/>
  <c r="Q28" i="23"/>
  <c r="V28" i="23"/>
  <c r="I29" i="23"/>
  <c r="Q29" i="23"/>
  <c r="G30" i="23"/>
  <c r="G29" i="23" s="1"/>
  <c r="I30" i="23"/>
  <c r="K30" i="23"/>
  <c r="K29" i="23" s="1"/>
  <c r="O30" i="23"/>
  <c r="O29" i="23" s="1"/>
  <c r="Q30" i="23"/>
  <c r="V30" i="23"/>
  <c r="V29" i="23" s="1"/>
  <c r="AE33" i="23"/>
  <c r="AF33" i="23"/>
  <c r="G101" i="22"/>
  <c r="BA87" i="22"/>
  <c r="BA35" i="22"/>
  <c r="BA16" i="22"/>
  <c r="BA10" i="22"/>
  <c r="G9" i="22"/>
  <c r="G8" i="22" s="1"/>
  <c r="I9" i="22"/>
  <c r="I8" i="22" s="1"/>
  <c r="K9" i="22"/>
  <c r="K8" i="22" s="1"/>
  <c r="O9" i="22"/>
  <c r="O8" i="22" s="1"/>
  <c r="Q9" i="22"/>
  <c r="Q8" i="22" s="1"/>
  <c r="V9" i="22"/>
  <c r="V8" i="22" s="1"/>
  <c r="G12" i="22"/>
  <c r="I12" i="22"/>
  <c r="K12" i="22"/>
  <c r="M12" i="22"/>
  <c r="O12" i="22"/>
  <c r="Q12" i="22"/>
  <c r="V12" i="22"/>
  <c r="G15" i="22"/>
  <c r="I15" i="22"/>
  <c r="K15" i="22"/>
  <c r="M15" i="22"/>
  <c r="O15" i="22"/>
  <c r="Q15" i="22"/>
  <c r="V15" i="22"/>
  <c r="G20" i="22"/>
  <c r="I20" i="22"/>
  <c r="K20" i="22"/>
  <c r="M20" i="22"/>
  <c r="O20" i="22"/>
  <c r="Q20" i="22"/>
  <c r="V20" i="22"/>
  <c r="G25" i="22"/>
  <c r="M25" i="22" s="1"/>
  <c r="I25" i="22"/>
  <c r="K25" i="22"/>
  <c r="O25" i="22"/>
  <c r="Q25" i="22"/>
  <c r="V25" i="22"/>
  <c r="G28" i="22"/>
  <c r="I28" i="22"/>
  <c r="K28" i="22"/>
  <c r="M28" i="22"/>
  <c r="O28" i="22"/>
  <c r="Q28" i="22"/>
  <c r="V28" i="22"/>
  <c r="G30" i="22"/>
  <c r="I30" i="22"/>
  <c r="K30" i="22"/>
  <c r="M30" i="22"/>
  <c r="O30" i="22"/>
  <c r="Q30" i="22"/>
  <c r="V30" i="22"/>
  <c r="G34" i="22"/>
  <c r="I34" i="22"/>
  <c r="K34" i="22"/>
  <c r="M34" i="22"/>
  <c r="O34" i="22"/>
  <c r="Q34" i="22"/>
  <c r="V34" i="22"/>
  <c r="G38" i="22"/>
  <c r="M38" i="22" s="1"/>
  <c r="I38" i="22"/>
  <c r="K38" i="22"/>
  <c r="O38" i="22"/>
  <c r="Q38" i="22"/>
  <c r="V38" i="22"/>
  <c r="G40" i="22"/>
  <c r="I40" i="22"/>
  <c r="K40" i="22"/>
  <c r="M40" i="22"/>
  <c r="O40" i="22"/>
  <c r="Q40" i="22"/>
  <c r="V40" i="22"/>
  <c r="K42" i="22"/>
  <c r="V42" i="22"/>
  <c r="G43" i="22"/>
  <c r="G42" i="22" s="1"/>
  <c r="I43" i="22"/>
  <c r="I42" i="22" s="1"/>
  <c r="K43" i="22"/>
  <c r="M43" i="22"/>
  <c r="M42" i="22" s="1"/>
  <c r="O43" i="22"/>
  <c r="O42" i="22" s="1"/>
  <c r="Q43" i="22"/>
  <c r="Q42" i="22" s="1"/>
  <c r="V43" i="22"/>
  <c r="G47" i="22"/>
  <c r="G48" i="22"/>
  <c r="I48" i="22"/>
  <c r="I47" i="22" s="1"/>
  <c r="K48" i="22"/>
  <c r="K47" i="22" s="1"/>
  <c r="M48" i="22"/>
  <c r="M47" i="22" s="1"/>
  <c r="O48" i="22"/>
  <c r="Q48" i="22"/>
  <c r="Q47" i="22" s="1"/>
  <c r="V48" i="22"/>
  <c r="V47" i="22" s="1"/>
  <c r="G50" i="22"/>
  <c r="I50" i="22"/>
  <c r="K50" i="22"/>
  <c r="M50" i="22"/>
  <c r="O50" i="22"/>
  <c r="Q50" i="22"/>
  <c r="V50" i="22"/>
  <c r="G52" i="22"/>
  <c r="I52" i="22"/>
  <c r="K52" i="22"/>
  <c r="M52" i="22"/>
  <c r="O52" i="22"/>
  <c r="Q52" i="22"/>
  <c r="V52" i="22"/>
  <c r="G55" i="22"/>
  <c r="M55" i="22" s="1"/>
  <c r="I55" i="22"/>
  <c r="K55" i="22"/>
  <c r="O55" i="22"/>
  <c r="O47" i="22" s="1"/>
  <c r="Q55" i="22"/>
  <c r="V55" i="22"/>
  <c r="G57" i="22"/>
  <c r="I57" i="22"/>
  <c r="K57" i="22"/>
  <c r="M57" i="22"/>
  <c r="O57" i="22"/>
  <c r="Q57" i="22"/>
  <c r="V57" i="22"/>
  <c r="G58" i="22"/>
  <c r="I58" i="22"/>
  <c r="K58" i="22"/>
  <c r="M58" i="22"/>
  <c r="O58" i="22"/>
  <c r="Q58" i="22"/>
  <c r="V58" i="22"/>
  <c r="G60" i="22"/>
  <c r="I60" i="22"/>
  <c r="K60" i="22"/>
  <c r="M60" i="22"/>
  <c r="O60" i="22"/>
  <c r="Q60" i="22"/>
  <c r="V60" i="22"/>
  <c r="G61" i="22"/>
  <c r="G62" i="22"/>
  <c r="I62" i="22"/>
  <c r="I61" i="22" s="1"/>
  <c r="K62" i="22"/>
  <c r="K61" i="22" s="1"/>
  <c r="M62" i="22"/>
  <c r="O62" i="22"/>
  <c r="Q62" i="22"/>
  <c r="Q61" i="22" s="1"/>
  <c r="V62" i="22"/>
  <c r="V61" i="22" s="1"/>
  <c r="G65" i="22"/>
  <c r="I65" i="22"/>
  <c r="K65" i="22"/>
  <c r="M65" i="22"/>
  <c r="O65" i="22"/>
  <c r="Q65" i="22"/>
  <c r="V65" i="22"/>
  <c r="G67" i="22"/>
  <c r="I67" i="22"/>
  <c r="K67" i="22"/>
  <c r="M67" i="22"/>
  <c r="O67" i="22"/>
  <c r="Q67" i="22"/>
  <c r="V67" i="22"/>
  <c r="G69" i="22"/>
  <c r="M69" i="22" s="1"/>
  <c r="I69" i="22"/>
  <c r="K69" i="22"/>
  <c r="O69" i="22"/>
  <c r="O61" i="22" s="1"/>
  <c r="Q69" i="22"/>
  <c r="V69" i="22"/>
  <c r="G71" i="22"/>
  <c r="I71" i="22"/>
  <c r="K71" i="22"/>
  <c r="M71" i="22"/>
  <c r="O71" i="22"/>
  <c r="Q71" i="22"/>
  <c r="V71" i="22"/>
  <c r="G72" i="22"/>
  <c r="I72" i="22"/>
  <c r="K72" i="22"/>
  <c r="M72" i="22"/>
  <c r="O72" i="22"/>
  <c r="Q72" i="22"/>
  <c r="V72" i="22"/>
  <c r="G73" i="22"/>
  <c r="I73" i="22"/>
  <c r="K73" i="22"/>
  <c r="M73" i="22"/>
  <c r="O73" i="22"/>
  <c r="Q73" i="22"/>
  <c r="V73" i="22"/>
  <c r="G74" i="22"/>
  <c r="M74" i="22" s="1"/>
  <c r="I74" i="22"/>
  <c r="K74" i="22"/>
  <c r="O74" i="22"/>
  <c r="Q74" i="22"/>
  <c r="V74" i="22"/>
  <c r="G79" i="22"/>
  <c r="I79" i="22"/>
  <c r="K79" i="22"/>
  <c r="M79" i="22"/>
  <c r="O79" i="22"/>
  <c r="Q79" i="22"/>
  <c r="V79" i="22"/>
  <c r="G80" i="22"/>
  <c r="I80" i="22"/>
  <c r="K80" i="22"/>
  <c r="M80" i="22"/>
  <c r="O80" i="22"/>
  <c r="Q80" i="22"/>
  <c r="V80" i="22"/>
  <c r="G81" i="22"/>
  <c r="I81" i="22"/>
  <c r="K81" i="22"/>
  <c r="M81" i="22"/>
  <c r="O81" i="22"/>
  <c r="Q81" i="22"/>
  <c r="V81" i="22"/>
  <c r="G82" i="22"/>
  <c r="M82" i="22" s="1"/>
  <c r="I82" i="22"/>
  <c r="K82" i="22"/>
  <c r="O82" i="22"/>
  <c r="Q82" i="22"/>
  <c r="V82" i="22"/>
  <c r="G83" i="22"/>
  <c r="I83" i="22"/>
  <c r="K83" i="22"/>
  <c r="M83" i="22"/>
  <c r="O83" i="22"/>
  <c r="Q83" i="22"/>
  <c r="V83" i="22"/>
  <c r="G84" i="22"/>
  <c r="I84" i="22"/>
  <c r="K84" i="22"/>
  <c r="M84" i="22"/>
  <c r="O84" i="22"/>
  <c r="Q84" i="22"/>
  <c r="V84" i="22"/>
  <c r="G86" i="22"/>
  <c r="G85" i="22" s="1"/>
  <c r="I86" i="22"/>
  <c r="I85" i="22" s="1"/>
  <c r="K86" i="22"/>
  <c r="K85" i="22" s="1"/>
  <c r="O86" i="22"/>
  <c r="O85" i="22" s="1"/>
  <c r="Q86" i="22"/>
  <c r="Q85" i="22" s="1"/>
  <c r="V86" i="22"/>
  <c r="V85" i="22" s="1"/>
  <c r="I89" i="22"/>
  <c r="Q89" i="22"/>
  <c r="G90" i="22"/>
  <c r="G89" i="22" s="1"/>
  <c r="I90" i="22"/>
  <c r="K90" i="22"/>
  <c r="K89" i="22" s="1"/>
  <c r="M90" i="22"/>
  <c r="M89" i="22" s="1"/>
  <c r="O90" i="22"/>
  <c r="O89" i="22" s="1"/>
  <c r="Q90" i="22"/>
  <c r="V90" i="22"/>
  <c r="V89" i="22" s="1"/>
  <c r="G93" i="22"/>
  <c r="G92" i="22" s="1"/>
  <c r="I93" i="22"/>
  <c r="I92" i="22" s="1"/>
  <c r="K93" i="22"/>
  <c r="K92" i="22" s="1"/>
  <c r="O93" i="22"/>
  <c r="O92" i="22" s="1"/>
  <c r="Q93" i="22"/>
  <c r="Q92" i="22" s="1"/>
  <c r="V93" i="22"/>
  <c r="V92" i="22" s="1"/>
  <c r="G95" i="22"/>
  <c r="I95" i="22"/>
  <c r="K95" i="22"/>
  <c r="M95" i="22"/>
  <c r="O95" i="22"/>
  <c r="Q95" i="22"/>
  <c r="V95" i="22"/>
  <c r="G96" i="22"/>
  <c r="I96" i="22"/>
  <c r="K96" i="22"/>
  <c r="M96" i="22"/>
  <c r="O96" i="22"/>
  <c r="Q96" i="22"/>
  <c r="V96" i="22"/>
  <c r="G97" i="22"/>
  <c r="I97" i="22"/>
  <c r="K97" i="22"/>
  <c r="M97" i="22"/>
  <c r="O97" i="22"/>
  <c r="Q97" i="22"/>
  <c r="V97" i="22"/>
  <c r="G98" i="22"/>
  <c r="M98" i="22" s="1"/>
  <c r="I98" i="22"/>
  <c r="K98" i="22"/>
  <c r="O98" i="22"/>
  <c r="Q98" i="22"/>
  <c r="V98" i="22"/>
  <c r="AE101" i="22"/>
  <c r="AF101" i="22"/>
  <c r="G83" i="21"/>
  <c r="BA38" i="21"/>
  <c r="BA29" i="21"/>
  <c r="G9" i="21"/>
  <c r="M9" i="21" s="1"/>
  <c r="I9" i="21"/>
  <c r="I8" i="21" s="1"/>
  <c r="K9" i="21"/>
  <c r="K8" i="21" s="1"/>
  <c r="O9" i="21"/>
  <c r="Q9" i="21"/>
  <c r="Q8" i="21" s="1"/>
  <c r="V9" i="21"/>
  <c r="V8" i="21" s="1"/>
  <c r="G12" i="21"/>
  <c r="I12" i="21"/>
  <c r="K12" i="21"/>
  <c r="M12" i="21"/>
  <c r="O12" i="21"/>
  <c r="Q12" i="21"/>
  <c r="V12" i="21"/>
  <c r="G14" i="21"/>
  <c r="I14" i="21"/>
  <c r="K14" i="21"/>
  <c r="M14" i="21"/>
  <c r="O14" i="21"/>
  <c r="Q14" i="21"/>
  <c r="V14" i="21"/>
  <c r="G18" i="21"/>
  <c r="M18" i="21" s="1"/>
  <c r="I18" i="21"/>
  <c r="K18" i="21"/>
  <c r="O18" i="21"/>
  <c r="O8" i="21" s="1"/>
  <c r="Q18" i="21"/>
  <c r="V18" i="21"/>
  <c r="G20" i="21"/>
  <c r="I20" i="21"/>
  <c r="O20" i="21"/>
  <c r="Q20" i="21"/>
  <c r="G21" i="21"/>
  <c r="I21" i="21"/>
  <c r="K21" i="21"/>
  <c r="K20" i="21" s="1"/>
  <c r="M21" i="21"/>
  <c r="M20" i="21" s="1"/>
  <c r="O21" i="21"/>
  <c r="Q21" i="21"/>
  <c r="V21" i="21"/>
  <c r="V20" i="21" s="1"/>
  <c r="G24" i="21"/>
  <c r="M24" i="21" s="1"/>
  <c r="M23" i="21" s="1"/>
  <c r="I24" i="21"/>
  <c r="I23" i="21" s="1"/>
  <c r="K24" i="21"/>
  <c r="O24" i="21"/>
  <c r="O23" i="21" s="1"/>
  <c r="Q24" i="21"/>
  <c r="Q23" i="21" s="1"/>
  <c r="V24" i="21"/>
  <c r="G26" i="21"/>
  <c r="M26" i="21" s="1"/>
  <c r="I26" i="21"/>
  <c r="K26" i="21"/>
  <c r="K23" i="21" s="1"/>
  <c r="O26" i="21"/>
  <c r="Q26" i="21"/>
  <c r="V26" i="21"/>
  <c r="V23" i="21" s="1"/>
  <c r="G28" i="21"/>
  <c r="I28" i="21"/>
  <c r="K28" i="21"/>
  <c r="M28" i="21"/>
  <c r="O28" i="21"/>
  <c r="Q28" i="21"/>
  <c r="V28" i="21"/>
  <c r="G31" i="21"/>
  <c r="I31" i="21"/>
  <c r="K31" i="21"/>
  <c r="M31" i="21"/>
  <c r="O31" i="21"/>
  <c r="Q31" i="21"/>
  <c r="V31" i="21"/>
  <c r="G33" i="21"/>
  <c r="O33" i="21"/>
  <c r="G34" i="21"/>
  <c r="M34" i="21" s="1"/>
  <c r="M33" i="21" s="1"/>
  <c r="I34" i="21"/>
  <c r="I33" i="21" s="1"/>
  <c r="K34" i="21"/>
  <c r="K33" i="21" s="1"/>
  <c r="O34" i="21"/>
  <c r="Q34" i="21"/>
  <c r="Q33" i="21" s="1"/>
  <c r="V34" i="21"/>
  <c r="V33" i="21" s="1"/>
  <c r="I36" i="21"/>
  <c r="K36" i="21"/>
  <c r="Q36" i="21"/>
  <c r="V36" i="21"/>
  <c r="G37" i="21"/>
  <c r="G36" i="21" s="1"/>
  <c r="I37" i="21"/>
  <c r="K37" i="21"/>
  <c r="M37" i="21"/>
  <c r="M36" i="21" s="1"/>
  <c r="O37" i="21"/>
  <c r="O36" i="21" s="1"/>
  <c r="Q37" i="21"/>
  <c r="V37" i="21"/>
  <c r="G39" i="21"/>
  <c r="O39" i="21"/>
  <c r="G40" i="21"/>
  <c r="M40" i="21" s="1"/>
  <c r="M39" i="21" s="1"/>
  <c r="I40" i="21"/>
  <c r="I39" i="21" s="1"/>
  <c r="K40" i="21"/>
  <c r="K39" i="21" s="1"/>
  <c r="O40" i="21"/>
  <c r="Q40" i="21"/>
  <c r="Q39" i="21" s="1"/>
  <c r="V40" i="21"/>
  <c r="V39" i="21" s="1"/>
  <c r="G43" i="21"/>
  <c r="I43" i="21"/>
  <c r="K43" i="21"/>
  <c r="M43" i="21"/>
  <c r="O43" i="21"/>
  <c r="Q43" i="21"/>
  <c r="V43" i="21"/>
  <c r="G46" i="21"/>
  <c r="M46" i="21" s="1"/>
  <c r="I46" i="21"/>
  <c r="I45" i="21" s="1"/>
  <c r="K46" i="21"/>
  <c r="O46" i="21"/>
  <c r="O45" i="21" s="1"/>
  <c r="Q46" i="21"/>
  <c r="Q45" i="21" s="1"/>
  <c r="V46" i="21"/>
  <c r="G47" i="21"/>
  <c r="M47" i="21" s="1"/>
  <c r="I47" i="21"/>
  <c r="K47" i="21"/>
  <c r="K45" i="21" s="1"/>
  <c r="O47" i="21"/>
  <c r="Q47" i="21"/>
  <c r="V47" i="21"/>
  <c r="V45" i="21" s="1"/>
  <c r="G49" i="21"/>
  <c r="I49" i="21"/>
  <c r="K49" i="21"/>
  <c r="M49" i="21"/>
  <c r="O49" i="21"/>
  <c r="Q49" i="21"/>
  <c r="V49" i="21"/>
  <c r="G53" i="21"/>
  <c r="I53" i="21"/>
  <c r="K53" i="21"/>
  <c r="M53" i="21"/>
  <c r="O53" i="21"/>
  <c r="Q53" i="21"/>
  <c r="V53" i="21"/>
  <c r="G56" i="21"/>
  <c r="M56" i="21" s="1"/>
  <c r="I56" i="21"/>
  <c r="K56" i="21"/>
  <c r="O56" i="21"/>
  <c r="Q56" i="21"/>
  <c r="V56" i="21"/>
  <c r="G59" i="21"/>
  <c r="M59" i="21" s="1"/>
  <c r="I59" i="21"/>
  <c r="K59" i="21"/>
  <c r="O59" i="21"/>
  <c r="Q59" i="21"/>
  <c r="V59" i="21"/>
  <c r="G60" i="21"/>
  <c r="I60" i="21"/>
  <c r="K60" i="21"/>
  <c r="M60" i="21"/>
  <c r="O60" i="21"/>
  <c r="Q60" i="21"/>
  <c r="V60" i="21"/>
  <c r="G61" i="21"/>
  <c r="I61" i="21"/>
  <c r="K61" i="21"/>
  <c r="M61" i="21"/>
  <c r="O61" i="21"/>
  <c r="Q61" i="21"/>
  <c r="V61" i="21"/>
  <c r="G62" i="21"/>
  <c r="M62" i="21" s="1"/>
  <c r="I62" i="21"/>
  <c r="K62" i="21"/>
  <c r="O62" i="21"/>
  <c r="Q62" i="21"/>
  <c r="V62" i="21"/>
  <c r="G65" i="21"/>
  <c r="I65" i="21"/>
  <c r="K65" i="21"/>
  <c r="K64" i="21" s="1"/>
  <c r="M65" i="21"/>
  <c r="O65" i="21"/>
  <c r="Q65" i="21"/>
  <c r="V65" i="21"/>
  <c r="V64" i="21" s="1"/>
  <c r="G67" i="21"/>
  <c r="G64" i="21" s="1"/>
  <c r="I67" i="21"/>
  <c r="K67" i="21"/>
  <c r="M67" i="21"/>
  <c r="O67" i="21"/>
  <c r="O64" i="21" s="1"/>
  <c r="Q67" i="21"/>
  <c r="V67" i="21"/>
  <c r="G70" i="21"/>
  <c r="M70" i="21" s="1"/>
  <c r="I70" i="21"/>
  <c r="K70" i="21"/>
  <c r="O70" i="21"/>
  <c r="Q70" i="21"/>
  <c r="V70" i="21"/>
  <c r="G76" i="21"/>
  <c r="M76" i="21" s="1"/>
  <c r="I76" i="21"/>
  <c r="I64" i="21" s="1"/>
  <c r="K76" i="21"/>
  <c r="O76" i="21"/>
  <c r="Q76" i="21"/>
  <c r="Q64" i="21" s="1"/>
  <c r="V76" i="21"/>
  <c r="G77" i="21"/>
  <c r="I77" i="21"/>
  <c r="K77" i="21"/>
  <c r="M77" i="21"/>
  <c r="O77" i="21"/>
  <c r="Q77" i="21"/>
  <c r="V77" i="21"/>
  <c r="G78" i="21"/>
  <c r="I78" i="21"/>
  <c r="K78" i="21"/>
  <c r="M78" i="21"/>
  <c r="O78" i="21"/>
  <c r="Q78" i="21"/>
  <c r="V78" i="21"/>
  <c r="G80" i="21"/>
  <c r="O80" i="21"/>
  <c r="G81" i="21"/>
  <c r="M81" i="21" s="1"/>
  <c r="M80" i="21" s="1"/>
  <c r="I81" i="21"/>
  <c r="I80" i="21" s="1"/>
  <c r="K81" i="21"/>
  <c r="K80" i="21" s="1"/>
  <c r="O81" i="21"/>
  <c r="Q81" i="21"/>
  <c r="Q80" i="21" s="1"/>
  <c r="V81" i="21"/>
  <c r="V80" i="21" s="1"/>
  <c r="AE83" i="21"/>
  <c r="G182" i="20"/>
  <c r="BA155" i="20"/>
  <c r="BA154" i="20"/>
  <c r="BA143" i="20"/>
  <c r="BA84" i="20"/>
  <c r="BA69" i="20"/>
  <c r="BA51" i="20"/>
  <c r="BA39" i="20"/>
  <c r="BA13" i="20"/>
  <c r="G9" i="20"/>
  <c r="G8" i="20" s="1"/>
  <c r="I9" i="20"/>
  <c r="I8" i="20" s="1"/>
  <c r="K9" i="20"/>
  <c r="K8" i="20" s="1"/>
  <c r="O9" i="20"/>
  <c r="O8" i="20" s="1"/>
  <c r="Q9" i="20"/>
  <c r="Q8" i="20" s="1"/>
  <c r="V9" i="20"/>
  <c r="V8" i="20" s="1"/>
  <c r="G12" i="20"/>
  <c r="I12" i="20"/>
  <c r="K12" i="20"/>
  <c r="M12" i="20"/>
  <c r="O12" i="20"/>
  <c r="Q12" i="20"/>
  <c r="V12" i="20"/>
  <c r="G20" i="20"/>
  <c r="I20" i="20"/>
  <c r="K20" i="20"/>
  <c r="M20" i="20"/>
  <c r="O20" i="20"/>
  <c r="Q20" i="20"/>
  <c r="V20" i="20"/>
  <c r="G24" i="20"/>
  <c r="I24" i="20"/>
  <c r="K24" i="20"/>
  <c r="M24" i="20"/>
  <c r="O24" i="20"/>
  <c r="Q24" i="20"/>
  <c r="V24" i="20"/>
  <c r="G27" i="20"/>
  <c r="M27" i="20" s="1"/>
  <c r="I27" i="20"/>
  <c r="K27" i="20"/>
  <c r="O27" i="20"/>
  <c r="Q27" i="20"/>
  <c r="V27" i="20"/>
  <c r="G28" i="20"/>
  <c r="I28" i="20"/>
  <c r="K28" i="20"/>
  <c r="M28" i="20"/>
  <c r="O28" i="20"/>
  <c r="Q28" i="20"/>
  <c r="V28" i="20"/>
  <c r="G32" i="20"/>
  <c r="G31" i="20" s="1"/>
  <c r="I32" i="20"/>
  <c r="I31" i="20" s="1"/>
  <c r="K32" i="20"/>
  <c r="M32" i="20"/>
  <c r="O32" i="20"/>
  <c r="O31" i="20" s="1"/>
  <c r="Q32" i="20"/>
  <c r="Q31" i="20" s="1"/>
  <c r="V32" i="20"/>
  <c r="G35" i="20"/>
  <c r="M35" i="20" s="1"/>
  <c r="I35" i="20"/>
  <c r="K35" i="20"/>
  <c r="O35" i="20"/>
  <c r="Q35" i="20"/>
  <c r="V35" i="20"/>
  <c r="G38" i="20"/>
  <c r="I38" i="20"/>
  <c r="K38" i="20"/>
  <c r="M38" i="20"/>
  <c r="O38" i="20"/>
  <c r="Q38" i="20"/>
  <c r="V38" i="20"/>
  <c r="G40" i="20"/>
  <c r="I40" i="20"/>
  <c r="K40" i="20"/>
  <c r="K31" i="20" s="1"/>
  <c r="M40" i="20"/>
  <c r="O40" i="20"/>
  <c r="Q40" i="20"/>
  <c r="V40" i="20"/>
  <c r="V31" i="20" s="1"/>
  <c r="G47" i="20"/>
  <c r="I47" i="20"/>
  <c r="K47" i="20"/>
  <c r="M47" i="20"/>
  <c r="O47" i="20"/>
  <c r="Q47" i="20"/>
  <c r="V47" i="20"/>
  <c r="G48" i="20"/>
  <c r="M48" i="20" s="1"/>
  <c r="I48" i="20"/>
  <c r="K48" i="20"/>
  <c r="O48" i="20"/>
  <c r="Q48" i="20"/>
  <c r="V48" i="20"/>
  <c r="G50" i="20"/>
  <c r="M50" i="20" s="1"/>
  <c r="M49" i="20" s="1"/>
  <c r="I50" i="20"/>
  <c r="K50" i="20"/>
  <c r="K49" i="20" s="1"/>
  <c r="O50" i="20"/>
  <c r="O49" i="20" s="1"/>
  <c r="Q50" i="20"/>
  <c r="V50" i="20"/>
  <c r="V49" i="20" s="1"/>
  <c r="G65" i="20"/>
  <c r="I65" i="20"/>
  <c r="K65" i="20"/>
  <c r="M65" i="20"/>
  <c r="O65" i="20"/>
  <c r="Q65" i="20"/>
  <c r="V65" i="20"/>
  <c r="G68" i="20"/>
  <c r="M68" i="20" s="1"/>
  <c r="I68" i="20"/>
  <c r="K68" i="20"/>
  <c r="O68" i="20"/>
  <c r="Q68" i="20"/>
  <c r="V68" i="20"/>
  <c r="G83" i="20"/>
  <c r="I83" i="20"/>
  <c r="I49" i="20" s="1"/>
  <c r="K83" i="20"/>
  <c r="M83" i="20"/>
  <c r="O83" i="20"/>
  <c r="Q83" i="20"/>
  <c r="Q49" i="20" s="1"/>
  <c r="V83" i="20"/>
  <c r="G86" i="20"/>
  <c r="M86" i="20" s="1"/>
  <c r="I86" i="20"/>
  <c r="K86" i="20"/>
  <c r="O86" i="20"/>
  <c r="Q86" i="20"/>
  <c r="V86" i="20"/>
  <c r="G89" i="20"/>
  <c r="I89" i="20"/>
  <c r="K89" i="20"/>
  <c r="M89" i="20"/>
  <c r="O89" i="20"/>
  <c r="Q89" i="20"/>
  <c r="V89" i="20"/>
  <c r="G95" i="20"/>
  <c r="O95" i="20"/>
  <c r="G96" i="20"/>
  <c r="I96" i="20"/>
  <c r="I95" i="20" s="1"/>
  <c r="K96" i="20"/>
  <c r="M96" i="20"/>
  <c r="O96" i="20"/>
  <c r="Q96" i="20"/>
  <c r="Q95" i="20" s="1"/>
  <c r="V96" i="20"/>
  <c r="G100" i="20"/>
  <c r="M100" i="20" s="1"/>
  <c r="I100" i="20"/>
  <c r="K100" i="20"/>
  <c r="K95" i="20" s="1"/>
  <c r="O100" i="20"/>
  <c r="Q100" i="20"/>
  <c r="V100" i="20"/>
  <c r="V95" i="20" s="1"/>
  <c r="G109" i="20"/>
  <c r="I109" i="20"/>
  <c r="K109" i="20"/>
  <c r="M109" i="20"/>
  <c r="O109" i="20"/>
  <c r="Q109" i="20"/>
  <c r="V109" i="20"/>
  <c r="G129" i="20"/>
  <c r="K129" i="20"/>
  <c r="O129" i="20"/>
  <c r="V129" i="20"/>
  <c r="G130" i="20"/>
  <c r="I130" i="20"/>
  <c r="I129" i="20" s="1"/>
  <c r="K130" i="20"/>
  <c r="M130" i="20"/>
  <c r="M129" i="20" s="1"/>
  <c r="O130" i="20"/>
  <c r="Q130" i="20"/>
  <c r="Q129" i="20" s="1"/>
  <c r="V130" i="20"/>
  <c r="G134" i="20"/>
  <c r="I134" i="20"/>
  <c r="I133" i="20" s="1"/>
  <c r="K134" i="20"/>
  <c r="M134" i="20"/>
  <c r="O134" i="20"/>
  <c r="Q134" i="20"/>
  <c r="Q133" i="20" s="1"/>
  <c r="V134" i="20"/>
  <c r="G136" i="20"/>
  <c r="G133" i="20" s="1"/>
  <c r="I136" i="20"/>
  <c r="K136" i="20"/>
  <c r="O136" i="20"/>
  <c r="O133" i="20" s="1"/>
  <c r="Q136" i="20"/>
  <c r="V136" i="20"/>
  <c r="G138" i="20"/>
  <c r="I138" i="20"/>
  <c r="K138" i="20"/>
  <c r="M138" i="20"/>
  <c r="O138" i="20"/>
  <c r="Q138" i="20"/>
  <c r="V138" i="20"/>
  <c r="G139" i="20"/>
  <c r="M139" i="20" s="1"/>
  <c r="I139" i="20"/>
  <c r="K139" i="20"/>
  <c r="K133" i="20" s="1"/>
  <c r="O139" i="20"/>
  <c r="Q139" i="20"/>
  <c r="V139" i="20"/>
  <c r="V133" i="20" s="1"/>
  <c r="G142" i="20"/>
  <c r="I142" i="20"/>
  <c r="K142" i="20"/>
  <c r="M142" i="20"/>
  <c r="O142" i="20"/>
  <c r="Q142" i="20"/>
  <c r="V142" i="20"/>
  <c r="G144" i="20"/>
  <c r="M144" i="20" s="1"/>
  <c r="I144" i="20"/>
  <c r="K144" i="20"/>
  <c r="O144" i="20"/>
  <c r="Q144" i="20"/>
  <c r="V144" i="20"/>
  <c r="G145" i="20"/>
  <c r="I145" i="20"/>
  <c r="K145" i="20"/>
  <c r="M145" i="20"/>
  <c r="O145" i="20"/>
  <c r="Q145" i="20"/>
  <c r="V145" i="20"/>
  <c r="G146" i="20"/>
  <c r="M146" i="20" s="1"/>
  <c r="I146" i="20"/>
  <c r="K146" i="20"/>
  <c r="O146" i="20"/>
  <c r="Q146" i="20"/>
  <c r="V146" i="20"/>
  <c r="G148" i="20"/>
  <c r="I148" i="20"/>
  <c r="K148" i="20"/>
  <c r="M148" i="20"/>
  <c r="O148" i="20"/>
  <c r="Q148" i="20"/>
  <c r="V148" i="20"/>
  <c r="G149" i="20"/>
  <c r="K149" i="20"/>
  <c r="O149" i="20"/>
  <c r="V149" i="20"/>
  <c r="G150" i="20"/>
  <c r="I150" i="20"/>
  <c r="I149" i="20" s="1"/>
  <c r="K150" i="20"/>
  <c r="M150" i="20"/>
  <c r="M149" i="20" s="1"/>
  <c r="O150" i="20"/>
  <c r="Q150" i="20"/>
  <c r="Q149" i="20" s="1"/>
  <c r="V150" i="20"/>
  <c r="G152" i="20"/>
  <c r="K152" i="20"/>
  <c r="O152" i="20"/>
  <c r="V152" i="20"/>
  <c r="G153" i="20"/>
  <c r="I153" i="20"/>
  <c r="I152" i="20" s="1"/>
  <c r="K153" i="20"/>
  <c r="M153" i="20"/>
  <c r="M152" i="20" s="1"/>
  <c r="O153" i="20"/>
  <c r="Q153" i="20"/>
  <c r="Q152" i="20" s="1"/>
  <c r="V153" i="20"/>
  <c r="G156" i="20"/>
  <c r="G157" i="20"/>
  <c r="I157" i="20"/>
  <c r="I156" i="20" s="1"/>
  <c r="K157" i="20"/>
  <c r="M157" i="20"/>
  <c r="O157" i="20"/>
  <c r="Q157" i="20"/>
  <c r="Q156" i="20" s="1"/>
  <c r="V157" i="20"/>
  <c r="G158" i="20"/>
  <c r="M158" i="20" s="1"/>
  <c r="I158" i="20"/>
  <c r="K158" i="20"/>
  <c r="K156" i="20" s="1"/>
  <c r="O158" i="20"/>
  <c r="Q158" i="20"/>
  <c r="V158" i="20"/>
  <c r="V156" i="20" s="1"/>
  <c r="G165" i="20"/>
  <c r="I165" i="20"/>
  <c r="K165" i="20"/>
  <c r="M165" i="20"/>
  <c r="O165" i="20"/>
  <c r="Q165" i="20"/>
  <c r="V165" i="20"/>
  <c r="G166" i="20"/>
  <c r="M166" i="20" s="1"/>
  <c r="I166" i="20"/>
  <c r="K166" i="20"/>
  <c r="O166" i="20"/>
  <c r="O156" i="20" s="1"/>
  <c r="Q166" i="20"/>
  <c r="V166" i="20"/>
  <c r="G168" i="20"/>
  <c r="I168" i="20"/>
  <c r="K168" i="20"/>
  <c r="M168" i="20"/>
  <c r="O168" i="20"/>
  <c r="Q168" i="20"/>
  <c r="V168" i="20"/>
  <c r="G171" i="20"/>
  <c r="M171" i="20" s="1"/>
  <c r="I171" i="20"/>
  <c r="K171" i="20"/>
  <c r="O171" i="20"/>
  <c r="Q171" i="20"/>
  <c r="V171" i="20"/>
  <c r="G174" i="20"/>
  <c r="I174" i="20"/>
  <c r="K174" i="20"/>
  <c r="M174" i="20"/>
  <c r="O174" i="20"/>
  <c r="Q174" i="20"/>
  <c r="V174" i="20"/>
  <c r="G176" i="20"/>
  <c r="O176" i="20"/>
  <c r="G177" i="20"/>
  <c r="I177" i="20"/>
  <c r="I176" i="20" s="1"/>
  <c r="K177" i="20"/>
  <c r="M177" i="20"/>
  <c r="O177" i="20"/>
  <c r="Q177" i="20"/>
  <c r="Q176" i="20" s="1"/>
  <c r="V177" i="20"/>
  <c r="G179" i="20"/>
  <c r="M179" i="20" s="1"/>
  <c r="I179" i="20"/>
  <c r="K179" i="20"/>
  <c r="K176" i="20" s="1"/>
  <c r="O179" i="20"/>
  <c r="Q179" i="20"/>
  <c r="V179" i="20"/>
  <c r="V176" i="20" s="1"/>
  <c r="AE182" i="20"/>
  <c r="G64" i="19"/>
  <c r="G9" i="19"/>
  <c r="M9" i="19" s="1"/>
  <c r="I9" i="19"/>
  <c r="I8" i="19" s="1"/>
  <c r="K9" i="19"/>
  <c r="K8" i="19" s="1"/>
  <c r="O9" i="19"/>
  <c r="Q9" i="19"/>
  <c r="Q8" i="19" s="1"/>
  <c r="V9" i="19"/>
  <c r="V8" i="19" s="1"/>
  <c r="G10" i="19"/>
  <c r="I10" i="19"/>
  <c r="K10" i="19"/>
  <c r="M10" i="19"/>
  <c r="O10" i="19"/>
  <c r="Q10" i="19"/>
  <c r="V10" i="19"/>
  <c r="G11" i="19"/>
  <c r="I11" i="19"/>
  <c r="K11" i="19"/>
  <c r="M11" i="19"/>
  <c r="O11" i="19"/>
  <c r="Q11" i="19"/>
  <c r="V11" i="19"/>
  <c r="G12" i="19"/>
  <c r="G8" i="19" s="1"/>
  <c r="I12" i="19"/>
  <c r="K12" i="19"/>
  <c r="O12" i="19"/>
  <c r="O8" i="19" s="1"/>
  <c r="Q12" i="19"/>
  <c r="V12" i="19"/>
  <c r="G13" i="19"/>
  <c r="I13" i="19"/>
  <c r="K13" i="19"/>
  <c r="M13" i="19"/>
  <c r="O13" i="19"/>
  <c r="Q13" i="19"/>
  <c r="V13" i="19"/>
  <c r="G14" i="19"/>
  <c r="I14" i="19"/>
  <c r="K14" i="19"/>
  <c r="M14" i="19"/>
  <c r="O14" i="19"/>
  <c r="Q14" i="19"/>
  <c r="V14" i="19"/>
  <c r="G17" i="19"/>
  <c r="I17" i="19"/>
  <c r="K17" i="19"/>
  <c r="M17" i="19"/>
  <c r="O17" i="19"/>
  <c r="Q17" i="19"/>
  <c r="V17" i="19"/>
  <c r="G18" i="19"/>
  <c r="M18" i="19" s="1"/>
  <c r="I18" i="19"/>
  <c r="K18" i="19"/>
  <c r="O18" i="19"/>
  <c r="Q18" i="19"/>
  <c r="V18" i="19"/>
  <c r="G19" i="19"/>
  <c r="I19" i="19"/>
  <c r="K19" i="19"/>
  <c r="M19" i="19"/>
  <c r="O19" i="19"/>
  <c r="Q19" i="19"/>
  <c r="V19" i="19"/>
  <c r="G20" i="19"/>
  <c r="M20" i="19" s="1"/>
  <c r="I20" i="19"/>
  <c r="K20" i="19"/>
  <c r="O20" i="19"/>
  <c r="Q20" i="19"/>
  <c r="V20" i="19"/>
  <c r="G21" i="19"/>
  <c r="I21" i="19"/>
  <c r="K21" i="19"/>
  <c r="M21" i="19"/>
  <c r="O21" i="19"/>
  <c r="Q21" i="19"/>
  <c r="V21" i="19"/>
  <c r="G22" i="19"/>
  <c r="M22" i="19" s="1"/>
  <c r="I22" i="19"/>
  <c r="K22" i="19"/>
  <c r="O22" i="19"/>
  <c r="Q22" i="19"/>
  <c r="V22" i="19"/>
  <c r="G23" i="19"/>
  <c r="I23" i="19"/>
  <c r="K23" i="19"/>
  <c r="M23" i="19"/>
  <c r="O23" i="19"/>
  <c r="Q23" i="19"/>
  <c r="V23" i="19"/>
  <c r="G24" i="19"/>
  <c r="M24" i="19" s="1"/>
  <c r="I24" i="19"/>
  <c r="K24" i="19"/>
  <c r="O24" i="19"/>
  <c r="Q24" i="19"/>
  <c r="V24" i="19"/>
  <c r="G25" i="19"/>
  <c r="I25" i="19"/>
  <c r="K25" i="19"/>
  <c r="M25" i="19"/>
  <c r="O25" i="19"/>
  <c r="Q25" i="19"/>
  <c r="V25" i="19"/>
  <c r="G26" i="19"/>
  <c r="M26" i="19" s="1"/>
  <c r="I26" i="19"/>
  <c r="K26" i="19"/>
  <c r="O26" i="19"/>
  <c r="Q26" i="19"/>
  <c r="V26" i="19"/>
  <c r="G27" i="19"/>
  <c r="I27" i="19"/>
  <c r="K27" i="19"/>
  <c r="M27" i="19"/>
  <c r="O27" i="19"/>
  <c r="Q27" i="19"/>
  <c r="V27" i="19"/>
  <c r="G28" i="19"/>
  <c r="I28" i="19"/>
  <c r="K28" i="19"/>
  <c r="M28" i="19"/>
  <c r="O28" i="19"/>
  <c r="Q28" i="19"/>
  <c r="V28" i="19"/>
  <c r="G29" i="19"/>
  <c r="I29" i="19"/>
  <c r="K29" i="19"/>
  <c r="M29" i="19"/>
  <c r="O29" i="19"/>
  <c r="Q29" i="19"/>
  <c r="V29" i="19"/>
  <c r="G30" i="19"/>
  <c r="M30" i="19" s="1"/>
  <c r="I30" i="19"/>
  <c r="K30" i="19"/>
  <c r="O30" i="19"/>
  <c r="Q30" i="19"/>
  <c r="V30" i="19"/>
  <c r="G31" i="19"/>
  <c r="I31" i="19"/>
  <c r="K31" i="19"/>
  <c r="M31" i="19"/>
  <c r="O31" i="19"/>
  <c r="Q31" i="19"/>
  <c r="V31" i="19"/>
  <c r="G32" i="19"/>
  <c r="M32" i="19" s="1"/>
  <c r="I32" i="19"/>
  <c r="K32" i="19"/>
  <c r="O32" i="19"/>
  <c r="Q32" i="19"/>
  <c r="V32" i="19"/>
  <c r="G33" i="19"/>
  <c r="I33" i="19"/>
  <c r="K33" i="19"/>
  <c r="M33" i="19"/>
  <c r="O33" i="19"/>
  <c r="Q33" i="19"/>
  <c r="V33" i="19"/>
  <c r="G34" i="19"/>
  <c r="M34" i="19" s="1"/>
  <c r="I34" i="19"/>
  <c r="K34" i="19"/>
  <c r="O34" i="19"/>
  <c r="Q34" i="19"/>
  <c r="V34" i="19"/>
  <c r="G35" i="19"/>
  <c r="I35" i="19"/>
  <c r="K35" i="19"/>
  <c r="M35" i="19"/>
  <c r="O35" i="19"/>
  <c r="Q35" i="19"/>
  <c r="V35" i="19"/>
  <c r="G36" i="19"/>
  <c r="I36" i="19"/>
  <c r="K36" i="19"/>
  <c r="M36" i="19"/>
  <c r="O36" i="19"/>
  <c r="Q36" i="19"/>
  <c r="V36" i="19"/>
  <c r="G39" i="19"/>
  <c r="I39" i="19"/>
  <c r="K39" i="19"/>
  <c r="M39" i="19"/>
  <c r="O39" i="19"/>
  <c r="Q39" i="19"/>
  <c r="V39" i="19"/>
  <c r="G40" i="19"/>
  <c r="M40" i="19" s="1"/>
  <c r="I40" i="19"/>
  <c r="K40" i="19"/>
  <c r="O40" i="19"/>
  <c r="Q40" i="19"/>
  <c r="V40" i="19"/>
  <c r="G41" i="19"/>
  <c r="I41" i="19"/>
  <c r="K41" i="19"/>
  <c r="M41" i="19"/>
  <c r="O41" i="19"/>
  <c r="Q41" i="19"/>
  <c r="V41" i="19"/>
  <c r="G42" i="19"/>
  <c r="I42" i="19"/>
  <c r="K42" i="19"/>
  <c r="M42" i="19"/>
  <c r="O42" i="19"/>
  <c r="Q42" i="19"/>
  <c r="V42" i="19"/>
  <c r="G45" i="19"/>
  <c r="I45" i="19"/>
  <c r="K45" i="19"/>
  <c r="M45" i="19"/>
  <c r="O45" i="19"/>
  <c r="Q45" i="19"/>
  <c r="V45" i="19"/>
  <c r="G46" i="19"/>
  <c r="M46" i="19" s="1"/>
  <c r="I46" i="19"/>
  <c r="K46" i="19"/>
  <c r="O46" i="19"/>
  <c r="Q46" i="19"/>
  <c r="V46" i="19"/>
  <c r="G47" i="19"/>
  <c r="I47" i="19"/>
  <c r="K47" i="19"/>
  <c r="M47" i="19"/>
  <c r="O47" i="19"/>
  <c r="Q47" i="19"/>
  <c r="V47" i="19"/>
  <c r="G48" i="19"/>
  <c r="I48" i="19"/>
  <c r="K48" i="19"/>
  <c r="M48" i="19"/>
  <c r="O48" i="19"/>
  <c r="Q48" i="19"/>
  <c r="V48" i="19"/>
  <c r="G49" i="19"/>
  <c r="I49" i="19"/>
  <c r="K49" i="19"/>
  <c r="M49" i="19"/>
  <c r="O49" i="19"/>
  <c r="Q49" i="19"/>
  <c r="V49" i="19"/>
  <c r="G50" i="19"/>
  <c r="M50" i="19" s="1"/>
  <c r="I50" i="19"/>
  <c r="K50" i="19"/>
  <c r="O50" i="19"/>
  <c r="Q50" i="19"/>
  <c r="V50" i="19"/>
  <c r="G51" i="19"/>
  <c r="I51" i="19"/>
  <c r="K51" i="19"/>
  <c r="M51" i="19"/>
  <c r="O51" i="19"/>
  <c r="Q51" i="19"/>
  <c r="V51" i="19"/>
  <c r="G52" i="19"/>
  <c r="I52" i="19"/>
  <c r="K52" i="19"/>
  <c r="M52" i="19"/>
  <c r="O52" i="19"/>
  <c r="Q52" i="19"/>
  <c r="V52" i="19"/>
  <c r="G53" i="19"/>
  <c r="I53" i="19"/>
  <c r="K53" i="19"/>
  <c r="M53" i="19"/>
  <c r="O53" i="19"/>
  <c r="Q53" i="19"/>
  <c r="V53" i="19"/>
  <c r="G54" i="19"/>
  <c r="M54" i="19" s="1"/>
  <c r="I54" i="19"/>
  <c r="K54" i="19"/>
  <c r="O54" i="19"/>
  <c r="Q54" i="19"/>
  <c r="V54" i="19"/>
  <c r="G55" i="19"/>
  <c r="I55" i="19"/>
  <c r="K55" i="19"/>
  <c r="M55" i="19"/>
  <c r="O55" i="19"/>
  <c r="Q55" i="19"/>
  <c r="V55" i="19"/>
  <c r="G56" i="19"/>
  <c r="I56" i="19"/>
  <c r="K56" i="19"/>
  <c r="M56" i="19"/>
  <c r="O56" i="19"/>
  <c r="Q56" i="19"/>
  <c r="V56" i="19"/>
  <c r="G57" i="19"/>
  <c r="I57" i="19"/>
  <c r="K57" i="19"/>
  <c r="M57" i="19"/>
  <c r="O57" i="19"/>
  <c r="Q57" i="19"/>
  <c r="V57" i="19"/>
  <c r="G58" i="19"/>
  <c r="M58" i="19" s="1"/>
  <c r="I58" i="19"/>
  <c r="K58" i="19"/>
  <c r="O58" i="19"/>
  <c r="Q58" i="19"/>
  <c r="V58" i="19"/>
  <c r="G61" i="19"/>
  <c r="I61" i="19"/>
  <c r="K61" i="19"/>
  <c r="M61" i="19"/>
  <c r="O61" i="19"/>
  <c r="Q61" i="19"/>
  <c r="V61" i="19"/>
  <c r="G62" i="19"/>
  <c r="I62" i="19"/>
  <c r="K62" i="19"/>
  <c r="M62" i="19"/>
  <c r="O62" i="19"/>
  <c r="Q62" i="19"/>
  <c r="V62" i="19"/>
  <c r="AE64" i="19"/>
  <c r="AF64" i="19"/>
  <c r="G256" i="18"/>
  <c r="BA230" i="18"/>
  <c r="BA218" i="18"/>
  <c r="BA212" i="18"/>
  <c r="BA122" i="18"/>
  <c r="BA97" i="18"/>
  <c r="BA78" i="18"/>
  <c r="BA73" i="18"/>
  <c r="BA68" i="18"/>
  <c r="BA46" i="18"/>
  <c r="BA41" i="18"/>
  <c r="BA14" i="18"/>
  <c r="G9" i="18"/>
  <c r="M9" i="18" s="1"/>
  <c r="I9" i="18"/>
  <c r="I8" i="18" s="1"/>
  <c r="K9" i="18"/>
  <c r="K8" i="18" s="1"/>
  <c r="O9" i="18"/>
  <c r="Q9" i="18"/>
  <c r="Q8" i="18" s="1"/>
  <c r="V9" i="18"/>
  <c r="V8" i="18" s="1"/>
  <c r="G13" i="18"/>
  <c r="I13" i="18"/>
  <c r="K13" i="18"/>
  <c r="M13" i="18"/>
  <c r="O13" i="18"/>
  <c r="Q13" i="18"/>
  <c r="V13" i="18"/>
  <c r="G17" i="18"/>
  <c r="I17" i="18"/>
  <c r="K17" i="18"/>
  <c r="M17" i="18"/>
  <c r="O17" i="18"/>
  <c r="Q17" i="18"/>
  <c r="V17" i="18"/>
  <c r="G21" i="18"/>
  <c r="M21" i="18" s="1"/>
  <c r="I21" i="18"/>
  <c r="K21" i="18"/>
  <c r="O21" i="18"/>
  <c r="O8" i="18" s="1"/>
  <c r="Q21" i="18"/>
  <c r="V21" i="18"/>
  <c r="G25" i="18"/>
  <c r="M25" i="18" s="1"/>
  <c r="I25" i="18"/>
  <c r="K25" i="18"/>
  <c r="O25" i="18"/>
  <c r="Q25" i="18"/>
  <c r="V25" i="18"/>
  <c r="G28" i="18"/>
  <c r="I28" i="18"/>
  <c r="K28" i="18"/>
  <c r="M28" i="18"/>
  <c r="O28" i="18"/>
  <c r="Q28" i="18"/>
  <c r="V28" i="18"/>
  <c r="G31" i="18"/>
  <c r="I31" i="18"/>
  <c r="K31" i="18"/>
  <c r="M31" i="18"/>
  <c r="O31" i="18"/>
  <c r="Q31" i="18"/>
  <c r="V31" i="18"/>
  <c r="G33" i="18"/>
  <c r="M33" i="18" s="1"/>
  <c r="I33" i="18"/>
  <c r="K33" i="18"/>
  <c r="O33" i="18"/>
  <c r="Q33" i="18"/>
  <c r="V33" i="18"/>
  <c r="G36" i="18"/>
  <c r="I36" i="18"/>
  <c r="K36" i="18"/>
  <c r="K35" i="18" s="1"/>
  <c r="M36" i="18"/>
  <c r="O36" i="18"/>
  <c r="Q36" i="18"/>
  <c r="V36" i="18"/>
  <c r="V35" i="18" s="1"/>
  <c r="G40" i="18"/>
  <c r="I40" i="18"/>
  <c r="K40" i="18"/>
  <c r="M40" i="18"/>
  <c r="O40" i="18"/>
  <c r="Q40" i="18"/>
  <c r="V40" i="18"/>
  <c r="G45" i="18"/>
  <c r="G35" i="18" s="1"/>
  <c r="I45" i="18"/>
  <c r="K45" i="18"/>
  <c r="O45" i="18"/>
  <c r="O35" i="18" s="1"/>
  <c r="Q45" i="18"/>
  <c r="V45" i="18"/>
  <c r="G49" i="18"/>
  <c r="M49" i="18" s="1"/>
  <c r="I49" i="18"/>
  <c r="I35" i="18" s="1"/>
  <c r="K49" i="18"/>
  <c r="O49" i="18"/>
  <c r="Q49" i="18"/>
  <c r="Q35" i="18" s="1"/>
  <c r="V49" i="18"/>
  <c r="G52" i="18"/>
  <c r="I52" i="18"/>
  <c r="K52" i="18"/>
  <c r="M52" i="18"/>
  <c r="O52" i="18"/>
  <c r="Q52" i="18"/>
  <c r="V52" i="18"/>
  <c r="G55" i="18"/>
  <c r="I55" i="18"/>
  <c r="K55" i="18"/>
  <c r="M55" i="18"/>
  <c r="O55" i="18"/>
  <c r="Q55" i="18"/>
  <c r="V55" i="18"/>
  <c r="G59" i="18"/>
  <c r="M59" i="18" s="1"/>
  <c r="I59" i="18"/>
  <c r="K59" i="18"/>
  <c r="O59" i="18"/>
  <c r="Q59" i="18"/>
  <c r="V59" i="18"/>
  <c r="G61" i="18"/>
  <c r="M61" i="18" s="1"/>
  <c r="I61" i="18"/>
  <c r="K61" i="18"/>
  <c r="O61" i="18"/>
  <c r="Q61" i="18"/>
  <c r="V61" i="18"/>
  <c r="G63" i="18"/>
  <c r="I63" i="18"/>
  <c r="K63" i="18"/>
  <c r="M63" i="18"/>
  <c r="O63" i="18"/>
  <c r="Q63" i="18"/>
  <c r="V63" i="18"/>
  <c r="G67" i="18"/>
  <c r="G66" i="18" s="1"/>
  <c r="I67" i="18"/>
  <c r="I66" i="18" s="1"/>
  <c r="K67" i="18"/>
  <c r="O67" i="18"/>
  <c r="O66" i="18" s="1"/>
  <c r="Q67" i="18"/>
  <c r="Q66" i="18" s="1"/>
  <c r="V67" i="18"/>
  <c r="G72" i="18"/>
  <c r="M72" i="18" s="1"/>
  <c r="I72" i="18"/>
  <c r="K72" i="18"/>
  <c r="O72" i="18"/>
  <c r="Q72" i="18"/>
  <c r="V72" i="18"/>
  <c r="G77" i="18"/>
  <c r="I77" i="18"/>
  <c r="K77" i="18"/>
  <c r="K66" i="18" s="1"/>
  <c r="M77" i="18"/>
  <c r="O77" i="18"/>
  <c r="Q77" i="18"/>
  <c r="V77" i="18"/>
  <c r="V66" i="18" s="1"/>
  <c r="G80" i="18"/>
  <c r="I80" i="18"/>
  <c r="K80" i="18"/>
  <c r="M80" i="18"/>
  <c r="O80" i="18"/>
  <c r="Q80" i="18"/>
  <c r="V80" i="18"/>
  <c r="G83" i="18"/>
  <c r="M83" i="18" s="1"/>
  <c r="I83" i="18"/>
  <c r="K83" i="18"/>
  <c r="O83" i="18"/>
  <c r="Q83" i="18"/>
  <c r="V83" i="18"/>
  <c r="G90" i="18"/>
  <c r="I90" i="18"/>
  <c r="I89" i="18" s="1"/>
  <c r="K90" i="18"/>
  <c r="K89" i="18" s="1"/>
  <c r="M90" i="18"/>
  <c r="M89" i="18" s="1"/>
  <c r="O90" i="18"/>
  <c r="Q90" i="18"/>
  <c r="Q89" i="18" s="1"/>
  <c r="V90" i="18"/>
  <c r="V89" i="18" s="1"/>
  <c r="G92" i="18"/>
  <c r="I92" i="18"/>
  <c r="K92" i="18"/>
  <c r="M92" i="18"/>
  <c r="O92" i="18"/>
  <c r="Q92" i="18"/>
  <c r="V92" i="18"/>
  <c r="G94" i="18"/>
  <c r="I94" i="18"/>
  <c r="K94" i="18"/>
  <c r="M94" i="18"/>
  <c r="O94" i="18"/>
  <c r="Q94" i="18"/>
  <c r="V94" i="18"/>
  <c r="G96" i="18"/>
  <c r="M96" i="18" s="1"/>
  <c r="I96" i="18"/>
  <c r="K96" i="18"/>
  <c r="O96" i="18"/>
  <c r="O89" i="18" s="1"/>
  <c r="Q96" i="18"/>
  <c r="V96" i="18"/>
  <c r="G99" i="18"/>
  <c r="I99" i="18"/>
  <c r="K99" i="18"/>
  <c r="M99" i="18"/>
  <c r="O99" i="18"/>
  <c r="Q99" i="18"/>
  <c r="V99" i="18"/>
  <c r="K100" i="18"/>
  <c r="V100" i="18"/>
  <c r="G101" i="18"/>
  <c r="G100" i="18" s="1"/>
  <c r="I101" i="18"/>
  <c r="I100" i="18" s="1"/>
  <c r="K101" i="18"/>
  <c r="M101" i="18"/>
  <c r="O101" i="18"/>
  <c r="O100" i="18" s="1"/>
  <c r="Q101" i="18"/>
  <c r="Q100" i="18" s="1"/>
  <c r="V101" i="18"/>
  <c r="G106" i="18"/>
  <c r="M106" i="18" s="1"/>
  <c r="I106" i="18"/>
  <c r="K106" i="18"/>
  <c r="O106" i="18"/>
  <c r="Q106" i="18"/>
  <c r="V106" i="18"/>
  <c r="I109" i="18"/>
  <c r="Q109" i="18"/>
  <c r="G110" i="18"/>
  <c r="G109" i="18" s="1"/>
  <c r="I110" i="18"/>
  <c r="K110" i="18"/>
  <c r="K109" i="18" s="1"/>
  <c r="M110" i="18"/>
  <c r="M109" i="18" s="1"/>
  <c r="O110" i="18"/>
  <c r="O109" i="18" s="1"/>
  <c r="Q110" i="18"/>
  <c r="V110" i="18"/>
  <c r="V109" i="18" s="1"/>
  <c r="G114" i="18"/>
  <c r="M114" i="18" s="1"/>
  <c r="M113" i="18" s="1"/>
  <c r="I114" i="18"/>
  <c r="I113" i="18" s="1"/>
  <c r="K114" i="18"/>
  <c r="K113" i="18" s="1"/>
  <c r="O114" i="18"/>
  <c r="O113" i="18" s="1"/>
  <c r="Q114" i="18"/>
  <c r="Q113" i="18" s="1"/>
  <c r="V114" i="18"/>
  <c r="V113" i="18" s="1"/>
  <c r="G118" i="18"/>
  <c r="I118" i="18"/>
  <c r="K118" i="18"/>
  <c r="M118" i="18"/>
  <c r="O118" i="18"/>
  <c r="Q118" i="18"/>
  <c r="V118" i="18"/>
  <c r="G119" i="18"/>
  <c r="I119" i="18"/>
  <c r="K119" i="18"/>
  <c r="M119" i="18"/>
  <c r="O119" i="18"/>
  <c r="Q119" i="18"/>
  <c r="V119" i="18"/>
  <c r="G121" i="18"/>
  <c r="M121" i="18" s="1"/>
  <c r="M120" i="18" s="1"/>
  <c r="I121" i="18"/>
  <c r="I120" i="18" s="1"/>
  <c r="K121" i="18"/>
  <c r="K120" i="18" s="1"/>
  <c r="O121" i="18"/>
  <c r="O120" i="18" s="1"/>
  <c r="Q121" i="18"/>
  <c r="Q120" i="18" s="1"/>
  <c r="V121" i="18"/>
  <c r="V120" i="18" s="1"/>
  <c r="G124" i="18"/>
  <c r="G123" i="18" s="1"/>
  <c r="I124" i="18"/>
  <c r="K124" i="18"/>
  <c r="K123" i="18" s="1"/>
  <c r="M124" i="18"/>
  <c r="M123" i="18" s="1"/>
  <c r="O124" i="18"/>
  <c r="O123" i="18" s="1"/>
  <c r="Q124" i="18"/>
  <c r="V124" i="18"/>
  <c r="V123" i="18" s="1"/>
  <c r="G127" i="18"/>
  <c r="I127" i="18"/>
  <c r="K127" i="18"/>
  <c r="M127" i="18"/>
  <c r="O127" i="18"/>
  <c r="Q127" i="18"/>
  <c r="V127" i="18"/>
  <c r="G129" i="18"/>
  <c r="M129" i="18" s="1"/>
  <c r="I129" i="18"/>
  <c r="K129" i="18"/>
  <c r="O129" i="18"/>
  <c r="Q129" i="18"/>
  <c r="V129" i="18"/>
  <c r="G131" i="18"/>
  <c r="I131" i="18"/>
  <c r="I123" i="18" s="1"/>
  <c r="K131" i="18"/>
  <c r="M131" i="18"/>
  <c r="O131" i="18"/>
  <c r="Q131" i="18"/>
  <c r="Q123" i="18" s="1"/>
  <c r="V131" i="18"/>
  <c r="G133" i="18"/>
  <c r="I133" i="18"/>
  <c r="K133" i="18"/>
  <c r="M133" i="18"/>
  <c r="O133" i="18"/>
  <c r="Q133" i="18"/>
  <c r="V133" i="18"/>
  <c r="G135" i="18"/>
  <c r="I135" i="18"/>
  <c r="K135" i="18"/>
  <c r="M135" i="18"/>
  <c r="O135" i="18"/>
  <c r="Q135" i="18"/>
  <c r="V135" i="18"/>
  <c r="G136" i="18"/>
  <c r="M136" i="18" s="1"/>
  <c r="I136" i="18"/>
  <c r="K136" i="18"/>
  <c r="O136" i="18"/>
  <c r="Q136" i="18"/>
  <c r="V136" i="18"/>
  <c r="G139" i="18"/>
  <c r="I139" i="18"/>
  <c r="K139" i="18"/>
  <c r="M139" i="18"/>
  <c r="O139" i="18"/>
  <c r="Q139" i="18"/>
  <c r="V139" i="18"/>
  <c r="K141" i="18"/>
  <c r="V141" i="18"/>
  <c r="G142" i="18"/>
  <c r="G141" i="18" s="1"/>
  <c r="I142" i="18"/>
  <c r="I141" i="18" s="1"/>
  <c r="K142" i="18"/>
  <c r="M142" i="18"/>
  <c r="O142" i="18"/>
  <c r="O141" i="18" s="1"/>
  <c r="Q142" i="18"/>
  <c r="Q141" i="18" s="1"/>
  <c r="V142" i="18"/>
  <c r="G144" i="18"/>
  <c r="M144" i="18" s="1"/>
  <c r="I144" i="18"/>
  <c r="K144" i="18"/>
  <c r="O144" i="18"/>
  <c r="Q144" i="18"/>
  <c r="V144" i="18"/>
  <c r="G145" i="18"/>
  <c r="I145" i="18"/>
  <c r="K145" i="18"/>
  <c r="M145" i="18"/>
  <c r="O145" i="18"/>
  <c r="Q145" i="18"/>
  <c r="V145" i="18"/>
  <c r="G148" i="18"/>
  <c r="G147" i="18" s="1"/>
  <c r="I148" i="18"/>
  <c r="I147" i="18" s="1"/>
  <c r="K148" i="18"/>
  <c r="M148" i="18"/>
  <c r="O148" i="18"/>
  <c r="O147" i="18" s="1"/>
  <c r="Q148" i="18"/>
  <c r="Q147" i="18" s="1"/>
  <c r="V148" i="18"/>
  <c r="G150" i="18"/>
  <c r="M150" i="18" s="1"/>
  <c r="I150" i="18"/>
  <c r="K150" i="18"/>
  <c r="O150" i="18"/>
  <c r="Q150" i="18"/>
  <c r="V150" i="18"/>
  <c r="G152" i="18"/>
  <c r="I152" i="18"/>
  <c r="K152" i="18"/>
  <c r="M152" i="18"/>
  <c r="O152" i="18"/>
  <c r="Q152" i="18"/>
  <c r="V152" i="18"/>
  <c r="G153" i="18"/>
  <c r="M153" i="18" s="1"/>
  <c r="I153" i="18"/>
  <c r="K153" i="18"/>
  <c r="K147" i="18" s="1"/>
  <c r="O153" i="18"/>
  <c r="Q153" i="18"/>
  <c r="V153" i="18"/>
  <c r="V147" i="18" s="1"/>
  <c r="G156" i="18"/>
  <c r="M156" i="18" s="1"/>
  <c r="I156" i="18"/>
  <c r="I155" i="18" s="1"/>
  <c r="K156" i="18"/>
  <c r="K155" i="18" s="1"/>
  <c r="O156" i="18"/>
  <c r="O155" i="18" s="1"/>
  <c r="Q156" i="18"/>
  <c r="Q155" i="18" s="1"/>
  <c r="V156" i="18"/>
  <c r="V155" i="18" s="1"/>
  <c r="G160" i="18"/>
  <c r="I160" i="18"/>
  <c r="K160" i="18"/>
  <c r="M160" i="18"/>
  <c r="O160" i="18"/>
  <c r="Q160" i="18"/>
  <c r="V160" i="18"/>
  <c r="G161" i="18"/>
  <c r="I161" i="18"/>
  <c r="K161" i="18"/>
  <c r="M161" i="18"/>
  <c r="O161" i="18"/>
  <c r="Q161" i="18"/>
  <c r="V161" i="18"/>
  <c r="G163" i="18"/>
  <c r="I163" i="18"/>
  <c r="K163" i="18"/>
  <c r="M163" i="18"/>
  <c r="O163" i="18"/>
  <c r="Q163" i="18"/>
  <c r="V163" i="18"/>
  <c r="G164" i="18"/>
  <c r="M164" i="18" s="1"/>
  <c r="I164" i="18"/>
  <c r="K164" i="18"/>
  <c r="O164" i="18"/>
  <c r="Q164" i="18"/>
  <c r="V164" i="18"/>
  <c r="G166" i="18"/>
  <c r="G165" i="18" s="1"/>
  <c r="I166" i="18"/>
  <c r="K166" i="18"/>
  <c r="K165" i="18" s="1"/>
  <c r="M166" i="18"/>
  <c r="O166" i="18"/>
  <c r="O165" i="18" s="1"/>
  <c r="Q166" i="18"/>
  <c r="V166" i="18"/>
  <c r="V165" i="18" s="1"/>
  <c r="G167" i="18"/>
  <c r="I167" i="18"/>
  <c r="K167" i="18"/>
  <c r="M167" i="18"/>
  <c r="O167" i="18"/>
  <c r="Q167" i="18"/>
  <c r="V167" i="18"/>
  <c r="G168" i="18"/>
  <c r="M168" i="18" s="1"/>
  <c r="I168" i="18"/>
  <c r="K168" i="18"/>
  <c r="O168" i="18"/>
  <c r="Q168" i="18"/>
  <c r="V168" i="18"/>
  <c r="G170" i="18"/>
  <c r="I170" i="18"/>
  <c r="I165" i="18" s="1"/>
  <c r="K170" i="18"/>
  <c r="M170" i="18"/>
  <c r="O170" i="18"/>
  <c r="Q170" i="18"/>
  <c r="Q165" i="18" s="1"/>
  <c r="V170" i="18"/>
  <c r="G171" i="18"/>
  <c r="M171" i="18" s="1"/>
  <c r="I171" i="18"/>
  <c r="K171" i="18"/>
  <c r="O171" i="18"/>
  <c r="Q171" i="18"/>
  <c r="V171" i="18"/>
  <c r="G172" i="18"/>
  <c r="I172" i="18"/>
  <c r="K172" i="18"/>
  <c r="M172" i="18"/>
  <c r="O172" i="18"/>
  <c r="Q172" i="18"/>
  <c r="V172" i="18"/>
  <c r="G173" i="18"/>
  <c r="M173" i="18" s="1"/>
  <c r="I173" i="18"/>
  <c r="K173" i="18"/>
  <c r="O173" i="18"/>
  <c r="Q173" i="18"/>
  <c r="V173" i="18"/>
  <c r="G175" i="18"/>
  <c r="I175" i="18"/>
  <c r="K175" i="18"/>
  <c r="M175" i="18"/>
  <c r="O175" i="18"/>
  <c r="Q175" i="18"/>
  <c r="V175" i="18"/>
  <c r="G177" i="18"/>
  <c r="M177" i="18" s="1"/>
  <c r="I177" i="18"/>
  <c r="K177" i="18"/>
  <c r="O177" i="18"/>
  <c r="Q177" i="18"/>
  <c r="V177" i="18"/>
  <c r="G179" i="18"/>
  <c r="I179" i="18"/>
  <c r="K179" i="18"/>
  <c r="M179" i="18"/>
  <c r="O179" i="18"/>
  <c r="Q179" i="18"/>
  <c r="V179" i="18"/>
  <c r="G181" i="18"/>
  <c r="M181" i="18" s="1"/>
  <c r="I181" i="18"/>
  <c r="K181" i="18"/>
  <c r="O181" i="18"/>
  <c r="Q181" i="18"/>
  <c r="V181" i="18"/>
  <c r="G183" i="18"/>
  <c r="I183" i="18"/>
  <c r="K183" i="18"/>
  <c r="M183" i="18"/>
  <c r="O183" i="18"/>
  <c r="Q183" i="18"/>
  <c r="V183" i="18"/>
  <c r="G185" i="18"/>
  <c r="M185" i="18" s="1"/>
  <c r="I185" i="18"/>
  <c r="K185" i="18"/>
  <c r="O185" i="18"/>
  <c r="Q185" i="18"/>
  <c r="V185" i="18"/>
  <c r="G187" i="18"/>
  <c r="I187" i="18"/>
  <c r="K187" i="18"/>
  <c r="M187" i="18"/>
  <c r="O187" i="18"/>
  <c r="Q187" i="18"/>
  <c r="V187" i="18"/>
  <c r="G189" i="18"/>
  <c r="M189" i="18" s="1"/>
  <c r="I189" i="18"/>
  <c r="K189" i="18"/>
  <c r="O189" i="18"/>
  <c r="Q189" i="18"/>
  <c r="V189" i="18"/>
  <c r="G191" i="18"/>
  <c r="I191" i="18"/>
  <c r="K191" i="18"/>
  <c r="M191" i="18"/>
  <c r="O191" i="18"/>
  <c r="Q191" i="18"/>
  <c r="V191" i="18"/>
  <c r="G193" i="18"/>
  <c r="M193" i="18" s="1"/>
  <c r="I193" i="18"/>
  <c r="K193" i="18"/>
  <c r="O193" i="18"/>
  <c r="Q193" i="18"/>
  <c r="V193" i="18"/>
  <c r="G195" i="18"/>
  <c r="I195" i="18"/>
  <c r="K195" i="18"/>
  <c r="M195" i="18"/>
  <c r="O195" i="18"/>
  <c r="Q195" i="18"/>
  <c r="V195" i="18"/>
  <c r="G196" i="18"/>
  <c r="M196" i="18" s="1"/>
  <c r="I196" i="18"/>
  <c r="K196" i="18"/>
  <c r="O196" i="18"/>
  <c r="Q196" i="18"/>
  <c r="V196" i="18"/>
  <c r="G197" i="18"/>
  <c r="I197" i="18"/>
  <c r="K197" i="18"/>
  <c r="M197" i="18"/>
  <c r="O197" i="18"/>
  <c r="Q197" i="18"/>
  <c r="V197" i="18"/>
  <c r="G198" i="18"/>
  <c r="M198" i="18" s="1"/>
  <c r="I198" i="18"/>
  <c r="K198" i="18"/>
  <c r="O198" i="18"/>
  <c r="Q198" i="18"/>
  <c r="V198" i="18"/>
  <c r="G199" i="18"/>
  <c r="I199" i="18"/>
  <c r="K199" i="18"/>
  <c r="M199" i="18"/>
  <c r="O199" i="18"/>
  <c r="Q199" i="18"/>
  <c r="V199" i="18"/>
  <c r="G200" i="18"/>
  <c r="M200" i="18" s="1"/>
  <c r="I200" i="18"/>
  <c r="K200" i="18"/>
  <c r="O200" i="18"/>
  <c r="Q200" i="18"/>
  <c r="V200" i="18"/>
  <c r="G201" i="18"/>
  <c r="I201" i="18"/>
  <c r="K201" i="18"/>
  <c r="M201" i="18"/>
  <c r="O201" i="18"/>
  <c r="Q201" i="18"/>
  <c r="V201" i="18"/>
  <c r="G202" i="18"/>
  <c r="M202" i="18" s="1"/>
  <c r="I202" i="18"/>
  <c r="K202" i="18"/>
  <c r="O202" i="18"/>
  <c r="Q202" i="18"/>
  <c r="V202" i="18"/>
  <c r="G205" i="18"/>
  <c r="M205" i="18" s="1"/>
  <c r="I205" i="18"/>
  <c r="K205" i="18"/>
  <c r="K204" i="18" s="1"/>
  <c r="O205" i="18"/>
  <c r="O204" i="18" s="1"/>
  <c r="Q205" i="18"/>
  <c r="V205" i="18"/>
  <c r="V204" i="18" s="1"/>
  <c r="G206" i="18"/>
  <c r="I206" i="18"/>
  <c r="I204" i="18" s="1"/>
  <c r="K206" i="18"/>
  <c r="M206" i="18"/>
  <c r="O206" i="18"/>
  <c r="Q206" i="18"/>
  <c r="Q204" i="18" s="1"/>
  <c r="V206" i="18"/>
  <c r="G207" i="18"/>
  <c r="M207" i="18" s="1"/>
  <c r="I207" i="18"/>
  <c r="K207" i="18"/>
  <c r="O207" i="18"/>
  <c r="Q207" i="18"/>
  <c r="V207" i="18"/>
  <c r="G208" i="18"/>
  <c r="I208" i="18"/>
  <c r="K208" i="18"/>
  <c r="M208" i="18"/>
  <c r="O208" i="18"/>
  <c r="Q208" i="18"/>
  <c r="V208" i="18"/>
  <c r="G210" i="18"/>
  <c r="O210" i="18"/>
  <c r="G211" i="18"/>
  <c r="I211" i="18"/>
  <c r="I210" i="18" s="1"/>
  <c r="K211" i="18"/>
  <c r="M211" i="18"/>
  <c r="O211" i="18"/>
  <c r="Q211" i="18"/>
  <c r="Q210" i="18" s="1"/>
  <c r="V211" i="18"/>
  <c r="G214" i="18"/>
  <c r="M214" i="18" s="1"/>
  <c r="I214" i="18"/>
  <c r="K214" i="18"/>
  <c r="K210" i="18" s="1"/>
  <c r="O214" i="18"/>
  <c r="Q214" i="18"/>
  <c r="V214" i="18"/>
  <c r="V210" i="18" s="1"/>
  <c r="G221" i="18"/>
  <c r="M221" i="18" s="1"/>
  <c r="I221" i="18"/>
  <c r="K221" i="18"/>
  <c r="K220" i="18" s="1"/>
  <c r="O221" i="18"/>
  <c r="O220" i="18" s="1"/>
  <c r="Q221" i="18"/>
  <c r="V221" i="18"/>
  <c r="V220" i="18" s="1"/>
  <c r="G224" i="18"/>
  <c r="I224" i="18"/>
  <c r="I220" i="18" s="1"/>
  <c r="K224" i="18"/>
  <c r="M224" i="18"/>
  <c r="O224" i="18"/>
  <c r="Q224" i="18"/>
  <c r="Q220" i="18" s="1"/>
  <c r="V224" i="18"/>
  <c r="G225" i="18"/>
  <c r="M225" i="18" s="1"/>
  <c r="I225" i="18"/>
  <c r="K225" i="18"/>
  <c r="O225" i="18"/>
  <c r="Q225" i="18"/>
  <c r="V225" i="18"/>
  <c r="G227" i="18"/>
  <c r="I227" i="18"/>
  <c r="K227" i="18"/>
  <c r="M227" i="18"/>
  <c r="O227" i="18"/>
  <c r="Q227" i="18"/>
  <c r="V227" i="18"/>
  <c r="G229" i="18"/>
  <c r="M229" i="18" s="1"/>
  <c r="I229" i="18"/>
  <c r="K229" i="18"/>
  <c r="O229" i="18"/>
  <c r="Q229" i="18"/>
  <c r="V229" i="18"/>
  <c r="G233" i="18"/>
  <c r="I233" i="18"/>
  <c r="K233" i="18"/>
  <c r="M233" i="18"/>
  <c r="O233" i="18"/>
  <c r="Q233" i="18"/>
  <c r="V233" i="18"/>
  <c r="G234" i="18"/>
  <c r="M234" i="18" s="1"/>
  <c r="I234" i="18"/>
  <c r="K234" i="18"/>
  <c r="O234" i="18"/>
  <c r="Q234" i="18"/>
  <c r="V234" i="18"/>
  <c r="G235" i="18"/>
  <c r="I235" i="18"/>
  <c r="K235" i="18"/>
  <c r="M235" i="18"/>
  <c r="O235" i="18"/>
  <c r="Q235" i="18"/>
  <c r="V235" i="18"/>
  <c r="G236" i="18"/>
  <c r="M236" i="18" s="1"/>
  <c r="I236" i="18"/>
  <c r="K236" i="18"/>
  <c r="O236" i="18"/>
  <c r="Q236" i="18"/>
  <c r="V236" i="18"/>
  <c r="G237" i="18"/>
  <c r="I237" i="18"/>
  <c r="K237" i="18"/>
  <c r="M237" i="18"/>
  <c r="O237" i="18"/>
  <c r="Q237" i="18"/>
  <c r="V237" i="18"/>
  <c r="G238" i="18"/>
  <c r="M238" i="18" s="1"/>
  <c r="I238" i="18"/>
  <c r="K238" i="18"/>
  <c r="O238" i="18"/>
  <c r="Q238" i="18"/>
  <c r="V238" i="18"/>
  <c r="G239" i="18"/>
  <c r="I239" i="18"/>
  <c r="K239" i="18"/>
  <c r="M239" i="18"/>
  <c r="O239" i="18"/>
  <c r="Q239" i="18"/>
  <c r="V239" i="18"/>
  <c r="G240" i="18"/>
  <c r="M240" i="18" s="1"/>
  <c r="I240" i="18"/>
  <c r="K240" i="18"/>
  <c r="O240" i="18"/>
  <c r="Q240" i="18"/>
  <c r="V240" i="18"/>
  <c r="G241" i="18"/>
  <c r="I241" i="18"/>
  <c r="K241" i="18"/>
  <c r="M241" i="18"/>
  <c r="O241" i="18"/>
  <c r="Q241" i="18"/>
  <c r="V241" i="18"/>
  <c r="G243" i="18"/>
  <c r="M243" i="18" s="1"/>
  <c r="I243" i="18"/>
  <c r="K243" i="18"/>
  <c r="O243" i="18"/>
  <c r="Q243" i="18"/>
  <c r="V243" i="18"/>
  <c r="G244" i="18"/>
  <c r="I244" i="18"/>
  <c r="K244" i="18"/>
  <c r="M244" i="18"/>
  <c r="O244" i="18"/>
  <c r="Q244" i="18"/>
  <c r="V244" i="18"/>
  <c r="G245" i="18"/>
  <c r="M245" i="18" s="1"/>
  <c r="I245" i="18"/>
  <c r="K245" i="18"/>
  <c r="O245" i="18"/>
  <c r="Q245" i="18"/>
  <c r="V245" i="18"/>
  <c r="G246" i="18"/>
  <c r="I246" i="18"/>
  <c r="K246" i="18"/>
  <c r="M246" i="18"/>
  <c r="O246" i="18"/>
  <c r="Q246" i="18"/>
  <c r="V246" i="18"/>
  <c r="G248" i="18"/>
  <c r="M248" i="18" s="1"/>
  <c r="I248" i="18"/>
  <c r="K248" i="18"/>
  <c r="O248" i="18"/>
  <c r="Q248" i="18"/>
  <c r="V248" i="18"/>
  <c r="G249" i="18"/>
  <c r="I249" i="18"/>
  <c r="K249" i="18"/>
  <c r="M249" i="18"/>
  <c r="O249" i="18"/>
  <c r="Q249" i="18"/>
  <c r="V249" i="18"/>
  <c r="G251" i="18"/>
  <c r="K251" i="18"/>
  <c r="O251" i="18"/>
  <c r="V251" i="18"/>
  <c r="G252" i="18"/>
  <c r="I252" i="18"/>
  <c r="I251" i="18" s="1"/>
  <c r="K252" i="18"/>
  <c r="M252" i="18"/>
  <c r="M251" i="18" s="1"/>
  <c r="O252" i="18"/>
  <c r="Q252" i="18"/>
  <c r="Q251" i="18" s="1"/>
  <c r="V252" i="18"/>
  <c r="AE256" i="18"/>
  <c r="G308" i="17"/>
  <c r="BA89" i="17"/>
  <c r="BA32" i="17"/>
  <c r="BA29" i="17"/>
  <c r="BA19" i="17"/>
  <c r="BA16" i="17"/>
  <c r="BA13" i="17"/>
  <c r="BA10" i="17"/>
  <c r="G8" i="17"/>
  <c r="G9" i="17"/>
  <c r="M9" i="17" s="1"/>
  <c r="I9" i="17"/>
  <c r="I8" i="17" s="1"/>
  <c r="K9" i="17"/>
  <c r="K8" i="17" s="1"/>
  <c r="O9" i="17"/>
  <c r="Q9" i="17"/>
  <c r="Q8" i="17" s="1"/>
  <c r="V9" i="17"/>
  <c r="V8" i="17" s="1"/>
  <c r="G11" i="17"/>
  <c r="I11" i="17"/>
  <c r="K11" i="17"/>
  <c r="M11" i="17"/>
  <c r="O11" i="17"/>
  <c r="Q11" i="17"/>
  <c r="V11" i="17"/>
  <c r="G12" i="17"/>
  <c r="I12" i="17"/>
  <c r="K12" i="17"/>
  <c r="M12" i="17"/>
  <c r="O12" i="17"/>
  <c r="Q12" i="17"/>
  <c r="V12" i="17"/>
  <c r="G15" i="17"/>
  <c r="AF308" i="17" s="1"/>
  <c r="I15" i="17"/>
  <c r="K15" i="17"/>
  <c r="O15" i="17"/>
  <c r="O8" i="17" s="1"/>
  <c r="Q15" i="17"/>
  <c r="V15" i="17"/>
  <c r="G18" i="17"/>
  <c r="I18" i="17"/>
  <c r="K18" i="17"/>
  <c r="M18" i="17"/>
  <c r="O18" i="17"/>
  <c r="Q18" i="17"/>
  <c r="V18" i="17"/>
  <c r="G22" i="17"/>
  <c r="I22" i="17"/>
  <c r="K22" i="17"/>
  <c r="M22" i="17"/>
  <c r="O22" i="17"/>
  <c r="Q22" i="17"/>
  <c r="V22" i="17"/>
  <c r="G28" i="17"/>
  <c r="I28" i="17"/>
  <c r="K28" i="17"/>
  <c r="M28" i="17"/>
  <c r="O28" i="17"/>
  <c r="Q28" i="17"/>
  <c r="V28" i="17"/>
  <c r="G31" i="17"/>
  <c r="M31" i="17" s="1"/>
  <c r="I31" i="17"/>
  <c r="K31" i="17"/>
  <c r="O31" i="17"/>
  <c r="Q31" i="17"/>
  <c r="V31" i="17"/>
  <c r="G37" i="17"/>
  <c r="I37" i="17"/>
  <c r="K37" i="17"/>
  <c r="M37" i="17"/>
  <c r="O37" i="17"/>
  <c r="Q37" i="17"/>
  <c r="V37" i="17"/>
  <c r="G40" i="17"/>
  <c r="I40" i="17"/>
  <c r="K40" i="17"/>
  <c r="M40" i="17"/>
  <c r="O40" i="17"/>
  <c r="Q40" i="17"/>
  <c r="V40" i="17"/>
  <c r="G44" i="17"/>
  <c r="I44" i="17"/>
  <c r="K44" i="17"/>
  <c r="M44" i="17"/>
  <c r="O44" i="17"/>
  <c r="Q44" i="17"/>
  <c r="V44" i="17"/>
  <c r="G46" i="17"/>
  <c r="M46" i="17" s="1"/>
  <c r="I46" i="17"/>
  <c r="K46" i="17"/>
  <c r="O46" i="17"/>
  <c r="Q46" i="17"/>
  <c r="V46" i="17"/>
  <c r="G50" i="17"/>
  <c r="I50" i="17"/>
  <c r="K50" i="17"/>
  <c r="M50" i="17"/>
  <c r="O50" i="17"/>
  <c r="Q50" i="17"/>
  <c r="V50" i="17"/>
  <c r="G53" i="17"/>
  <c r="M53" i="17" s="1"/>
  <c r="I53" i="17"/>
  <c r="K53" i="17"/>
  <c r="O53" i="17"/>
  <c r="Q53" i="17"/>
  <c r="V53" i="17"/>
  <c r="G60" i="17"/>
  <c r="I60" i="17"/>
  <c r="K60" i="17"/>
  <c r="M60" i="17"/>
  <c r="O60" i="17"/>
  <c r="Q60" i="17"/>
  <c r="V60" i="17"/>
  <c r="G62" i="17"/>
  <c r="M62" i="17" s="1"/>
  <c r="I62" i="17"/>
  <c r="K62" i="17"/>
  <c r="O62" i="17"/>
  <c r="Q62" i="17"/>
  <c r="V62" i="17"/>
  <c r="G69" i="17"/>
  <c r="M69" i="17" s="1"/>
  <c r="I69" i="17"/>
  <c r="K69" i="17"/>
  <c r="K68" i="17" s="1"/>
  <c r="O69" i="17"/>
  <c r="Q69" i="17"/>
  <c r="V69" i="17"/>
  <c r="V68" i="17" s="1"/>
  <c r="G72" i="17"/>
  <c r="I72" i="17"/>
  <c r="K72" i="17"/>
  <c r="M72" i="17"/>
  <c r="O72" i="17"/>
  <c r="Q72" i="17"/>
  <c r="V72" i="17"/>
  <c r="G75" i="17"/>
  <c r="G68" i="17" s="1"/>
  <c r="I75" i="17"/>
  <c r="K75" i="17"/>
  <c r="O75" i="17"/>
  <c r="O68" i="17" s="1"/>
  <c r="Q75" i="17"/>
  <c r="V75" i="17"/>
  <c r="G77" i="17"/>
  <c r="M77" i="17" s="1"/>
  <c r="I77" i="17"/>
  <c r="I68" i="17" s="1"/>
  <c r="K77" i="17"/>
  <c r="O77" i="17"/>
  <c r="Q77" i="17"/>
  <c r="Q68" i="17" s="1"/>
  <c r="V77" i="17"/>
  <c r="G81" i="17"/>
  <c r="I81" i="17"/>
  <c r="K81" i="17"/>
  <c r="M81" i="17"/>
  <c r="O81" i="17"/>
  <c r="Q81" i="17"/>
  <c r="V81" i="17"/>
  <c r="G84" i="17"/>
  <c r="G80" i="17" s="1"/>
  <c r="I84" i="17"/>
  <c r="K84" i="17"/>
  <c r="O84" i="17"/>
  <c r="O80" i="17" s="1"/>
  <c r="Q84" i="17"/>
  <c r="V84" i="17"/>
  <c r="G86" i="17"/>
  <c r="M86" i="17" s="1"/>
  <c r="I86" i="17"/>
  <c r="I80" i="17" s="1"/>
  <c r="K86" i="17"/>
  <c r="O86" i="17"/>
  <c r="Q86" i="17"/>
  <c r="Q80" i="17" s="1"/>
  <c r="V86" i="17"/>
  <c r="G88" i="17"/>
  <c r="M88" i="17" s="1"/>
  <c r="I88" i="17"/>
  <c r="K88" i="17"/>
  <c r="K80" i="17" s="1"/>
  <c r="O88" i="17"/>
  <c r="Q88" i="17"/>
  <c r="V88" i="17"/>
  <c r="V80" i="17" s="1"/>
  <c r="G91" i="17"/>
  <c r="I91" i="17"/>
  <c r="K91" i="17"/>
  <c r="M91" i="17"/>
  <c r="O91" i="17"/>
  <c r="Q91" i="17"/>
  <c r="V91" i="17"/>
  <c r="G93" i="17"/>
  <c r="G94" i="17"/>
  <c r="M94" i="17" s="1"/>
  <c r="I94" i="17"/>
  <c r="I93" i="17" s="1"/>
  <c r="K94" i="17"/>
  <c r="O94" i="17"/>
  <c r="Q94" i="17"/>
  <c r="Q93" i="17" s="1"/>
  <c r="V94" i="17"/>
  <c r="G101" i="17"/>
  <c r="M101" i="17" s="1"/>
  <c r="I101" i="17"/>
  <c r="K101" i="17"/>
  <c r="K93" i="17" s="1"/>
  <c r="O101" i="17"/>
  <c r="Q101" i="17"/>
  <c r="V101" i="17"/>
  <c r="V93" i="17" s="1"/>
  <c r="G104" i="17"/>
  <c r="I104" i="17"/>
  <c r="K104" i="17"/>
  <c r="M104" i="17"/>
  <c r="O104" i="17"/>
  <c r="Q104" i="17"/>
  <c r="V104" i="17"/>
  <c r="G106" i="17"/>
  <c r="M106" i="17" s="1"/>
  <c r="I106" i="17"/>
  <c r="K106" i="17"/>
  <c r="O106" i="17"/>
  <c r="O93" i="17" s="1"/>
  <c r="Q106" i="17"/>
  <c r="V106" i="17"/>
  <c r="G118" i="17"/>
  <c r="M118" i="17" s="1"/>
  <c r="I118" i="17"/>
  <c r="K118" i="17"/>
  <c r="O118" i="17"/>
  <c r="Q118" i="17"/>
  <c r="V118" i="17"/>
  <c r="G120" i="17"/>
  <c r="M120" i="17" s="1"/>
  <c r="I120" i="17"/>
  <c r="K120" i="17"/>
  <c r="O120" i="17"/>
  <c r="Q120" i="17"/>
  <c r="V120" i="17"/>
  <c r="G122" i="17"/>
  <c r="I122" i="17"/>
  <c r="K122" i="17"/>
  <c r="M122" i="17"/>
  <c r="O122" i="17"/>
  <c r="Q122" i="17"/>
  <c r="V122" i="17"/>
  <c r="G129" i="17"/>
  <c r="M129" i="17" s="1"/>
  <c r="I129" i="17"/>
  <c r="K129" i="17"/>
  <c r="O129" i="17"/>
  <c r="Q129" i="17"/>
  <c r="V129" i="17"/>
  <c r="G132" i="17"/>
  <c r="M132" i="17" s="1"/>
  <c r="I132" i="17"/>
  <c r="K132" i="17"/>
  <c r="O132" i="17"/>
  <c r="Q132" i="17"/>
  <c r="V132" i="17"/>
  <c r="G144" i="17"/>
  <c r="M144" i="17" s="1"/>
  <c r="I144" i="17"/>
  <c r="K144" i="17"/>
  <c r="O144" i="17"/>
  <c r="Q144" i="17"/>
  <c r="V144" i="17"/>
  <c r="G147" i="17"/>
  <c r="I147" i="17"/>
  <c r="K147" i="17"/>
  <c r="M147" i="17"/>
  <c r="O147" i="17"/>
  <c r="Q147" i="17"/>
  <c r="V147" i="17"/>
  <c r="G152" i="17"/>
  <c r="M152" i="17" s="1"/>
  <c r="I152" i="17"/>
  <c r="K152" i="17"/>
  <c r="O152" i="17"/>
  <c r="Q152" i="17"/>
  <c r="V152" i="17"/>
  <c r="G166" i="17"/>
  <c r="M166" i="17" s="1"/>
  <c r="I166" i="17"/>
  <c r="K166" i="17"/>
  <c r="O166" i="17"/>
  <c r="Q166" i="17"/>
  <c r="V166" i="17"/>
  <c r="G167" i="17"/>
  <c r="M167" i="17" s="1"/>
  <c r="I167" i="17"/>
  <c r="K167" i="17"/>
  <c r="O167" i="17"/>
  <c r="Q167" i="17"/>
  <c r="V167" i="17"/>
  <c r="G169" i="17"/>
  <c r="I169" i="17"/>
  <c r="K169" i="17"/>
  <c r="M169" i="17"/>
  <c r="O169" i="17"/>
  <c r="Q169" i="17"/>
  <c r="V169" i="17"/>
  <c r="G171" i="17"/>
  <c r="O171" i="17"/>
  <c r="G172" i="17"/>
  <c r="M172" i="17" s="1"/>
  <c r="M171" i="17" s="1"/>
  <c r="I172" i="17"/>
  <c r="I171" i="17" s="1"/>
  <c r="K172" i="17"/>
  <c r="O172" i="17"/>
  <c r="Q172" i="17"/>
  <c r="Q171" i="17" s="1"/>
  <c r="V172" i="17"/>
  <c r="G177" i="17"/>
  <c r="M177" i="17" s="1"/>
  <c r="I177" i="17"/>
  <c r="K177" i="17"/>
  <c r="K171" i="17" s="1"/>
  <c r="O177" i="17"/>
  <c r="Q177" i="17"/>
  <c r="V177" i="17"/>
  <c r="V171" i="17" s="1"/>
  <c r="I178" i="17"/>
  <c r="Q178" i="17"/>
  <c r="G179" i="17"/>
  <c r="G178" i="17" s="1"/>
  <c r="I179" i="17"/>
  <c r="K179" i="17"/>
  <c r="K178" i="17" s="1"/>
  <c r="O179" i="17"/>
  <c r="O178" i="17" s="1"/>
  <c r="Q179" i="17"/>
  <c r="V179" i="17"/>
  <c r="V178" i="17" s="1"/>
  <c r="G192" i="17"/>
  <c r="I192" i="17"/>
  <c r="O192" i="17"/>
  <c r="Q192" i="17"/>
  <c r="G193" i="17"/>
  <c r="M193" i="17" s="1"/>
  <c r="M192" i="17" s="1"/>
  <c r="I193" i="17"/>
  <c r="K193" i="17"/>
  <c r="K192" i="17" s="1"/>
  <c r="O193" i="17"/>
  <c r="Q193" i="17"/>
  <c r="V193" i="17"/>
  <c r="V192" i="17" s="1"/>
  <c r="G196" i="17"/>
  <c r="G195" i="17" s="1"/>
  <c r="I196" i="17"/>
  <c r="K196" i="17"/>
  <c r="K195" i="17" s="1"/>
  <c r="O196" i="17"/>
  <c r="O195" i="17" s="1"/>
  <c r="Q196" i="17"/>
  <c r="V196" i="17"/>
  <c r="V195" i="17" s="1"/>
  <c r="G227" i="17"/>
  <c r="M227" i="17" s="1"/>
  <c r="I227" i="17"/>
  <c r="I195" i="17" s="1"/>
  <c r="K227" i="17"/>
  <c r="O227" i="17"/>
  <c r="Q227" i="17"/>
  <c r="Q195" i="17" s="1"/>
  <c r="V227" i="17"/>
  <c r="G228" i="17"/>
  <c r="M228" i="17" s="1"/>
  <c r="I228" i="17"/>
  <c r="K228" i="17"/>
  <c r="O228" i="17"/>
  <c r="Q228" i="17"/>
  <c r="V228" i="17"/>
  <c r="G238" i="17"/>
  <c r="I238" i="17"/>
  <c r="K238" i="17"/>
  <c r="M238" i="17"/>
  <c r="O238" i="17"/>
  <c r="Q238" i="17"/>
  <c r="V238" i="17"/>
  <c r="G265" i="17"/>
  <c r="M265" i="17" s="1"/>
  <c r="I265" i="17"/>
  <c r="K265" i="17"/>
  <c r="O265" i="17"/>
  <c r="Q265" i="17"/>
  <c r="V265" i="17"/>
  <c r="I267" i="17"/>
  <c r="Q267" i="17"/>
  <c r="G268" i="17"/>
  <c r="M268" i="17" s="1"/>
  <c r="M267" i="17" s="1"/>
  <c r="I268" i="17"/>
  <c r="K268" i="17"/>
  <c r="K267" i="17" s="1"/>
  <c r="O268" i="17"/>
  <c r="O267" i="17" s="1"/>
  <c r="Q268" i="17"/>
  <c r="V268" i="17"/>
  <c r="V267" i="17" s="1"/>
  <c r="G301" i="17"/>
  <c r="G300" i="17" s="1"/>
  <c r="I301" i="17"/>
  <c r="K301" i="17"/>
  <c r="K300" i="17" s="1"/>
  <c r="O301" i="17"/>
  <c r="O300" i="17" s="1"/>
  <c r="Q301" i="17"/>
  <c r="V301" i="17"/>
  <c r="V300" i="17" s="1"/>
  <c r="G303" i="17"/>
  <c r="I303" i="17"/>
  <c r="I300" i="17" s="1"/>
  <c r="K303" i="17"/>
  <c r="M303" i="17"/>
  <c r="O303" i="17"/>
  <c r="Q303" i="17"/>
  <c r="Q300" i="17" s="1"/>
  <c r="V303" i="17"/>
  <c r="G305" i="17"/>
  <c r="M305" i="17" s="1"/>
  <c r="I305" i="17"/>
  <c r="K305" i="17"/>
  <c r="O305" i="17"/>
  <c r="Q305" i="17"/>
  <c r="V305" i="17"/>
  <c r="G306" i="17"/>
  <c r="I306" i="17"/>
  <c r="K306" i="17"/>
  <c r="M306" i="17"/>
  <c r="O306" i="17"/>
  <c r="Q306" i="17"/>
  <c r="V306" i="17"/>
  <c r="AE308" i="17"/>
  <c r="G94" i="16"/>
  <c r="G9" i="16"/>
  <c r="M9" i="16" s="1"/>
  <c r="I9" i="16"/>
  <c r="I8" i="16" s="1"/>
  <c r="K9" i="16"/>
  <c r="K8" i="16" s="1"/>
  <c r="O9" i="16"/>
  <c r="Q9" i="16"/>
  <c r="Q8" i="16" s="1"/>
  <c r="V9" i="16"/>
  <c r="V8" i="16" s="1"/>
  <c r="G10" i="16"/>
  <c r="I10" i="16"/>
  <c r="K10" i="16"/>
  <c r="M10" i="16"/>
  <c r="O10" i="16"/>
  <c r="Q10" i="16"/>
  <c r="V10" i="16"/>
  <c r="G15" i="16"/>
  <c r="I15" i="16"/>
  <c r="K15" i="16"/>
  <c r="M15" i="16"/>
  <c r="O15" i="16"/>
  <c r="Q15" i="16"/>
  <c r="V15" i="16"/>
  <c r="G16" i="16"/>
  <c r="G8" i="16" s="1"/>
  <c r="I16" i="16"/>
  <c r="K16" i="16"/>
  <c r="O16" i="16"/>
  <c r="O8" i="16" s="1"/>
  <c r="Q16" i="16"/>
  <c r="V16" i="16"/>
  <c r="G17" i="16"/>
  <c r="M17" i="16" s="1"/>
  <c r="I17" i="16"/>
  <c r="K17" i="16"/>
  <c r="O17" i="16"/>
  <c r="Q17" i="16"/>
  <c r="V17" i="16"/>
  <c r="G18" i="16"/>
  <c r="I18" i="16"/>
  <c r="K18" i="16"/>
  <c r="M18" i="16"/>
  <c r="O18" i="16"/>
  <c r="Q18" i="16"/>
  <c r="V18" i="16"/>
  <c r="G23" i="16"/>
  <c r="I23" i="16"/>
  <c r="K23" i="16"/>
  <c r="M23" i="16"/>
  <c r="O23" i="16"/>
  <c r="Q23" i="16"/>
  <c r="V23" i="16"/>
  <c r="G26" i="16"/>
  <c r="M26" i="16" s="1"/>
  <c r="I26" i="16"/>
  <c r="K26" i="16"/>
  <c r="O26" i="16"/>
  <c r="Q26" i="16"/>
  <c r="V26" i="16"/>
  <c r="G27" i="16"/>
  <c r="M27" i="16" s="1"/>
  <c r="I27" i="16"/>
  <c r="K27" i="16"/>
  <c r="O27" i="16"/>
  <c r="Q27" i="16"/>
  <c r="V27" i="16"/>
  <c r="G28" i="16"/>
  <c r="I28" i="16"/>
  <c r="K28" i="16"/>
  <c r="M28" i="16"/>
  <c r="O28" i="16"/>
  <c r="Q28" i="16"/>
  <c r="V28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M31" i="16" s="1"/>
  <c r="I31" i="16"/>
  <c r="K31" i="16"/>
  <c r="O31" i="16"/>
  <c r="Q31" i="16"/>
  <c r="V31" i="16"/>
  <c r="G32" i="16"/>
  <c r="I32" i="16"/>
  <c r="K32" i="16"/>
  <c r="M32" i="16"/>
  <c r="O32" i="16"/>
  <c r="Q32" i="16"/>
  <c r="V32" i="16"/>
  <c r="G37" i="16"/>
  <c r="I37" i="16"/>
  <c r="K37" i="16"/>
  <c r="M37" i="16"/>
  <c r="O37" i="16"/>
  <c r="Q37" i="16"/>
  <c r="V37" i="16"/>
  <c r="G38" i="16"/>
  <c r="M38" i="16" s="1"/>
  <c r="I38" i="16"/>
  <c r="K38" i="16"/>
  <c r="O38" i="16"/>
  <c r="Q38" i="16"/>
  <c r="V38" i="16"/>
  <c r="G40" i="16"/>
  <c r="I40" i="16"/>
  <c r="I39" i="16" s="1"/>
  <c r="K40" i="16"/>
  <c r="K39" i="16" s="1"/>
  <c r="M40" i="16"/>
  <c r="O40" i="16"/>
  <c r="Q40" i="16"/>
  <c r="Q39" i="16" s="1"/>
  <c r="V40" i="16"/>
  <c r="V39" i="16" s="1"/>
  <c r="G41" i="16"/>
  <c r="I41" i="16"/>
  <c r="K41" i="16"/>
  <c r="M41" i="16"/>
  <c r="O41" i="16"/>
  <c r="Q41" i="16"/>
  <c r="V41" i="16"/>
  <c r="G42" i="16"/>
  <c r="G39" i="16" s="1"/>
  <c r="I42" i="16"/>
  <c r="K42" i="16"/>
  <c r="M42" i="16"/>
  <c r="O42" i="16"/>
  <c r="O39" i="16" s="1"/>
  <c r="Q42" i="16"/>
  <c r="V42" i="16"/>
  <c r="G43" i="16"/>
  <c r="M43" i="16" s="1"/>
  <c r="I43" i="16"/>
  <c r="K43" i="16"/>
  <c r="O43" i="16"/>
  <c r="Q43" i="16"/>
  <c r="V43" i="16"/>
  <c r="G44" i="16"/>
  <c r="I44" i="16"/>
  <c r="K44" i="16"/>
  <c r="M44" i="16"/>
  <c r="O44" i="16"/>
  <c r="Q44" i="16"/>
  <c r="V44" i="16"/>
  <c r="G45" i="16"/>
  <c r="I45" i="16"/>
  <c r="K45" i="16"/>
  <c r="M45" i="16"/>
  <c r="O45" i="16"/>
  <c r="Q45" i="16"/>
  <c r="V45" i="16"/>
  <c r="G46" i="16"/>
  <c r="I46" i="16"/>
  <c r="K46" i="16"/>
  <c r="M46" i="16"/>
  <c r="O46" i="16"/>
  <c r="Q46" i="16"/>
  <c r="V46" i="16"/>
  <c r="G47" i="16"/>
  <c r="M47" i="16" s="1"/>
  <c r="I47" i="16"/>
  <c r="K47" i="16"/>
  <c r="O47" i="16"/>
  <c r="Q47" i="16"/>
  <c r="V47" i="16"/>
  <c r="G48" i="16"/>
  <c r="I48" i="16"/>
  <c r="K48" i="16"/>
  <c r="M48" i="16"/>
  <c r="O48" i="16"/>
  <c r="Q48" i="16"/>
  <c r="V48" i="16"/>
  <c r="G49" i="16"/>
  <c r="I49" i="16"/>
  <c r="K49" i="16"/>
  <c r="M49" i="16"/>
  <c r="O49" i="16"/>
  <c r="Q49" i="16"/>
  <c r="V49" i="16"/>
  <c r="G50" i="16"/>
  <c r="I50" i="16"/>
  <c r="K50" i="16"/>
  <c r="M50" i="16"/>
  <c r="O50" i="16"/>
  <c r="Q50" i="16"/>
  <c r="V50" i="16"/>
  <c r="G51" i="16"/>
  <c r="M51" i="16" s="1"/>
  <c r="I51" i="16"/>
  <c r="K51" i="16"/>
  <c r="O51" i="16"/>
  <c r="Q51" i="16"/>
  <c r="V51" i="16"/>
  <c r="G52" i="16"/>
  <c r="I52" i="16"/>
  <c r="K52" i="16"/>
  <c r="M52" i="16"/>
  <c r="O52" i="16"/>
  <c r="Q52" i="16"/>
  <c r="V52" i="16"/>
  <c r="G53" i="16"/>
  <c r="I53" i="16"/>
  <c r="K53" i="16"/>
  <c r="M53" i="16"/>
  <c r="O53" i="16"/>
  <c r="Q53" i="16"/>
  <c r="V53" i="16"/>
  <c r="G54" i="16"/>
  <c r="I54" i="16"/>
  <c r="K54" i="16"/>
  <c r="M54" i="16"/>
  <c r="O54" i="16"/>
  <c r="Q54" i="16"/>
  <c r="V54" i="16"/>
  <c r="G55" i="16"/>
  <c r="M55" i="16" s="1"/>
  <c r="I55" i="16"/>
  <c r="K55" i="16"/>
  <c r="O55" i="16"/>
  <c r="Q55" i="16"/>
  <c r="V55" i="16"/>
  <c r="G58" i="16"/>
  <c r="I58" i="16"/>
  <c r="K58" i="16"/>
  <c r="M58" i="16"/>
  <c r="O58" i="16"/>
  <c r="Q58" i="16"/>
  <c r="V58" i="16"/>
  <c r="G59" i="16"/>
  <c r="I59" i="16"/>
  <c r="K59" i="16"/>
  <c r="M59" i="16"/>
  <c r="O59" i="16"/>
  <c r="Q59" i="16"/>
  <c r="V59" i="16"/>
  <c r="G60" i="16"/>
  <c r="I60" i="16"/>
  <c r="K60" i="16"/>
  <c r="M60" i="16"/>
  <c r="O60" i="16"/>
  <c r="Q60" i="16"/>
  <c r="V60" i="16"/>
  <c r="G64" i="16"/>
  <c r="I64" i="16"/>
  <c r="I63" i="16" s="1"/>
  <c r="K64" i="16"/>
  <c r="K63" i="16" s="1"/>
  <c r="M64" i="16"/>
  <c r="O64" i="16"/>
  <c r="Q64" i="16"/>
  <c r="Q63" i="16" s="1"/>
  <c r="V64" i="16"/>
  <c r="V63" i="16" s="1"/>
  <c r="G65" i="16"/>
  <c r="I65" i="16"/>
  <c r="K65" i="16"/>
  <c r="M65" i="16"/>
  <c r="O65" i="16"/>
  <c r="Q65" i="16"/>
  <c r="V65" i="16"/>
  <c r="G66" i="16"/>
  <c r="I66" i="16"/>
  <c r="K66" i="16"/>
  <c r="M66" i="16"/>
  <c r="O66" i="16"/>
  <c r="Q66" i="16"/>
  <c r="V66" i="16"/>
  <c r="G67" i="16"/>
  <c r="M67" i="16" s="1"/>
  <c r="I67" i="16"/>
  <c r="K67" i="16"/>
  <c r="O67" i="16"/>
  <c r="O63" i="16" s="1"/>
  <c r="Q67" i="16"/>
  <c r="V67" i="16"/>
  <c r="G70" i="16"/>
  <c r="I70" i="16"/>
  <c r="K70" i="16"/>
  <c r="M70" i="16"/>
  <c r="O70" i="16"/>
  <c r="Q70" i="16"/>
  <c r="V70" i="16"/>
  <c r="G71" i="16"/>
  <c r="I71" i="16"/>
  <c r="K71" i="16"/>
  <c r="M71" i="16"/>
  <c r="O71" i="16"/>
  <c r="Q71" i="16"/>
  <c r="V71" i="16"/>
  <c r="G72" i="16"/>
  <c r="I72" i="16"/>
  <c r="K72" i="16"/>
  <c r="M72" i="16"/>
  <c r="O72" i="16"/>
  <c r="Q72" i="16"/>
  <c r="V72" i="16"/>
  <c r="G73" i="16"/>
  <c r="M73" i="16" s="1"/>
  <c r="I73" i="16"/>
  <c r="K73" i="16"/>
  <c r="O73" i="16"/>
  <c r="Q73" i="16"/>
  <c r="V73" i="16"/>
  <c r="G74" i="16"/>
  <c r="I74" i="16"/>
  <c r="K74" i="16"/>
  <c r="M74" i="16"/>
  <c r="O74" i="16"/>
  <c r="Q74" i="16"/>
  <c r="V74" i="16"/>
  <c r="G75" i="16"/>
  <c r="I75" i="16"/>
  <c r="K75" i="16"/>
  <c r="M75" i="16"/>
  <c r="O75" i="16"/>
  <c r="Q75" i="16"/>
  <c r="V75" i="16"/>
  <c r="G76" i="16"/>
  <c r="I76" i="16"/>
  <c r="K76" i="16"/>
  <c r="M76" i="16"/>
  <c r="O76" i="16"/>
  <c r="Q76" i="16"/>
  <c r="V76" i="16"/>
  <c r="G77" i="16"/>
  <c r="M77" i="16" s="1"/>
  <c r="I77" i="16"/>
  <c r="K77" i="16"/>
  <c r="O77" i="16"/>
  <c r="Q77" i="16"/>
  <c r="V77" i="16"/>
  <c r="G78" i="16"/>
  <c r="I78" i="16"/>
  <c r="K78" i="16"/>
  <c r="M78" i="16"/>
  <c r="O78" i="16"/>
  <c r="Q78" i="16"/>
  <c r="V78" i="16"/>
  <c r="G82" i="16"/>
  <c r="I82" i="16"/>
  <c r="K82" i="16"/>
  <c r="M82" i="16"/>
  <c r="O82" i="16"/>
  <c r="Q82" i="16"/>
  <c r="V82" i="16"/>
  <c r="G85" i="16"/>
  <c r="I85" i="16"/>
  <c r="K85" i="16"/>
  <c r="M85" i="16"/>
  <c r="O85" i="16"/>
  <c r="Q85" i="16"/>
  <c r="V85" i="16"/>
  <c r="G88" i="16"/>
  <c r="M88" i="16" s="1"/>
  <c r="I88" i="16"/>
  <c r="K88" i="16"/>
  <c r="O88" i="16"/>
  <c r="Q88" i="16"/>
  <c r="V88" i="16"/>
  <c r="I91" i="16"/>
  <c r="Q91" i="16"/>
  <c r="G92" i="16"/>
  <c r="G91" i="16" s="1"/>
  <c r="I92" i="16"/>
  <c r="K92" i="16"/>
  <c r="K91" i="16" s="1"/>
  <c r="M92" i="16"/>
  <c r="M91" i="16" s="1"/>
  <c r="O92" i="16"/>
  <c r="O91" i="16" s="1"/>
  <c r="Q92" i="16"/>
  <c r="V92" i="16"/>
  <c r="V91" i="16" s="1"/>
  <c r="AE94" i="16"/>
  <c r="AF94" i="16"/>
  <c r="G51" i="15"/>
  <c r="G9" i="15"/>
  <c r="M9" i="15" s="1"/>
  <c r="I9" i="15"/>
  <c r="I8" i="15" s="1"/>
  <c r="K9" i="15"/>
  <c r="K8" i="15" s="1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2" i="15"/>
  <c r="G8" i="15" s="1"/>
  <c r="I12" i="15"/>
  <c r="K12" i="15"/>
  <c r="O12" i="15"/>
  <c r="O8" i="15" s="1"/>
  <c r="Q12" i="15"/>
  <c r="V12" i="15"/>
  <c r="G13" i="15"/>
  <c r="M13" i="15" s="1"/>
  <c r="I13" i="15"/>
  <c r="K13" i="15"/>
  <c r="O13" i="15"/>
  <c r="Q13" i="15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M16" i="15" s="1"/>
  <c r="I16" i="15"/>
  <c r="K16" i="15"/>
  <c r="O16" i="15"/>
  <c r="Q16" i="15"/>
  <c r="V16" i="15"/>
  <c r="G19" i="15"/>
  <c r="M19" i="15" s="1"/>
  <c r="I19" i="15"/>
  <c r="K19" i="15"/>
  <c r="O19" i="15"/>
  <c r="Q19" i="15"/>
  <c r="V19" i="15"/>
  <c r="G20" i="15"/>
  <c r="I20" i="15"/>
  <c r="K20" i="15"/>
  <c r="M20" i="15"/>
  <c r="O20" i="15"/>
  <c r="Q20" i="15"/>
  <c r="V20" i="15"/>
  <c r="G21" i="15"/>
  <c r="I21" i="15"/>
  <c r="K21" i="15"/>
  <c r="M21" i="15"/>
  <c r="O21" i="15"/>
  <c r="Q21" i="15"/>
  <c r="V21" i="15"/>
  <c r="G22" i="15"/>
  <c r="M22" i="15" s="1"/>
  <c r="I22" i="15"/>
  <c r="K22" i="15"/>
  <c r="O22" i="15"/>
  <c r="Q22" i="15"/>
  <c r="V22" i="15"/>
  <c r="G23" i="15"/>
  <c r="M23" i="15" s="1"/>
  <c r="I23" i="15"/>
  <c r="K23" i="15"/>
  <c r="O23" i="15"/>
  <c r="Q23" i="15"/>
  <c r="V23" i="15"/>
  <c r="G24" i="15"/>
  <c r="I24" i="15"/>
  <c r="K24" i="15"/>
  <c r="M24" i="15"/>
  <c r="O24" i="15"/>
  <c r="Q24" i="15"/>
  <c r="V24" i="15"/>
  <c r="G26" i="15"/>
  <c r="G25" i="15" s="1"/>
  <c r="I26" i="15"/>
  <c r="I25" i="15" s="1"/>
  <c r="K26" i="15"/>
  <c r="K25" i="15" s="1"/>
  <c r="O26" i="15"/>
  <c r="O25" i="15" s="1"/>
  <c r="Q26" i="15"/>
  <c r="Q25" i="15" s="1"/>
  <c r="V26" i="15"/>
  <c r="V25" i="15" s="1"/>
  <c r="G27" i="15"/>
  <c r="I27" i="15"/>
  <c r="K27" i="15"/>
  <c r="M27" i="15"/>
  <c r="O27" i="15"/>
  <c r="Q27" i="15"/>
  <c r="V27" i="15"/>
  <c r="G28" i="15"/>
  <c r="I28" i="15"/>
  <c r="K28" i="15"/>
  <c r="M28" i="15"/>
  <c r="O28" i="15"/>
  <c r="Q28" i="15"/>
  <c r="V28" i="15"/>
  <c r="G29" i="15"/>
  <c r="I29" i="15"/>
  <c r="K29" i="15"/>
  <c r="M29" i="15"/>
  <c r="O29" i="15"/>
  <c r="Q29" i="15"/>
  <c r="V29" i="15"/>
  <c r="G30" i="15"/>
  <c r="M30" i="15" s="1"/>
  <c r="I30" i="15"/>
  <c r="K30" i="15"/>
  <c r="O30" i="15"/>
  <c r="Q30" i="15"/>
  <c r="V30" i="15"/>
  <c r="G31" i="15"/>
  <c r="I31" i="15"/>
  <c r="K31" i="15"/>
  <c r="M31" i="15"/>
  <c r="O31" i="15"/>
  <c r="Q31" i="15"/>
  <c r="V31" i="15"/>
  <c r="G32" i="15"/>
  <c r="I32" i="15"/>
  <c r="K32" i="15"/>
  <c r="M32" i="15"/>
  <c r="O32" i="15"/>
  <c r="Q32" i="15"/>
  <c r="V32" i="15"/>
  <c r="G33" i="15"/>
  <c r="I33" i="15"/>
  <c r="K33" i="15"/>
  <c r="M33" i="15"/>
  <c r="O33" i="15"/>
  <c r="Q33" i="15"/>
  <c r="V33" i="15"/>
  <c r="G34" i="15"/>
  <c r="M34" i="15" s="1"/>
  <c r="I34" i="15"/>
  <c r="K34" i="15"/>
  <c r="O34" i="15"/>
  <c r="Q34" i="15"/>
  <c r="V34" i="15"/>
  <c r="G35" i="15"/>
  <c r="I35" i="15"/>
  <c r="K35" i="15"/>
  <c r="M35" i="15"/>
  <c r="O35" i="15"/>
  <c r="Q35" i="15"/>
  <c r="V35" i="15"/>
  <c r="G36" i="15"/>
  <c r="I36" i="15"/>
  <c r="K36" i="15"/>
  <c r="M36" i="15"/>
  <c r="O36" i="15"/>
  <c r="Q36" i="15"/>
  <c r="V36" i="15"/>
  <c r="G39" i="15"/>
  <c r="I39" i="15"/>
  <c r="K39" i="15"/>
  <c r="M39" i="15"/>
  <c r="O39" i="15"/>
  <c r="Q39" i="15"/>
  <c r="V39" i="15"/>
  <c r="G42" i="15"/>
  <c r="M42" i="15" s="1"/>
  <c r="I42" i="15"/>
  <c r="K42" i="15"/>
  <c r="O42" i="15"/>
  <c r="Q42" i="15"/>
  <c r="V42" i="15"/>
  <c r="G45" i="15"/>
  <c r="I45" i="15"/>
  <c r="K45" i="15"/>
  <c r="M45" i="15"/>
  <c r="O45" i="15"/>
  <c r="Q45" i="15"/>
  <c r="V45" i="15"/>
  <c r="K48" i="15"/>
  <c r="V48" i="15"/>
  <c r="G49" i="15"/>
  <c r="G48" i="15" s="1"/>
  <c r="I49" i="15"/>
  <c r="I48" i="15" s="1"/>
  <c r="K49" i="15"/>
  <c r="M49" i="15"/>
  <c r="M48" i="15" s="1"/>
  <c r="O49" i="15"/>
  <c r="O48" i="15" s="1"/>
  <c r="Q49" i="15"/>
  <c r="Q48" i="15" s="1"/>
  <c r="V49" i="15"/>
  <c r="AE51" i="15"/>
  <c r="AF51" i="15"/>
  <c r="G81" i="14"/>
  <c r="BA72" i="14"/>
  <c r="BA57" i="14"/>
  <c r="BA49" i="14"/>
  <c r="BA33" i="14"/>
  <c r="BA13" i="14"/>
  <c r="BA10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2" i="14"/>
  <c r="I12" i="14"/>
  <c r="K12" i="14"/>
  <c r="M12" i="14"/>
  <c r="O12" i="14"/>
  <c r="Q12" i="14"/>
  <c r="V12" i="14"/>
  <c r="G15" i="14"/>
  <c r="I15" i="14"/>
  <c r="K15" i="14"/>
  <c r="M15" i="14"/>
  <c r="O15" i="14"/>
  <c r="Q15" i="14"/>
  <c r="V15" i="14"/>
  <c r="G18" i="14"/>
  <c r="M18" i="14" s="1"/>
  <c r="I18" i="14"/>
  <c r="K18" i="14"/>
  <c r="O18" i="14"/>
  <c r="O8" i="14" s="1"/>
  <c r="Q18" i="14"/>
  <c r="V18" i="14"/>
  <c r="G21" i="14"/>
  <c r="M21" i="14" s="1"/>
  <c r="I21" i="14"/>
  <c r="K21" i="14"/>
  <c r="O21" i="14"/>
  <c r="Q21" i="14"/>
  <c r="V21" i="14"/>
  <c r="G26" i="14"/>
  <c r="I26" i="14"/>
  <c r="K26" i="14"/>
  <c r="M26" i="14"/>
  <c r="O26" i="14"/>
  <c r="Q26" i="14"/>
  <c r="V26" i="14"/>
  <c r="G32" i="14"/>
  <c r="I32" i="14"/>
  <c r="K32" i="14"/>
  <c r="M32" i="14"/>
  <c r="O32" i="14"/>
  <c r="Q32" i="14"/>
  <c r="V32" i="14"/>
  <c r="G35" i="14"/>
  <c r="M35" i="14" s="1"/>
  <c r="I35" i="14"/>
  <c r="K35" i="14"/>
  <c r="O35" i="14"/>
  <c r="Q35" i="14"/>
  <c r="V35" i="14"/>
  <c r="G37" i="14"/>
  <c r="I37" i="14"/>
  <c r="K37" i="14"/>
  <c r="M37" i="14"/>
  <c r="O37" i="14"/>
  <c r="Q37" i="14"/>
  <c r="V37" i="14"/>
  <c r="G39" i="14"/>
  <c r="K39" i="14"/>
  <c r="O39" i="14"/>
  <c r="V39" i="14"/>
  <c r="G40" i="14"/>
  <c r="I40" i="14"/>
  <c r="I39" i="14" s="1"/>
  <c r="K40" i="14"/>
  <c r="M40" i="14"/>
  <c r="M39" i="14" s="1"/>
  <c r="O40" i="14"/>
  <c r="Q40" i="14"/>
  <c r="Q39" i="14" s="1"/>
  <c r="V40" i="14"/>
  <c r="G44" i="14"/>
  <c r="I44" i="14"/>
  <c r="I43" i="14" s="1"/>
  <c r="K44" i="14"/>
  <c r="M44" i="14"/>
  <c r="O44" i="14"/>
  <c r="Q44" i="14"/>
  <c r="Q43" i="14" s="1"/>
  <c r="V44" i="14"/>
  <c r="G45" i="14"/>
  <c r="M45" i="14" s="1"/>
  <c r="I45" i="14"/>
  <c r="K45" i="14"/>
  <c r="K43" i="14" s="1"/>
  <c r="O45" i="14"/>
  <c r="Q45" i="14"/>
  <c r="V45" i="14"/>
  <c r="V43" i="14" s="1"/>
  <c r="G46" i="14"/>
  <c r="I46" i="14"/>
  <c r="K46" i="14"/>
  <c r="M46" i="14"/>
  <c r="O46" i="14"/>
  <c r="Q46" i="14"/>
  <c r="V46" i="14"/>
  <c r="G47" i="14"/>
  <c r="M47" i="14" s="1"/>
  <c r="I47" i="14"/>
  <c r="K47" i="14"/>
  <c r="O47" i="14"/>
  <c r="O43" i="14" s="1"/>
  <c r="Q47" i="14"/>
  <c r="V47" i="14"/>
  <c r="G53" i="14"/>
  <c r="I53" i="14"/>
  <c r="K53" i="14"/>
  <c r="M53" i="14"/>
  <c r="O53" i="14"/>
  <c r="Q53" i="14"/>
  <c r="V53" i="14"/>
  <c r="G55" i="14"/>
  <c r="M55" i="14" s="1"/>
  <c r="I55" i="14"/>
  <c r="K55" i="14"/>
  <c r="O55" i="14"/>
  <c r="Q55" i="14"/>
  <c r="V55" i="14"/>
  <c r="G56" i="14"/>
  <c r="I56" i="14"/>
  <c r="K56" i="14"/>
  <c r="M56" i="14"/>
  <c r="O56" i="14"/>
  <c r="Q56" i="14"/>
  <c r="V56" i="14"/>
  <c r="G59" i="14"/>
  <c r="M59" i="14" s="1"/>
  <c r="I59" i="14"/>
  <c r="K59" i="14"/>
  <c r="O59" i="14"/>
  <c r="Q59" i="14"/>
  <c r="V59" i="14"/>
  <c r="G60" i="14"/>
  <c r="I60" i="14"/>
  <c r="K60" i="14"/>
  <c r="M60" i="14"/>
  <c r="O60" i="14"/>
  <c r="Q60" i="14"/>
  <c r="V60" i="14"/>
  <c r="G61" i="14"/>
  <c r="M61" i="14" s="1"/>
  <c r="I61" i="14"/>
  <c r="K61" i="14"/>
  <c r="O61" i="14"/>
  <c r="Q61" i="14"/>
  <c r="V61" i="14"/>
  <c r="G63" i="14"/>
  <c r="I63" i="14"/>
  <c r="K63" i="14"/>
  <c r="M63" i="14"/>
  <c r="O63" i="14"/>
  <c r="Q63" i="14"/>
  <c r="V63" i="14"/>
  <c r="G64" i="14"/>
  <c r="M64" i="14" s="1"/>
  <c r="I64" i="14"/>
  <c r="K64" i="14"/>
  <c r="O64" i="14"/>
  <c r="Q64" i="14"/>
  <c r="V64" i="14"/>
  <c r="G65" i="14"/>
  <c r="I65" i="14"/>
  <c r="K65" i="14"/>
  <c r="M65" i="14"/>
  <c r="O65" i="14"/>
  <c r="Q65" i="14"/>
  <c r="V65" i="14"/>
  <c r="G66" i="14"/>
  <c r="M66" i="14" s="1"/>
  <c r="I66" i="14"/>
  <c r="K66" i="14"/>
  <c r="O66" i="14"/>
  <c r="Q66" i="14"/>
  <c r="V66" i="14"/>
  <c r="G67" i="14"/>
  <c r="I67" i="14"/>
  <c r="K67" i="14"/>
  <c r="M67" i="14"/>
  <c r="O67" i="14"/>
  <c r="Q67" i="14"/>
  <c r="V67" i="14"/>
  <c r="G68" i="14"/>
  <c r="M68" i="14" s="1"/>
  <c r="I68" i="14"/>
  <c r="K68" i="14"/>
  <c r="O68" i="14"/>
  <c r="Q68" i="14"/>
  <c r="V68" i="14"/>
  <c r="G69" i="14"/>
  <c r="I69" i="14"/>
  <c r="K69" i="14"/>
  <c r="M69" i="14"/>
  <c r="O69" i="14"/>
  <c r="Q69" i="14"/>
  <c r="V69" i="14"/>
  <c r="K70" i="14"/>
  <c r="V70" i="14"/>
  <c r="G71" i="14"/>
  <c r="I71" i="14"/>
  <c r="I70" i="14" s="1"/>
  <c r="K71" i="14"/>
  <c r="M71" i="14"/>
  <c r="O71" i="14"/>
  <c r="Q71" i="14"/>
  <c r="Q70" i="14" s="1"/>
  <c r="V71" i="14"/>
  <c r="G73" i="14"/>
  <c r="G70" i="14" s="1"/>
  <c r="I73" i="14"/>
  <c r="K73" i="14"/>
  <c r="O73" i="14"/>
  <c r="O70" i="14" s="1"/>
  <c r="Q73" i="14"/>
  <c r="V73" i="14"/>
  <c r="I76" i="14"/>
  <c r="Q76" i="14"/>
  <c r="G77" i="14"/>
  <c r="G76" i="14" s="1"/>
  <c r="I77" i="14"/>
  <c r="K77" i="14"/>
  <c r="K76" i="14" s="1"/>
  <c r="O77" i="14"/>
  <c r="O76" i="14" s="1"/>
  <c r="Q77" i="14"/>
  <c r="V77" i="14"/>
  <c r="V76" i="14" s="1"/>
  <c r="AE81" i="14"/>
  <c r="G78" i="13"/>
  <c r="BA68" i="13"/>
  <c r="BA33" i="13"/>
  <c r="BA13" i="13"/>
  <c r="BA10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V8" i="13" s="1"/>
  <c r="G12" i="13"/>
  <c r="I12" i="13"/>
  <c r="K12" i="13"/>
  <c r="M12" i="13"/>
  <c r="O12" i="13"/>
  <c r="Q12" i="13"/>
  <c r="V12" i="13"/>
  <c r="G15" i="13"/>
  <c r="I15" i="13"/>
  <c r="K15" i="13"/>
  <c r="M15" i="13"/>
  <c r="O15" i="13"/>
  <c r="Q15" i="13"/>
  <c r="V15" i="13"/>
  <c r="G18" i="13"/>
  <c r="I18" i="13"/>
  <c r="K18" i="13"/>
  <c r="M18" i="13"/>
  <c r="O18" i="13"/>
  <c r="Q18" i="13"/>
  <c r="V18" i="13"/>
  <c r="G21" i="13"/>
  <c r="M21" i="13" s="1"/>
  <c r="I21" i="13"/>
  <c r="K21" i="13"/>
  <c r="O21" i="13"/>
  <c r="Q21" i="13"/>
  <c r="V21" i="13"/>
  <c r="G26" i="13"/>
  <c r="I26" i="13"/>
  <c r="K26" i="13"/>
  <c r="M26" i="13"/>
  <c r="O26" i="13"/>
  <c r="Q26" i="13"/>
  <c r="V26" i="13"/>
  <c r="G32" i="13"/>
  <c r="I32" i="13"/>
  <c r="K32" i="13"/>
  <c r="M32" i="13"/>
  <c r="O32" i="13"/>
  <c r="Q32" i="13"/>
  <c r="V32" i="13"/>
  <c r="G36" i="13"/>
  <c r="I36" i="13"/>
  <c r="K36" i="13"/>
  <c r="M36" i="13"/>
  <c r="O36" i="13"/>
  <c r="Q36" i="13"/>
  <c r="V36" i="13"/>
  <c r="G38" i="13"/>
  <c r="O38" i="13"/>
  <c r="G39" i="13"/>
  <c r="I39" i="13"/>
  <c r="I38" i="13" s="1"/>
  <c r="K39" i="13"/>
  <c r="K38" i="13" s="1"/>
  <c r="M39" i="13"/>
  <c r="M38" i="13" s="1"/>
  <c r="O39" i="13"/>
  <c r="Q39" i="13"/>
  <c r="Q38" i="13" s="1"/>
  <c r="V39" i="13"/>
  <c r="V38" i="13" s="1"/>
  <c r="G43" i="13"/>
  <c r="G42" i="13" s="1"/>
  <c r="I43" i="13"/>
  <c r="I42" i="13" s="1"/>
  <c r="K43" i="13"/>
  <c r="M43" i="13"/>
  <c r="O43" i="13"/>
  <c r="O42" i="13" s="1"/>
  <c r="Q43" i="13"/>
  <c r="Q42" i="13" s="1"/>
  <c r="V43" i="13"/>
  <c r="G45" i="13"/>
  <c r="M45" i="13" s="1"/>
  <c r="I45" i="13"/>
  <c r="K45" i="13"/>
  <c r="O45" i="13"/>
  <c r="Q45" i="13"/>
  <c r="V45" i="13"/>
  <c r="G47" i="13"/>
  <c r="I47" i="13"/>
  <c r="K47" i="13"/>
  <c r="M47" i="13"/>
  <c r="O47" i="13"/>
  <c r="Q47" i="13"/>
  <c r="V47" i="13"/>
  <c r="G49" i="13"/>
  <c r="I49" i="13"/>
  <c r="K49" i="13"/>
  <c r="K42" i="13" s="1"/>
  <c r="M49" i="13"/>
  <c r="O49" i="13"/>
  <c r="Q49" i="13"/>
  <c r="V49" i="13"/>
  <c r="V42" i="13" s="1"/>
  <c r="G51" i="13"/>
  <c r="I51" i="13"/>
  <c r="K51" i="13"/>
  <c r="M51" i="13"/>
  <c r="O51" i="13"/>
  <c r="Q51" i="13"/>
  <c r="V51" i="13"/>
  <c r="G52" i="13"/>
  <c r="M52" i="13" s="1"/>
  <c r="I52" i="13"/>
  <c r="K52" i="13"/>
  <c r="O52" i="13"/>
  <c r="Q52" i="13"/>
  <c r="V52" i="13"/>
  <c r="G54" i="13"/>
  <c r="I54" i="13"/>
  <c r="K54" i="13"/>
  <c r="M54" i="13"/>
  <c r="O54" i="13"/>
  <c r="Q54" i="13"/>
  <c r="V54" i="13"/>
  <c r="G55" i="13"/>
  <c r="I55" i="13"/>
  <c r="K55" i="13"/>
  <c r="M55" i="13"/>
  <c r="O55" i="13"/>
  <c r="Q55" i="13"/>
  <c r="V55" i="13"/>
  <c r="G56" i="13"/>
  <c r="I56" i="13"/>
  <c r="K56" i="13"/>
  <c r="M56" i="13"/>
  <c r="O56" i="13"/>
  <c r="Q56" i="13"/>
  <c r="V56" i="13"/>
  <c r="G57" i="13"/>
  <c r="M57" i="13" s="1"/>
  <c r="I57" i="13"/>
  <c r="K57" i="13"/>
  <c r="O57" i="13"/>
  <c r="Q57" i="13"/>
  <c r="V57" i="13"/>
  <c r="G58" i="13"/>
  <c r="I58" i="13"/>
  <c r="K58" i="13"/>
  <c r="M58" i="13"/>
  <c r="O58" i="13"/>
  <c r="Q58" i="13"/>
  <c r="V58" i="13"/>
  <c r="G59" i="13"/>
  <c r="I59" i="13"/>
  <c r="K59" i="13"/>
  <c r="M59" i="13"/>
  <c r="O59" i="13"/>
  <c r="Q59" i="13"/>
  <c r="V59" i="13"/>
  <c r="G60" i="13"/>
  <c r="I60" i="13"/>
  <c r="K60" i="13"/>
  <c r="M60" i="13"/>
  <c r="O60" i="13"/>
  <c r="Q60" i="13"/>
  <c r="V60" i="13"/>
  <c r="G61" i="13"/>
  <c r="AF78" i="13" s="1"/>
  <c r="I61" i="13"/>
  <c r="K61" i="13"/>
  <c r="O61" i="13"/>
  <c r="Q61" i="13"/>
  <c r="V61" i="13"/>
  <c r="G62" i="13"/>
  <c r="I62" i="13"/>
  <c r="K62" i="13"/>
  <c r="M62" i="13"/>
  <c r="O62" i="13"/>
  <c r="Q62" i="13"/>
  <c r="V62" i="13"/>
  <c r="G63" i="13"/>
  <c r="I63" i="13"/>
  <c r="K63" i="13"/>
  <c r="M63" i="13"/>
  <c r="O63" i="13"/>
  <c r="Q63" i="13"/>
  <c r="V63" i="13"/>
  <c r="G64" i="13"/>
  <c r="I64" i="13"/>
  <c r="K64" i="13"/>
  <c r="M64" i="13"/>
  <c r="O64" i="13"/>
  <c r="Q64" i="13"/>
  <c r="V64" i="13"/>
  <c r="G65" i="13"/>
  <c r="M65" i="13" s="1"/>
  <c r="I65" i="13"/>
  <c r="K65" i="13"/>
  <c r="O65" i="13"/>
  <c r="Q65" i="13"/>
  <c r="V65" i="13"/>
  <c r="I66" i="13"/>
  <c r="Q66" i="13"/>
  <c r="G67" i="13"/>
  <c r="G66" i="13" s="1"/>
  <c r="I67" i="13"/>
  <c r="K67" i="13"/>
  <c r="K66" i="13" s="1"/>
  <c r="M67" i="13"/>
  <c r="M66" i="13" s="1"/>
  <c r="O67" i="13"/>
  <c r="O66" i="13" s="1"/>
  <c r="Q67" i="13"/>
  <c r="V67" i="13"/>
  <c r="V66" i="13" s="1"/>
  <c r="G69" i="13"/>
  <c r="I69" i="13"/>
  <c r="K69" i="13"/>
  <c r="M69" i="13"/>
  <c r="O69" i="13"/>
  <c r="Q69" i="13"/>
  <c r="V69" i="13"/>
  <c r="G71" i="13"/>
  <c r="O71" i="13"/>
  <c r="G72" i="13"/>
  <c r="I72" i="13"/>
  <c r="I71" i="13" s="1"/>
  <c r="K72" i="13"/>
  <c r="K71" i="13" s="1"/>
  <c r="M72" i="13"/>
  <c r="M71" i="13" s="1"/>
  <c r="O72" i="13"/>
  <c r="Q72" i="13"/>
  <c r="Q71" i="13" s="1"/>
  <c r="V72" i="13"/>
  <c r="V71" i="13" s="1"/>
  <c r="K75" i="13"/>
  <c r="V75" i="13"/>
  <c r="G76" i="13"/>
  <c r="G75" i="13" s="1"/>
  <c r="I76" i="13"/>
  <c r="I75" i="13" s="1"/>
  <c r="K76" i="13"/>
  <c r="M76" i="13"/>
  <c r="M75" i="13" s="1"/>
  <c r="O76" i="13"/>
  <c r="O75" i="13" s="1"/>
  <c r="Q76" i="13"/>
  <c r="Q75" i="13" s="1"/>
  <c r="V76" i="13"/>
  <c r="AE78" i="13"/>
  <c r="BA36" i="12"/>
  <c r="BA24" i="12"/>
  <c r="BA21" i="12"/>
  <c r="BA18" i="12"/>
  <c r="G9" i="12"/>
  <c r="M9" i="12" s="1"/>
  <c r="I9" i="12"/>
  <c r="K9" i="12"/>
  <c r="O9" i="12"/>
  <c r="Q9" i="12"/>
  <c r="V9" i="12"/>
  <c r="G11" i="12"/>
  <c r="I11" i="12"/>
  <c r="K11" i="12"/>
  <c r="M11" i="12"/>
  <c r="O11" i="12"/>
  <c r="Q11" i="12"/>
  <c r="V11" i="12"/>
  <c r="G14" i="12"/>
  <c r="M14" i="12" s="1"/>
  <c r="I14" i="12"/>
  <c r="K14" i="12"/>
  <c r="O14" i="12"/>
  <c r="Q14" i="12"/>
  <c r="V14" i="12"/>
  <c r="G17" i="12"/>
  <c r="I17" i="12"/>
  <c r="K17" i="12"/>
  <c r="O17" i="12"/>
  <c r="Q17" i="12"/>
  <c r="V17" i="12"/>
  <c r="G20" i="12"/>
  <c r="I20" i="12"/>
  <c r="K20" i="12"/>
  <c r="M20" i="12"/>
  <c r="O20" i="12"/>
  <c r="Q20" i="12"/>
  <c r="V20" i="12"/>
  <c r="G23" i="12"/>
  <c r="M23" i="12" s="1"/>
  <c r="I23" i="12"/>
  <c r="K23" i="12"/>
  <c r="O23" i="12"/>
  <c r="Q23" i="12"/>
  <c r="V23" i="12"/>
  <c r="G25" i="12"/>
  <c r="M25" i="12" s="1"/>
  <c r="I25" i="12"/>
  <c r="K25" i="12"/>
  <c r="O25" i="12"/>
  <c r="Q25" i="12"/>
  <c r="V25" i="12"/>
  <c r="G27" i="12"/>
  <c r="M27" i="12" s="1"/>
  <c r="I27" i="12"/>
  <c r="K27" i="12"/>
  <c r="O27" i="12"/>
  <c r="Q27" i="12"/>
  <c r="V27" i="12"/>
  <c r="G29" i="12"/>
  <c r="M29" i="12" s="1"/>
  <c r="I29" i="12"/>
  <c r="K29" i="12"/>
  <c r="O29" i="12"/>
  <c r="Q29" i="12"/>
  <c r="V29" i="12"/>
  <c r="G31" i="12"/>
  <c r="M31" i="12" s="1"/>
  <c r="I31" i="12"/>
  <c r="K31" i="12"/>
  <c r="O31" i="12"/>
  <c r="Q31" i="12"/>
  <c r="V31" i="12"/>
  <c r="G33" i="12"/>
  <c r="I33" i="12"/>
  <c r="K33" i="12"/>
  <c r="M33" i="12"/>
  <c r="O33" i="12"/>
  <c r="Q33" i="12"/>
  <c r="V33" i="12"/>
  <c r="G35" i="12"/>
  <c r="M35" i="12" s="1"/>
  <c r="I35" i="12"/>
  <c r="K35" i="12"/>
  <c r="O35" i="12"/>
  <c r="Q35" i="12"/>
  <c r="V35" i="12"/>
  <c r="AE39" i="12"/>
  <c r="F41" i="1" s="1"/>
  <c r="I20" i="1"/>
  <c r="I18" i="1"/>
  <c r="I17" i="1"/>
  <c r="I16" i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0" i="1"/>
  <c r="J28" i="1"/>
  <c r="J26" i="1"/>
  <c r="G38" i="1"/>
  <c r="F38" i="1"/>
  <c r="J23" i="1"/>
  <c r="J24" i="1"/>
  <c r="J25" i="1"/>
  <c r="J27" i="1"/>
  <c r="E24" i="1"/>
  <c r="E26" i="1"/>
  <c r="G8" i="12" l="1"/>
  <c r="Q8" i="12"/>
  <c r="O8" i="12"/>
  <c r="F39" i="1"/>
  <c r="F42" i="1"/>
  <c r="K8" i="12"/>
  <c r="V8" i="12"/>
  <c r="I8" i="12"/>
  <c r="M16" i="24"/>
  <c r="G16" i="24"/>
  <c r="AF43" i="24"/>
  <c r="M22" i="23"/>
  <c r="M30" i="23"/>
  <c r="M29" i="23" s="1"/>
  <c r="M13" i="23"/>
  <c r="M8" i="23" s="1"/>
  <c r="M61" i="22"/>
  <c r="M93" i="22"/>
  <c r="M92" i="22" s="1"/>
  <c r="M86" i="22"/>
  <c r="M85" i="22" s="1"/>
  <c r="M9" i="22"/>
  <c r="M8" i="22" s="1"/>
  <c r="M45" i="21"/>
  <c r="M8" i="21"/>
  <c r="M64" i="21"/>
  <c r="G45" i="21"/>
  <c r="G23" i="21"/>
  <c r="G8" i="21"/>
  <c r="AF83" i="21"/>
  <c r="M31" i="20"/>
  <c r="M176" i="20"/>
  <c r="M156" i="20"/>
  <c r="M95" i="20"/>
  <c r="M136" i="20"/>
  <c r="M133" i="20" s="1"/>
  <c r="G49" i="20"/>
  <c r="M9" i="20"/>
  <c r="M8" i="20" s="1"/>
  <c r="AF182" i="20"/>
  <c r="M12" i="19"/>
  <c r="M8" i="19" s="1"/>
  <c r="M210" i="18"/>
  <c r="M8" i="18"/>
  <c r="M220" i="18"/>
  <c r="M147" i="18"/>
  <c r="M141" i="18"/>
  <c r="M100" i="18"/>
  <c r="M204" i="18"/>
  <c r="M165" i="18"/>
  <c r="M155" i="18"/>
  <c r="G220" i="18"/>
  <c r="G204" i="18"/>
  <c r="G155" i="18"/>
  <c r="G120" i="18"/>
  <c r="G113" i="18"/>
  <c r="G8" i="18"/>
  <c r="G89" i="18"/>
  <c r="M67" i="18"/>
  <c r="M66" i="18" s="1"/>
  <c r="M45" i="18"/>
  <c r="M35" i="18" s="1"/>
  <c r="AF256" i="18"/>
  <c r="M93" i="17"/>
  <c r="M8" i="17"/>
  <c r="M301" i="17"/>
  <c r="M300" i="17" s="1"/>
  <c r="G267" i="17"/>
  <c r="M196" i="17"/>
  <c r="M195" i="17" s="1"/>
  <c r="M179" i="17"/>
  <c r="M178" i="17" s="1"/>
  <c r="M84" i="17"/>
  <c r="M80" i="17" s="1"/>
  <c r="M75" i="17"/>
  <c r="M68" i="17" s="1"/>
  <c r="M15" i="17"/>
  <c r="M39" i="16"/>
  <c r="M63" i="16"/>
  <c r="M8" i="16"/>
  <c r="G63" i="16"/>
  <c r="M16" i="16"/>
  <c r="M26" i="15"/>
  <c r="M25" i="15" s="1"/>
  <c r="M12" i="15"/>
  <c r="M8" i="15" s="1"/>
  <c r="M43" i="14"/>
  <c r="M8" i="14"/>
  <c r="M77" i="14"/>
  <c r="M76" i="14" s="1"/>
  <c r="G43" i="14"/>
  <c r="G8" i="14"/>
  <c r="M73" i="14"/>
  <c r="M70" i="14" s="1"/>
  <c r="AF81" i="14"/>
  <c r="M61" i="13"/>
  <c r="M42" i="13" s="1"/>
  <c r="M9" i="13"/>
  <c r="M8" i="13" s="1"/>
  <c r="AF39" i="12"/>
  <c r="M17" i="12"/>
  <c r="M8" i="12" s="1"/>
  <c r="J54" i="1"/>
  <c r="J50" i="1"/>
  <c r="J46" i="1"/>
  <c r="J42" i="1"/>
  <c r="J49" i="1"/>
  <c r="J39" i="1"/>
  <c r="J55" i="1" s="1"/>
  <c r="J51" i="1"/>
  <c r="J47" i="1"/>
  <c r="J43" i="1"/>
  <c r="J52" i="1"/>
  <c r="J48" i="1"/>
  <c r="J44" i="1"/>
  <c r="J53" i="1"/>
  <c r="J45" i="1"/>
  <c r="J41" i="1"/>
  <c r="I113" i="1" l="1"/>
  <c r="G39" i="12"/>
  <c r="G42" i="1"/>
  <c r="H42" i="1" s="1"/>
  <c r="I42" i="1" s="1"/>
  <c r="G39" i="1"/>
  <c r="G55" i="1" s="1"/>
  <c r="G25" i="1" s="1"/>
  <c r="A25" i="1" s="1"/>
  <c r="A26" i="1" s="1"/>
  <c r="G26" i="1" s="1"/>
  <c r="G41" i="1"/>
  <c r="H41" i="1" s="1"/>
  <c r="I41" i="1" s="1"/>
  <c r="H39" i="1"/>
  <c r="F55" i="1"/>
  <c r="G23" i="1" l="1"/>
  <c r="A23" i="1" s="1"/>
  <c r="A24" i="1" s="1"/>
  <c r="G24" i="1" s="1"/>
  <c r="A27" i="1" s="1"/>
  <c r="A29" i="1" s="1"/>
  <c r="G29" i="1" s="1"/>
  <c r="G27" i="1" s="1"/>
  <c r="G28" i="1"/>
  <c r="I39" i="1"/>
  <c r="I55" i="1" s="1"/>
  <c r="H55" i="1"/>
  <c r="I19" i="1"/>
  <c r="I21" i="1" s="1"/>
  <c r="I114" i="1"/>
  <c r="J113" i="1" l="1"/>
  <c r="J88" i="1"/>
  <c r="J86" i="1"/>
  <c r="J84" i="1"/>
  <c r="J93" i="1"/>
  <c r="J80" i="1"/>
  <c r="J81" i="1"/>
  <c r="J106" i="1"/>
  <c r="J105" i="1"/>
  <c r="J98" i="1"/>
  <c r="J90" i="1"/>
  <c r="J94" i="1"/>
  <c r="J87" i="1"/>
  <c r="J95" i="1"/>
  <c r="J85" i="1"/>
  <c r="J101" i="1"/>
  <c r="J112" i="1"/>
  <c r="J107" i="1"/>
  <c r="J78" i="1"/>
  <c r="J83" i="1"/>
  <c r="J92" i="1"/>
  <c r="J89" i="1"/>
  <c r="J97" i="1"/>
  <c r="J100" i="1"/>
  <c r="J104" i="1"/>
  <c r="J102" i="1"/>
  <c r="J109" i="1"/>
  <c r="J96" i="1"/>
  <c r="J82" i="1"/>
  <c r="J79" i="1"/>
  <c r="J91" i="1"/>
  <c r="J99" i="1"/>
  <c r="J77" i="1"/>
  <c r="J108" i="1"/>
  <c r="J110" i="1"/>
  <c r="J103" i="1"/>
  <c r="J111" i="1"/>
  <c r="J1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0B9BF047-14DD-4556-B8CB-27F023E76E5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CA932AD-0595-4884-952E-9011042B15D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9C440575-23CA-445E-975D-417BCAC59AE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2C04D5B-2FB8-4F17-B91C-296EC10AF08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A668D233-97EF-4EC1-AB3B-7B6DFDB9654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60BD704-D6DD-4938-A5B7-446F60A6195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D9358253-C02C-4128-8CC6-47D417428D8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63BCA1C-1C74-43CB-8B87-DCE45F7CBC8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01FACF5E-AA04-4FFF-84E2-61838B3BB98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8D8B07E-2DF8-43B2-BA10-3204022FA04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4555B7E4-B4E7-4B82-9408-9CDBAFC6BA3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6154F52-BAF7-40E7-A3BC-E8231E504F8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50711C14-5BF2-4268-B293-DA7E1EE8012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05CDF18-1121-4F67-874E-6C61FC97ED1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A7360FCC-9D6F-4249-B527-311BBC13B86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255152E-634A-4E17-A7F3-894F2B5F4DB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97A94819-B800-4C77-9681-ADE403C966D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DF9358D-0FEE-435A-8810-4757960148A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E32ABDDC-5E76-4663-9764-B6FC129173B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E8D4537-5A4C-4AB2-9AA2-5F31DB41A48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F0123810-CC68-4899-ADB0-30A92014EF2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21E3B9B-4A26-4187-9EF1-E0CA42FE99F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7E9E57FE-5AE2-4C8D-AEBC-3CCB61DF26F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916DD92-7CDF-4FBF-90EB-4586AB76CC5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Kobr</author>
  </authors>
  <commentList>
    <comment ref="S6" authorId="0" shapeId="0" xr:uid="{DEB9E3EC-01E8-4263-A124-C6B83DC8608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CED1A2A-1179-401B-BA66-FF2F580E4AB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<sst xmlns="http://schemas.openxmlformats.org/spreadsheetml/2006/main" count="6342" uniqueCount="1618">
  <si>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</si>
  <si>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</si>
  <si>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</si>
  <si>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</si>
  <si>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</si>
  <si>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</si>
  <si>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</si>
  <si>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</si>
  <si>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</si>
  <si>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</si>
  <si>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</si>
  <si>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</si>
  <si>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</si>
  <si>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</si>
  <si>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</si>
  <si>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</si>
  <si>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</si>
  <si>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</si>
  <si>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</si>
  <si>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</si>
  <si>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</si>
  <si>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</si>
  <si>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</si>
  <si>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</si>
  <si>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</si>
  <si>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</si>
  <si>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</si>
  <si>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</si>
  <si>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</si>
  <si>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</si>
  <si>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</si>
  <si>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</si>
  <si>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</si>
  <si>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</si>
  <si>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</si>
  <si>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</si>
  <si>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</si>
  <si>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</si>
  <si>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</si>
  <si>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</si>
  <si>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</si>
  <si>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</si>
  <si>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</si>
  <si>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Jan Kobr</t>
  </si>
  <si>
    <t>3600</t>
  </si>
  <si>
    <t>Skatepark v ul. Purkyňova, Česká Lípa</t>
  </si>
  <si>
    <t>Město Česká Lípa</t>
  </si>
  <si>
    <t>náměstí T. G. Masaryka 1/1</t>
  </si>
  <si>
    <t>Česká Lípa</t>
  </si>
  <si>
    <t>47001</t>
  </si>
  <si>
    <t>00260428</t>
  </si>
  <si>
    <t>CZ00260428</t>
  </si>
  <si>
    <t>14.2.2022</t>
  </si>
  <si>
    <t>Stavba</t>
  </si>
  <si>
    <t>Stavební objekt</t>
  </si>
  <si>
    <t>SO</t>
  </si>
  <si>
    <t>objekt</t>
  </si>
  <si>
    <t>SO 00</t>
  </si>
  <si>
    <t>VRN - Vedlejší a ostatní náklady stavby</t>
  </si>
  <si>
    <t>SO 01</t>
  </si>
  <si>
    <t>Přípojka kanalizace</t>
  </si>
  <si>
    <t>SO 02</t>
  </si>
  <si>
    <t>Přípojka vodovod</t>
  </si>
  <si>
    <t>SO 03</t>
  </si>
  <si>
    <t>Přípojka elektro</t>
  </si>
  <si>
    <t>SO 04</t>
  </si>
  <si>
    <t>Veřejné osvětlení</t>
  </si>
  <si>
    <t>SO 05</t>
  </si>
  <si>
    <t>Skatepark a dlážděné plochy</t>
  </si>
  <si>
    <t>SO 06</t>
  </si>
  <si>
    <t>Toalety</t>
  </si>
  <si>
    <t>SO 06.1</t>
  </si>
  <si>
    <t>Toalety - část elektro</t>
  </si>
  <si>
    <t>SO 07</t>
  </si>
  <si>
    <t>Parkour park</t>
  </si>
  <si>
    <t>SO 08</t>
  </si>
  <si>
    <t>Pergola</t>
  </si>
  <si>
    <t>SO 09</t>
  </si>
  <si>
    <t>Retenční nádrž a odvodnění</t>
  </si>
  <si>
    <t>SO 10</t>
  </si>
  <si>
    <t>Mobilliář</t>
  </si>
  <si>
    <t>SO 11</t>
  </si>
  <si>
    <t>Krajinářské úpravy</t>
  </si>
  <si>
    <t>Celkem za stavbu</t>
  </si>
  <si>
    <t>CZK</t>
  </si>
  <si>
    <t>#POPS</t>
  </si>
  <si>
    <t>Popis stavby: 3600 - Skatepark v ul. Purkyňova, Česká Lípa</t>
  </si>
  <si>
    <t>#POPO</t>
  </si>
  <si>
    <t>Popis objektu: SO - objekt</t>
  </si>
  <si>
    <t>#POPR</t>
  </si>
  <si>
    <t>Popis rozpočtu: SO 00 - VRN - Vedlejší a ostatní náklady stavby</t>
  </si>
  <si>
    <t>Popis rozpočtu: SO 01 - Přípojka kanalizace</t>
  </si>
  <si>
    <t>Popis rozpočtu: SO 02 - Přípojka vodovod</t>
  </si>
  <si>
    <t>Popis rozpočtu: SO 03 - Přípojka elektro</t>
  </si>
  <si>
    <t>Popis rozpočtu: SO 04 - Veřejné osvětlení</t>
  </si>
  <si>
    <t>Popis rozpočtu: SO 05 - Skatepark a dlážděné plochy</t>
  </si>
  <si>
    <t>Popis rozpočtu: SO 06 - Toalety</t>
  </si>
  <si>
    <t>Popis rozpočtu: SO 06.1 - Toalety - část elektro</t>
  </si>
  <si>
    <t>Popis rozpočtu: SO 07 - Parkour park</t>
  </si>
  <si>
    <t>Popis rozpočtu: SO 08 - Pergola</t>
  </si>
  <si>
    <t>Popis rozpočtu: SO 09 - Retenční nádrž a odvodnění</t>
  </si>
  <si>
    <t>Popis rozpočtu: SO 10 - Mobilliář</t>
  </si>
  <si>
    <t>Popis rozpočtu: SO 11 - Krajinářské úpravy</t>
  </si>
  <si>
    <t>Rekapitulace dílů</t>
  </si>
  <si>
    <t>Typ dílu</t>
  </si>
  <si>
    <t>1</t>
  </si>
  <si>
    <t>Zemní práce</t>
  </si>
  <si>
    <t>11</t>
  </si>
  <si>
    <t>Přípravné a přidružené práce</t>
  </si>
  <si>
    <t>2</t>
  </si>
  <si>
    <t>Základy a zvláštní zakládání</t>
  </si>
  <si>
    <t>21-M</t>
  </si>
  <si>
    <t>Elektromontáže</t>
  </si>
  <si>
    <t>Elektromontáže viz půdorysy</t>
  </si>
  <si>
    <t>3</t>
  </si>
  <si>
    <t>Svislé a kompletní konstrukce</t>
  </si>
  <si>
    <t>38</t>
  </si>
  <si>
    <t>4</t>
  </si>
  <si>
    <t>Vodorovné konstrukce</t>
  </si>
  <si>
    <t>46-M</t>
  </si>
  <si>
    <t>Zemní práce při extr.mont.pracích - (viz situace a řezy)</t>
  </si>
  <si>
    <t>5</t>
  </si>
  <si>
    <t>Komunikace</t>
  </si>
  <si>
    <t>58-M</t>
  </si>
  <si>
    <t>Revize vyhrazených technických zařízení (viz situace)</t>
  </si>
  <si>
    <t>5A</t>
  </si>
  <si>
    <t>Skladba souvrství skatepark</t>
  </si>
  <si>
    <t>5B</t>
  </si>
  <si>
    <t>Povrch retenční nádrže</t>
  </si>
  <si>
    <t>63</t>
  </si>
  <si>
    <t>Podlahy a podlahové konstrukce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</si>
  <si>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</si>
  <si>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</si>
  <si>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</si>
  <si>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</si>
  <si>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</si>
  <si>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</si>
  <si>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</si>
  <si>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</si>
  <si>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</si>
  <si>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</si>
  <si>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C46-M</t>
  </si>
  <si>
    <t>Zemní práce při extr.mont.pracích</t>
  </si>
  <si>
    <t>OST</t>
  </si>
  <si>
    <t>Ostatní</t>
  </si>
  <si>
    <t>S</t>
  </si>
  <si>
    <t>Sloupy a svítidla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</si>
  <si>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</si>
  <si>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</si>
  <si>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</si>
  <si>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</si>
  <si>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</si>
  <si>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</si>
  <si>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</si>
  <si>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</si>
  <si>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</si>
  <si>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</si>
  <si>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</si>
  <si>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</si>
  <si>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763</t>
  </si>
  <si>
    <t>Dřevostavby</t>
  </si>
  <si>
    <t>7631</t>
  </si>
  <si>
    <t>Konstrukce sádrokartonové</t>
  </si>
  <si>
    <t>764</t>
  </si>
  <si>
    <t>Konstrukce klempířské</t>
  </si>
  <si>
    <t>767</t>
  </si>
  <si>
    <t>Konstrukce zámečnické</t>
  </si>
  <si>
    <t>783</t>
  </si>
  <si>
    <t>Nátěry</t>
  </si>
  <si>
    <t>M</t>
  </si>
  <si>
    <t>Elektromontáže, kabeláže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</si>
  <si>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</si>
  <si>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</si>
  <si>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</si>
  <si>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</si>
  <si>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</si>
  <si>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</si>
  <si>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</si>
  <si>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</si>
  <si>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</si>
  <si>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</si>
  <si>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</si>
  <si>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</si>
  <si>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</si>
  <si>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</si>
  <si>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</si>
  <si>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</si>
  <si>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</si>
  <si>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</si>
  <si>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</si>
  <si>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</si>
  <si>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</si>
  <si>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</si>
  <si>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</si>
  <si>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</si>
  <si>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</si>
  <si>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</si>
  <si>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</si>
  <si>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</si>
  <si>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</si>
  <si>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</si>
  <si>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</si>
  <si>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</si>
  <si>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</si>
  <si>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</si>
  <si>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</si>
  <si>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 R</t>
  </si>
  <si>
    <t xml:space="preserve">Geodetické práce </t>
  </si>
  <si>
    <t>Soubor</t>
  </si>
  <si>
    <t>RTS 22/ I</t>
  </si>
  <si>
    <t>Indiv</t>
  </si>
  <si>
    <t>VRN</t>
  </si>
  <si>
    <t>POL99_8</t>
  </si>
  <si>
    <t>POP</t>
  </si>
  <si>
    <t>005121 R</t>
  </si>
  <si>
    <t>Zařízení staveniště</t>
  </si>
  <si>
    <t>Veškeré náklady spojené s vybudováním, provozem a odstraněním zařízení staveniště.</t>
  </si>
  <si>
    <t>Zařízení staveniště (dle SoD, čl. 2 odst. 2.5.2)</t>
  </si>
  <si>
    <t>005124010R</t>
  </si>
  <si>
    <t>Koordinační činnost</t>
  </si>
  <si>
    <t>Koordinace stavebních a technologických dodávek stavby.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</si>
  <si>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</si>
  <si>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</si>
  <si>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</si>
  <si>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Dokumentace skutečného provedení stavby (dle SoD, čl. 2 odst. 2.5.1)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</si>
  <si>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</si>
  <si>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</si>
  <si>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</si>
  <si>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005261020R</t>
  </si>
  <si>
    <t>12</t>
  </si>
  <si>
    <t>Zajištění kolaudačního souhlasu</t>
  </si>
  <si>
    <t>Vlastní</t>
  </si>
  <si>
    <t>13</t>
  </si>
  <si>
    <t>Vypracování výrobní dokumentace</t>
  </si>
  <si>
    <t>Fotodokumentace provádění díla</t>
  </si>
  <si>
    <t>Revize, zkoušky a měření</t>
  </si>
  <si>
    <t>Revize, zkoušky a měření (dle SoD, čl. 2 odst. 2.5.3)</t>
  </si>
  <si>
    <t>Kompletační činnost</t>
  </si>
  <si>
    <t>7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</si>
  <si>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</si>
  <si>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SUM</t>
  </si>
  <si>
    <t>END</t>
  </si>
  <si>
    <t>131301110R00</t>
  </si>
  <si>
    <t>Hloubení nezapažených jam a zářezů do 50 m3, v hornině 4, hloubení strojně</t>
  </si>
  <si>
    <t>m3</t>
  </si>
  <si>
    <t>800-1</t>
  </si>
  <si>
    <t>Práce</t>
  </si>
  <si>
    <t>POL1_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</si>
  <si>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</si>
  <si>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SPI</t>
  </si>
  <si>
    <t>ČS : 2*2*3,2</t>
  </si>
  <si>
    <t>VV</t>
  </si>
  <si>
    <t>132301211R00</t>
  </si>
  <si>
    <t xml:space="preserve">Hloubení rýh šířky přes 60 do 200 cm do 100 m3, v hornině 4,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</si>
  <si>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</si>
  <si>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výkop pro řad : (9+4,3)*1,1*2,5</t>
  </si>
  <si>
    <t>151101102R00</t>
  </si>
  <si>
    <t>Zřízení pažení a rozepření stěn rýh příložné  pro jakoukoliv mezerovitost, hloubky do 4 m</t>
  </si>
  <si>
    <t>m2</t>
  </si>
  <si>
    <t>pro podzemní vedení pro všechny šířky rýhy,</t>
  </si>
  <si>
    <t>výkop pro řad : (9+4,3)*2,5*2</t>
  </si>
  <si>
    <t>151101112R00</t>
  </si>
  <si>
    <t>Odstranění pažení a rozepření rýh příložné , hloubky do 4 m</t>
  </si>
  <si>
    <t>pro podzemní vedení s uložením materiálu na vzdálenost do 3 m od kraje výkopu,</t>
  </si>
  <si>
    <t>Odkaz na mn. položky pořadí 3 : 66,50000</t>
  </si>
  <si>
    <t>162701105RT3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</si>
  <si>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</si>
  <si>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</si>
  <si>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7 : 6,08850</t>
  </si>
  <si>
    <t>Odkaz na mn. položky pořadí 9 : 2,19450</t>
  </si>
  <si>
    <t>objem ČS : 0,625*0,625*3,14*3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</si>
  <si>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</si>
  <si>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</si>
  <si>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</si>
  <si>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</si>
  <si>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Odkaz na mn. položky pořadí 2 : 36,57500</t>
  </si>
  <si>
    <t>Odkaz na mn. položky pořadí 1 : 12,80000</t>
  </si>
  <si>
    <t>Odkaz na mn. položky pořadí 5 : 11,96269*-1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</si>
  <si>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</si>
  <si>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</si>
  <si>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</si>
  <si>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9*1,1*0,4</t>
  </si>
  <si>
    <t>4,3*1,1*0,45</t>
  </si>
  <si>
    <t>199000002R00</t>
  </si>
  <si>
    <t>Poplatky za skládku horniny 1- 4, skupina 17 05 04 z Katalogu odpadů</t>
  </si>
  <si>
    <t>Odkaz na mn. položky pořadí 5 : 11,96269</t>
  </si>
  <si>
    <t>451572111R00</t>
  </si>
  <si>
    <t>Lože pod potrubí, stoky a drobné objekty z kameniva drobného těženého 0÷4 mm</t>
  </si>
  <si>
    <t>827-1</t>
  </si>
  <si>
    <t>v otevřeném výkopu,</t>
  </si>
  <si>
    <t>13,3*1,1*0,15</t>
  </si>
  <si>
    <t>871211121R00</t>
  </si>
  <si>
    <t>Montáž potrubí z plastických hmot z tlakových trubek polyetylenových, vnějšího průměru 63 mm</t>
  </si>
  <si>
    <t>m</t>
  </si>
  <si>
    <t>871313121R00</t>
  </si>
  <si>
    <t>Montáž potrubí z trub z plastů těsněných gumovým kroužkem  DN 150 mm</t>
  </si>
  <si>
    <t>v otevřeném výkopu ve sklonu do 20 %,</t>
  </si>
  <si>
    <t>894421111RT1</t>
  </si>
  <si>
    <t>Osazení betonových dílců pro šachty podle DIN 4034 skruže rovné, o hmotnosti do 0,5 t</t>
  </si>
  <si>
    <t>kus</t>
  </si>
  <si>
    <t>na kroužek,</t>
  </si>
  <si>
    <t>894421112RT1</t>
  </si>
  <si>
    <t>Osazení betonových dílců pro šachty podle DIN 4034 skruže rovné, o hmotnosti do 1,4 t</t>
  </si>
  <si>
    <t>894432112R00</t>
  </si>
  <si>
    <t>Osazení plastových šachet revizních průměr 425 mm</t>
  </si>
  <si>
    <t>89995001</t>
  </si>
  <si>
    <t>Napojení dešťové kanalizace na stávajicí vedení</t>
  </si>
  <si>
    <t>soubor</t>
  </si>
  <si>
    <t>případně navrtáním do stávajícíc šachty s utěsněním prostupu potrubí PE : 1</t>
  </si>
  <si>
    <t>808004</t>
  </si>
  <si>
    <t>Čerpadlo pro splašk. kanalizaci sytém 1+1 GF s řezákem 1,4 kW, vodící týče, 3 sekční plovák, GSM Mod, řízení, průchodnost čerpadel 50 mm</t>
  </si>
  <si>
    <t>Agregovaná položka</t>
  </si>
  <si>
    <t>POL2_</t>
  </si>
  <si>
    <t>283141494R</t>
  </si>
  <si>
    <t>fólie výstražná PE; pro tlakovou kanalizaci; šedá; š = 300,0 mm; tl. 0,09 mm; l = 250 m</t>
  </si>
  <si>
    <t>SPCM</t>
  </si>
  <si>
    <t>Specifikace</t>
  </si>
  <si>
    <t>POL3_</t>
  </si>
  <si>
    <t>28611261.AR</t>
  </si>
  <si>
    <t>trubka plastová kanalizační PVC; hladká, s hrdlem; Sn 8 kN/m2; D = 160,0 mm; s = 4,70 mm; l = 3000,0 mm</t>
  </si>
  <si>
    <t>286134313R</t>
  </si>
  <si>
    <t>trubka plastová vodovodní hladká; HDPE (PE 100); SDR 11,0; PN 16; D = 43,2 mm; s = 3,70 mm</t>
  </si>
  <si>
    <t>286971402R</t>
  </si>
  <si>
    <t>trubka plastová kanalizační PVC-U; korugovaná; D = 476,0 mm; l = 1 500,0 mm</t>
  </si>
  <si>
    <t>286971622R</t>
  </si>
  <si>
    <t>konus plastový; d = 680,0 mm; d2 = 770 mm; DN = 500,0 mm; DN 2 = 500 mm; h = 200 mm; hladký</t>
  </si>
  <si>
    <t>2869716901R</t>
  </si>
  <si>
    <t>dno šachetní s výkyvnými hrdly; průtočné; PP; pro korugov. potrubí; úhel odpadu 0 °; DN = 478,0 mm; l = 627 mm; š = 478 mm; h = 611 mm; DN žlabu 150 mm</t>
  </si>
  <si>
    <t>55241701R</t>
  </si>
  <si>
    <t>poklop kanalizační do šachtové roury; DN šachty 425 mm; litinový; únosnost 1 500 kg</t>
  </si>
  <si>
    <t>59224152R</t>
  </si>
  <si>
    <t>skruž železobetonová TBS; DN = 1 000,0 mm; h = 500,0 mm; s = 120,00 mm; počet stupadel 1; ocelové s PE povlakem</t>
  </si>
  <si>
    <t>59224154R</t>
  </si>
  <si>
    <t>skruž železobetonová TBS; DN = 1 000,0 mm; h = 1 000,0 mm; s = 120,00 mm; počet stupadel 1; ocelové s PE povlakem</t>
  </si>
  <si>
    <t>592243501R</t>
  </si>
  <si>
    <t>deska zákrytová šachetní železobetonová; TZK; D1 = 1 200 mm; D = 1 470 mm; D vnitřní 1 000 mm; h = 250 mm</t>
  </si>
  <si>
    <t>59224368.AR</t>
  </si>
  <si>
    <t>dno šachetní přímé; železobeton; TBZ; DN = 1 000,0 mm; D odtoku do 600 mm; h = 1 000 mm; t = 150 mm; beton C 40/50</t>
  </si>
  <si>
    <t>953941210R00</t>
  </si>
  <si>
    <t>Osazení drobných kovových výrobků kovových poklopů s rámem_x000D_
 o ploše do 1 m2</t>
  </si>
  <si>
    <t>801-4</t>
  </si>
  <si>
    <t>bez jejich dodání, ale s vysekáním kapes pro upevňovací prvky a s jejich zazděním, zabetonováním nebo zalitím,</t>
  </si>
  <si>
    <t>28697441R.1</t>
  </si>
  <si>
    <t>Poklop kompozitní KOMPODECK A 600  600x600x40 mm, třída A15</t>
  </si>
  <si>
    <t>poklop určen k zadlážení, viz tabulka prvkek P1 nebo obdobný s ostatními typy</t>
  </si>
  <si>
    <t>998276101R00</t>
  </si>
  <si>
    <t>Přesun hmot pro trubní vedení z trub plastových nebo sklolaminátových v otevřeném výkopu</t>
  </si>
  <si>
    <t>t</t>
  </si>
  <si>
    <t>Přesun hmot</t>
  </si>
  <si>
    <t>POL7_</t>
  </si>
  <si>
    <t>vodovodu nebo kanalizace ražené nebo hloubené (827 1.1, 827 1.9, 827 2.1, 827 2.9), drobných objektů</t>
  </si>
  <si>
    <t>na vzdálenost 15 m od hrany výkopu nebo od okraje šachty</t>
  </si>
  <si>
    <t>460200163RT2</t>
  </si>
  <si>
    <t>Výkop kabelové rýhy 35/80 cm  hor.3, ruční výkop rýhy</t>
  </si>
  <si>
    <t>VŠ : 2*2*2</t>
  </si>
  <si>
    <t>132301110R00</t>
  </si>
  <si>
    <t>Hloubení rýh šířky do 60 cm do 50 m3, v hornině 4,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</si>
  <si>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</si>
  <si>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výkop pro řad : (2,522+7,283+21,549+1,81+2,366)*0,6*1,45</t>
  </si>
  <si>
    <t>151101101R00</t>
  </si>
  <si>
    <t>Zřízení pažení a rozepření stěn rýh příložné  pro jakoukoliv mezerovitost, hloubky do 2 m</t>
  </si>
  <si>
    <t>pažení chodník : 4*1,45*2</t>
  </si>
  <si>
    <t>151101111R00</t>
  </si>
  <si>
    <t>Odstranění pažení a rozepření rýh příložné , hloubky do 2 m</t>
  </si>
  <si>
    <t>Odkaz na mn. položky pořadí 3 : 11,60000</t>
  </si>
  <si>
    <t>Odkaz na mn. položky pořadí 7 : 9,59310</t>
  </si>
  <si>
    <t>Odkaz na mn. položky pořadí 10 : 3,19500</t>
  </si>
  <si>
    <t>Odkaz na mn. položky pořadí 2 : 30,91110</t>
  </si>
  <si>
    <t>Odkaz na mn. položky pořadí 1 : 8,00000</t>
  </si>
  <si>
    <t>Odkaz na mn. položky pořadí 5 : 16,46779*-1</t>
  </si>
  <si>
    <t>35,53*0,6*0,45</t>
  </si>
  <si>
    <t>Odkaz na mn. položky pořadí 5 : 16,46779</t>
  </si>
  <si>
    <t>583315054R</t>
  </si>
  <si>
    <t>kamenivo přírodní těžené frakce 8,0 až 16,0 mm; třída B; Středočeský kraj</t>
  </si>
  <si>
    <t>zásyp v chodníku : 3,5*0,6*0,9*1,85</t>
  </si>
  <si>
    <t>35,5*0,6*0,15</t>
  </si>
  <si>
    <t>891211221R00</t>
  </si>
  <si>
    <t>Montáž vodovodních armatur na potrubí šoupátek v šachtách s ručním kolečkem, DN 50 mm</t>
  </si>
  <si>
    <t>891241111R00</t>
  </si>
  <si>
    <t>Montáž vodovodních armatur na potrubí šoupátek v otevřeném výkopu nebo v šachtách s osazením zemní soupravy (bez poklopů), DN 80 mm</t>
  </si>
  <si>
    <t>891249111R00</t>
  </si>
  <si>
    <t>Montáž vodovodních armatur na potrubí navrtávacích pasů s ventilem Jt 1 Mpa na potrubí z trub osinkocementových, litinových, ocelových nebo plastických hmot, DN 80 mm</t>
  </si>
  <si>
    <t>893111121R00</t>
  </si>
  <si>
    <t>Šachta domovní pro vodoměry betonová prefabrikovaná 1,2x0,9 m výšky 2 m</t>
  </si>
  <si>
    <t>801-1</t>
  </si>
  <si>
    <t>včetně dodávky obdélníkových skruží a zákrytové desky</t>
  </si>
  <si>
    <t>Včetně zřízení podkladní vrstvy ze štěrkopísku v tl. 10 cm, osazení a dodávka obdélníkových betonových skruží a zákrytové desky.</t>
  </si>
  <si>
    <t>Bez montáže a dodávky vstupního poklopu.</t>
  </si>
  <si>
    <t>montážní šachta s vypouštěním : 1</t>
  </si>
  <si>
    <t>VŠ chodník - A15 : 1</t>
  </si>
  <si>
    <t>899401112R00</t>
  </si>
  <si>
    <t>Osazení poklopů litinových šoupátkových</t>
  </si>
  <si>
    <t>včetně podezdění</t>
  </si>
  <si>
    <t>899721111R00</t>
  </si>
  <si>
    <t>Výstražné fólie výstražná fólie pro vodovod, šířka 22 cm</t>
  </si>
  <si>
    <t>722174214R00</t>
  </si>
  <si>
    <t>Montáž potrubí rovného z plastů svařovaného polyfuzně, D přes 25 do 32 mm</t>
  </si>
  <si>
    <t>800-721</t>
  </si>
  <si>
    <t>Obsahuje 1 spoj na 4 m délky rozvodu, bez dodávky potrubí, bez montáže a dodávky tvarovek a závěsů. Včetně zednických výpomocí.</t>
  </si>
  <si>
    <t>Včetně pomocného lešení o výšce podlahy do 1900 mm a pro zatížení do 1,5 kPa.</t>
  </si>
  <si>
    <t>722238333R00</t>
  </si>
  <si>
    <t>Ventil uzavírací přímý ventil s vypouštěním, vnitřní-vnitřní závit, DN 25, PN 10, mosaz</t>
  </si>
  <si>
    <t>230220001R00</t>
  </si>
  <si>
    <t>Montáž zemní soupravy pro šoupátka, DN 13 6580</t>
  </si>
  <si>
    <t>893412011RA0</t>
  </si>
  <si>
    <t>Šachta vodoměrné plastové hranatá, samonosná, výšky 1850 mm</t>
  </si>
  <si>
    <t>AP-HSV</t>
  </si>
  <si>
    <t>Součtová</t>
  </si>
  <si>
    <t>Včetně zřízení podkladního betonu v tl. 10 cm vyztuženého sítí 8/100/100.</t>
  </si>
  <si>
    <t>286134111R</t>
  </si>
  <si>
    <t>trubka plastová vodovodní hladká; HDPE (PE 100); SDR 11,0; PN 16; D = 32,0 mm; s = 3,00 mm</t>
  </si>
  <si>
    <t>42200750R</t>
  </si>
  <si>
    <t>poklop uliční typ šoupátkový; šedá litina; použití pro vodu; vnitř.pr.D = 127 mm; D = 270,0 mm; výška 265 mm; pro: šoupátka</t>
  </si>
  <si>
    <t>42228250R</t>
  </si>
  <si>
    <t>šoupátko pro domovní přípojky pro vodovod; DN 3/4" (vnější pr. potrubí 25 mm); provedení -  na obou stranách s hrdlem ISO pro potrubí z PE; PN 16; L = 165 mm; médium pitná voda; těleso tvárná litina</t>
  </si>
  <si>
    <t>42228310R</t>
  </si>
  <si>
    <t>šoupátko přírubové měkcetěsnící klínové, s hladkým a rovným průtokovým kanálem; použití vhodné pro instalaci do země; médium pitná voda, neagresivní tekutina; DN 80; l = 180 mm; PN 10,0; těleso tvárná litina; povrch.ochrana vně i uvnitř epoxidovým práškem; standardní provedení bez ručního kola a zemní soupravy</t>
  </si>
  <si>
    <t>42273350R</t>
  </si>
  <si>
    <t>pas navrtávací tvárná litina; provedení univerzální, s přírubovým výstupem; PN 16; DN potrubí 80 mm; DN výstupu 40 mm; pro typ potrubí litina, ocel, azbestocementové</t>
  </si>
  <si>
    <t>42293140R</t>
  </si>
  <si>
    <t>souprava zemní teleskopická pro domovní přípojky se šroub.napojením; DN 3/4" - 2"; krycí hloubka 1,3 - 1,8 m</t>
  </si>
  <si>
    <t>55260097610R</t>
  </si>
  <si>
    <t>kroužek těsnicí s jistícími blokovacími segmenty; DN = 80,0 mm</t>
  </si>
  <si>
    <t>uzamykatelné poklopy, VŠ + montážní šachta : 2</t>
  </si>
  <si>
    <t>210010019R00</t>
  </si>
  <si>
    <t>Montáž trubek plastových ohebných D 48 mm uložených volně</t>
  </si>
  <si>
    <t>POL1_1</t>
  </si>
  <si>
    <t>34571351</t>
  </si>
  <si>
    <t>trubka elektroinstalační ohebná dvouplášťová korugovaná (chránička) D 41/50mm, HDPE+LDPE</t>
  </si>
  <si>
    <t>POL3_0</t>
  </si>
  <si>
    <t>210191504</t>
  </si>
  <si>
    <t>Montáž skříní pojistkových tenkocementových přípojkových SP 0 až 2/1, ER 1.0 a 1.1</t>
  </si>
  <si>
    <t>357116720-2</t>
  </si>
  <si>
    <t>rozvaděč elektroměrový kompaktní pilíř ER122/PKP7P    jednosazbový</t>
  </si>
  <si>
    <t>210810014R00</t>
  </si>
  <si>
    <t>Montáž měděných kabelů CYKY, CYKYD, CYKYDY, NYM, NYY, YSLY 750 V 4x16mm2 uložených volně</t>
  </si>
  <si>
    <t>341110800R</t>
  </si>
  <si>
    <t>kabel silový s Cu jádrem CYKY 4x16 mm2</t>
  </si>
  <si>
    <t>210220022R00</t>
  </si>
  <si>
    <t>Montáž uzemňovacího vedení vodičů FeZn pomocí svorek v zemi drátem do 10 mm ve městské zástavbě</t>
  </si>
  <si>
    <t>354410730</t>
  </si>
  <si>
    <t>drát průměr 10 mm FeZn</t>
  </si>
  <si>
    <t>kg</t>
  </si>
  <si>
    <t xml:space="preserve">36*0,62 'Přepočtené koeficientem množství : </t>
  </si>
  <si>
    <t>22,32</t>
  </si>
  <si>
    <t>210100422.1</t>
  </si>
  <si>
    <t>Ukončení kabelů a vodičů kabelovou koncovkou do 4 žil do 1 kV včetně zapojení  do 4x16 mm2 viz, schema</t>
  </si>
  <si>
    <t>210280001</t>
  </si>
  <si>
    <t>Zkoušky a prohlídky el rozvodů a zařízení celková prohlídka pro objem mtž prací do 100 000 Kč</t>
  </si>
  <si>
    <t>210280161-1</t>
  </si>
  <si>
    <t>Koordinace s ostatními profesemi a správcem</t>
  </si>
  <si>
    <t>210280211</t>
  </si>
  <si>
    <t>Měření zemních odporů zemniče prvního nebo samostatného</t>
  </si>
  <si>
    <t>210280351</t>
  </si>
  <si>
    <t>Zkoušky kabelů silových do 1 kV, počtu a průřezu žil do 4x25 mm2</t>
  </si>
  <si>
    <t>210280542</t>
  </si>
  <si>
    <t>Měření impedance nulové smyčky okruhu vedení třífázového</t>
  </si>
  <si>
    <t>460010024R00</t>
  </si>
  <si>
    <t>Vytyčení trasy vedení kabelového podzemního v zastavěném prostoru</t>
  </si>
  <si>
    <t>km</t>
  </si>
  <si>
    <t>460010025</t>
  </si>
  <si>
    <t>Zaměření  trasy skutečného provedení v zastavěném prostoru</t>
  </si>
  <si>
    <t>460161172</t>
  </si>
  <si>
    <t>Hloubení kabelových rýh ručně š 35 cm hl 80 cm v hornině tř I skupiny 3</t>
  </si>
  <si>
    <t>460230414</t>
  </si>
  <si>
    <t>Odkop zeminy ručně s vodorovným přemístěním do 50 m na skládku v hornině tř 3 a 4</t>
  </si>
  <si>
    <t>460421082</t>
  </si>
  <si>
    <t>Lože kabelů z písku nebo štěrkopísku tl 5 cm nad kabel, kryté plastovou folií, š lože do 50 cm</t>
  </si>
  <si>
    <t>460470001</t>
  </si>
  <si>
    <t>Provizorní zajištění potrubí ve výkopech při křížení s kabelem</t>
  </si>
  <si>
    <t>460470011</t>
  </si>
  <si>
    <t>Provizorní zajištění kabelů ve výkopech při jejich křížení</t>
  </si>
  <si>
    <t>460510064</t>
  </si>
  <si>
    <t>Kabelové prostupy z trub plastových do rýhy s obsypem, průměru do 10 cm</t>
  </si>
  <si>
    <t>460560143R00</t>
  </si>
  <si>
    <t>Zásyp rýh ručně šířky 35 cm, hloubky 60 cm, z horniny třídy 3</t>
  </si>
  <si>
    <t>460561901</t>
  </si>
  <si>
    <t>Zásyp rýh nebo jam strojně bez zhutnění v zástavbě</t>
  </si>
  <si>
    <t>460600021</t>
  </si>
  <si>
    <t>Vodorovné přemístění horniny jakékoliv třídy do 50 m</t>
  </si>
  <si>
    <t xml:space="preserve">24*.35*.2 : </t>
  </si>
  <si>
    <t>1,68</t>
  </si>
  <si>
    <t>460600031</t>
  </si>
  <si>
    <t>Příplatek k vodorovnému přemístění horniny za každých dalších 1000 m</t>
  </si>
  <si>
    <t xml:space="preserve">1.68*15 : </t>
  </si>
  <si>
    <t>25,2</t>
  </si>
  <si>
    <t>460600071-11</t>
  </si>
  <si>
    <t>Poplatek za skládku zeminy</t>
  </si>
  <si>
    <t xml:space="preserve">1.68*1.6 : </t>
  </si>
  <si>
    <t>2,688</t>
  </si>
  <si>
    <t>460620013R00</t>
  </si>
  <si>
    <t>Provizorní úprava terénu se zhutněním, v hornině tř 3</t>
  </si>
  <si>
    <t xml:space="preserve">24*.35*3 : </t>
  </si>
  <si>
    <t>580103009-R02</t>
  </si>
  <si>
    <t>Dokumentace skutečného provedení stavby</t>
  </si>
  <si>
    <t>ks</t>
  </si>
  <si>
    <t>POL1_9</t>
  </si>
  <si>
    <t>34571352</t>
  </si>
  <si>
    <t>trubka elektroinstalační ohebná dvouplášťová korugovaná (chránička) D 52/63mm, HDPE+LDPE</t>
  </si>
  <si>
    <t xml:space="preserve">"trasa" 390 : </t>
  </si>
  <si>
    <t xml:space="preserve">"do sloupů"  19*3 : </t>
  </si>
  <si>
    <t xml:space="preserve">"do skříně " 3*1 : </t>
  </si>
  <si>
    <t>450</t>
  </si>
  <si>
    <t>210120102R00</t>
  </si>
  <si>
    <t>Montáž pojistkových patron nožových</t>
  </si>
  <si>
    <t>35825224R</t>
  </si>
  <si>
    <t>pojistka nožová 20A nízkoztrátová 2,22W, provedení normální, charakteristika gG</t>
  </si>
  <si>
    <t>RTS 16/ II</t>
  </si>
  <si>
    <t xml:space="preserve">"trasa" 360 : </t>
  </si>
  <si>
    <t xml:space="preserve">"do sloupů"  19*2 : </t>
  </si>
  <si>
    <t xml:space="preserve">"do skříně " 2 : </t>
  </si>
  <si>
    <t>400</t>
  </si>
  <si>
    <t xml:space="preserve">400*0,62 'Přepočtené koeficientem množství : </t>
  </si>
  <si>
    <t>248</t>
  </si>
  <si>
    <t>210220301R00</t>
  </si>
  <si>
    <t>Montáž svorek uzemňovacích</t>
  </si>
  <si>
    <t>354418850</t>
  </si>
  <si>
    <t>svorka spojovací SS pro lano D8-10 mm</t>
  </si>
  <si>
    <t>210280003</t>
  </si>
  <si>
    <t>Zkoušky a prohlídky el rozvodů a zařízení celková prohlídka pro objem mtž prací do 1 000 000 Kč</t>
  </si>
  <si>
    <t xml:space="preserve">"do sloupů"  19*5 : </t>
  </si>
  <si>
    <t xml:space="preserve">"do skříně " 3*2 : </t>
  </si>
  <si>
    <t>491</t>
  </si>
  <si>
    <t>745904112R00</t>
  </si>
  <si>
    <t>Příplatek k montáži kabelů za zatažení vodiče a kabelu do 2,00 kg</t>
  </si>
  <si>
    <t>RTS 13/ I</t>
  </si>
  <si>
    <t>210204011R00</t>
  </si>
  <si>
    <t>Montáž stožárů osvětlení ocelových samostatně stojících délky do 12 m</t>
  </si>
  <si>
    <t>722- 8,0-P</t>
  </si>
  <si>
    <t>Silniční stožár přírubový 8m, oboust.zinkovaný</t>
  </si>
  <si>
    <t>210204002R00</t>
  </si>
  <si>
    <t>Montáž stožárů osvětlení parkových ocelových</t>
  </si>
  <si>
    <t>722-SB5</t>
  </si>
  <si>
    <t>Sadový stožár bezpaticovy SB5, oboust.zinkovaný</t>
  </si>
  <si>
    <t>210202016R00</t>
  </si>
  <si>
    <t>Montáž svítidel výbojkových průmyslových stropních závěsných parkových na sloupek</t>
  </si>
  <si>
    <t>RTS 18/ I</t>
  </si>
  <si>
    <t>SchAmp-Mn-27W</t>
  </si>
  <si>
    <t>Svítidlo venkovní LED 27W, neutral  bílá</t>
  </si>
  <si>
    <t>SchAmp-Mn-31W</t>
  </si>
  <si>
    <t>Svítidlo venkovní  LED 31W, neutral. bílá</t>
  </si>
  <si>
    <t>210204105R00</t>
  </si>
  <si>
    <t>Montáž výložníků osvětlení dvouramenných sloupových hmotnosti do 70 kg</t>
  </si>
  <si>
    <t>722-V2-500</t>
  </si>
  <si>
    <t>Dvojitý výložník pro stožár typu JB   V2x500, oboust.zinkovaný</t>
  </si>
  <si>
    <t>210204107R00</t>
  </si>
  <si>
    <t>Montáž výložníků osvětlení tříramenných sloupových hmotnosti do 70 kg</t>
  </si>
  <si>
    <t>722-V3-500</t>
  </si>
  <si>
    <t>Trojitý výložník pro stožár typu JB   V3x500, oboust.zinkovaný</t>
  </si>
  <si>
    <t>210204109R00</t>
  </si>
  <si>
    <t>Montáž výložníků osvětlení čtyřramenných sloupových</t>
  </si>
  <si>
    <t>722-V4500</t>
  </si>
  <si>
    <t>Čtyřvýložník pro stožár typu JB   V4*500, oboust.zinkovaný</t>
  </si>
  <si>
    <t>210204201R00</t>
  </si>
  <si>
    <t>Montáž elektrovýzbroje stožárů osvětlení 1 okruh</t>
  </si>
  <si>
    <t>316722-EKM 2035-1</t>
  </si>
  <si>
    <t>stožár.svorkovice IP 43 - 1xE27</t>
  </si>
  <si>
    <t>341110300</t>
  </si>
  <si>
    <t>kabel silový s Cu jádrem CYKY 3x1,5 mm2</t>
  </si>
  <si>
    <t xml:space="preserve">22*5 : </t>
  </si>
  <si>
    <t>110</t>
  </si>
  <si>
    <t>210204202R00</t>
  </si>
  <si>
    <t>Montáž elektrovýzbroje stožárů osvětlení 2 okruhy</t>
  </si>
  <si>
    <t>316722-EKM 2035-2</t>
  </si>
  <si>
    <t>stožár.svorkovice IP 43 - 2xE27</t>
  </si>
  <si>
    <t xml:space="preserve">2*6+3*6+4*6 : </t>
  </si>
  <si>
    <t>54</t>
  </si>
  <si>
    <t>460050703R00</t>
  </si>
  <si>
    <t>Hloubení nezapažených jam pro stožáry veřejného osvětlení ručně v hornině tř 3</t>
  </si>
  <si>
    <t>460080012</t>
  </si>
  <si>
    <t>Základové konstrukce z monolitického betonu C 8/10 bez bednění</t>
  </si>
  <si>
    <t xml:space="preserve">16*.6*.6*.9+3*.8*.8*1.2 : </t>
  </si>
  <si>
    <t>7,488</t>
  </si>
  <si>
    <t xml:space="preserve">"za písewk v trase"  352*.35*.2 : </t>
  </si>
  <si>
    <t xml:space="preserve">"za základy sloupů" 7.488 : </t>
  </si>
  <si>
    <t>32,128</t>
  </si>
  <si>
    <t xml:space="preserve">32.128*15 : </t>
  </si>
  <si>
    <t>481,92</t>
  </si>
  <si>
    <t xml:space="preserve">32.128*1.6 : </t>
  </si>
  <si>
    <t>51,405</t>
  </si>
  <si>
    <t xml:space="preserve">352*.35*3 : </t>
  </si>
  <si>
    <t>369,6</t>
  </si>
  <si>
    <t>580103009-R01</t>
  </si>
  <si>
    <t>111201101R00</t>
  </si>
  <si>
    <t>Odstranění křovin a stromů o průměru do 10 cm při celkové ploše do 1 000 m2</t>
  </si>
  <si>
    <t>s odstraněním kořenů a s případným nutným odklizením křovin a stromů na hromady na vzdálenost do 50 m nebo s naložením na dopravní prostředek, do sklonu terénu 1 : 5,</t>
  </si>
  <si>
    <t>113108310R00</t>
  </si>
  <si>
    <t>Odstranění podkladů nebo krytů živičných, v ploše jednotlivě do 50 m2, tloušťka vrstvy 100 mm</t>
  </si>
  <si>
    <t>822-1</t>
  </si>
  <si>
    <t>120901121R00</t>
  </si>
  <si>
    <t>Bourání konstrukcí v odkopávkách a prokopávkách z betonu, prostého, pneumatickým kladivem</t>
  </si>
  <si>
    <t>korytech vodotečí, melioračních kanálech s přemístěním suti na hromady na vzdálenost do 20 m nebo s naložením na dopravní prostředek,</t>
  </si>
  <si>
    <t>odstranění stáv. beton. žlabu : 13*0,15</t>
  </si>
  <si>
    <t>121101102R00</t>
  </si>
  <si>
    <t>Sejmutí ornice s přemístěním na vzdálenost přes 50 do 100 m</t>
  </si>
  <si>
    <t>nebo lesní půdy, s vodorovným přemístěním na hromady v místě upotřebení nebo na dočasné či trvalé skládky se složením</t>
  </si>
  <si>
    <t>2700*0,3</t>
  </si>
  <si>
    <t>122207119R00</t>
  </si>
  <si>
    <t>Odkopávky nebo prokopávky nezapažené hornina třídy 3, příplatek za lepivost</t>
  </si>
  <si>
    <t>823-1</t>
  </si>
  <si>
    <t>při pozemkových úpravách, s přehozením výkopku na vzdálenost do 3 m nebo s naložením na dopravní prostředek,</t>
  </si>
  <si>
    <t>Odkaz na mn. položky pořadí 6 : 1652,69000</t>
  </si>
  <si>
    <t>Odkaz na mn. položky pořadí 8 : 700,15000</t>
  </si>
  <si>
    <t>122201102R00</t>
  </si>
  <si>
    <t>Odkopávky a  prokopávky nezapažené v hornině 3_x000D_
 přes 100 do 1 000 m3</t>
  </si>
  <si>
    <t>s přehozením výkopku na vzdálenost do 3 m nebo s naložením na dopravní prostředek,</t>
  </si>
  <si>
    <t xml:space="preserve">odkopávka plošná pro skladby : </t>
  </si>
  <si>
    <t>skatepark 650 mm : 1588*0,65</t>
  </si>
  <si>
    <t xml:space="preserve">ostatní plochy urovnání +/- 150 mm : </t>
  </si>
  <si>
    <t>Odkaz na mn. položky pořadí 14 : 4136,60000*0,15</t>
  </si>
  <si>
    <t>131201110R00</t>
  </si>
  <si>
    <t>Hloubení nezapažených jam a zářezů do 50 m3, v hornině 3, hloubení strojně</t>
  </si>
  <si>
    <t>hloubení pro patky založení railů : 0,5*0,5*0,8*25</t>
  </si>
  <si>
    <t>131201112R00</t>
  </si>
  <si>
    <t>Hloubení nezapažených jam a zářezů do 1000 m3, v hornině 3, hloubení strojně</t>
  </si>
  <si>
    <t>hloubení bazén 1 : 10*10*2,7</t>
  </si>
  <si>
    <t>10*10*2,1</t>
  </si>
  <si>
    <t>8*8*1,6</t>
  </si>
  <si>
    <t>hloubení bazén 2 : 5*5*3,14*1,5</t>
  </si>
  <si>
    <t>162201102R00</t>
  </si>
  <si>
    <t>Vodorovné přemístění výkopku z horniny 1 až 4, na vzdálenost přes 20  do 50 m</t>
  </si>
  <si>
    <t>Odkaz na mn. položky pořadí 12 : 588,21000</t>
  </si>
  <si>
    <t>Odkaz na mn. položky pořadí 5 : 2352,84000</t>
  </si>
  <si>
    <t>Odkaz na mn. položky pořadí 12 : 588,21000*-1</t>
  </si>
  <si>
    <t>167101102R00</t>
  </si>
  <si>
    <t>Nakládání, skládání, překládání neulehlého výkopku nakládání výkopku_x000D_
 přes 100 m3, z horniny 1 až 4</t>
  </si>
  <si>
    <t>171102105R00</t>
  </si>
  <si>
    <t>Uložení sypaniny do zhutněných násypů dálnic a let z hornin soudržných zhutněných na 103 % PS</t>
  </si>
  <si>
    <t>s rozprostřením sypaniny ve vrstvách, s hrubým urovnáním a uzavřením povrchu násypu,</t>
  </si>
  <si>
    <t xml:space="preserve">částečná modulace ze zemin v místě stavby : </t>
  </si>
  <si>
    <t>Odkaz na mn. položky pořadí 5 : 2352,84000*0,25</t>
  </si>
  <si>
    <t>171151101R00</t>
  </si>
  <si>
    <t>Hutnění boků násypů z hornin soudržných a sypkých pro jakýkoliv sklon a pro jakoukoliv délku a míru zhutnění svahu.</t>
  </si>
  <si>
    <t>pro jakýkoliv sklon a pro jakoukoliv délku a míru zhutnění svahu,</t>
  </si>
  <si>
    <t>modelace skatepark : 1588</t>
  </si>
  <si>
    <t>181101102R00</t>
  </si>
  <si>
    <t>Úprava pláně v zářezech v hornině 1 až 4, se zhutněním</t>
  </si>
  <si>
    <t>vyrovnáním výškových rozdílů, ploch vodorovných a ploch do sklonu 1 : 5.</t>
  </si>
  <si>
    <t>plocha skatepark : 1588</t>
  </si>
  <si>
    <t>plocha dlažba : 490</t>
  </si>
  <si>
    <t>EPDM : 200</t>
  </si>
  <si>
    <t>dřevní štěpka : 86,6</t>
  </si>
  <si>
    <t>štěrkový trávník : 1772</t>
  </si>
  <si>
    <t>583319002R</t>
  </si>
  <si>
    <t>kamenivo přírodní těžené frakce 32,0 až 63,0 mm; Jihomoravský kraj</t>
  </si>
  <si>
    <t xml:space="preserve">dosypový materiál pro figury skateparku : </t>
  </si>
  <si>
    <t>hloubení bazén 1 : 10*3*0,75*1,85</t>
  </si>
  <si>
    <t>10*3*0,65*1,85</t>
  </si>
  <si>
    <t>8*3*0,45*1,85</t>
  </si>
  <si>
    <t>hloubení bazén 2 : 10*3,14*0,75*1,85</t>
  </si>
  <si>
    <t>271313511R00</t>
  </si>
  <si>
    <t>Beton podkladní pod základové konstrukce , Beton čerstvý obyčejný;  C 12/15;  cement: CEM II;  struskoportlandský;  Dmax = 22 mm;  S 3</t>
  </si>
  <si>
    <t>prostý</t>
  </si>
  <si>
    <t>podkladní beton ztraceného bednění opěry v ose K-K : ((10,3*3,14)/2+11,105+2+10)*0,9*0,1</t>
  </si>
  <si>
    <t>274272140RT3</t>
  </si>
  <si>
    <t>Zdivo základové z bednicích tvárnic tloušťky 300 mm, výplň betonem C 16/20</t>
  </si>
  <si>
    <t>s výplní betonem, bez výztuže,</t>
  </si>
  <si>
    <t>podkladní beton ztraceného bednění opěry v ose K-K : ((10,3*3,14)/2+11,105+2+10)*1</t>
  </si>
  <si>
    <t>275313611R00</t>
  </si>
  <si>
    <t>Beton základových patek prostý třídy C 16/20</t>
  </si>
  <si>
    <t>Odkaz na mn. položky pořadí 7 : 5,00000</t>
  </si>
  <si>
    <t>279361821R00</t>
  </si>
  <si>
    <t>Výztuž základových zdí z betonářské oceli 10 505(R)</t>
  </si>
  <si>
    <t>včetně distančních prvků</t>
  </si>
  <si>
    <t>R10 16 mb/1m2 : 39,5*16*0,62*1,1/1000</t>
  </si>
  <si>
    <t>389381001RT3</t>
  </si>
  <si>
    <t>Dobetonování prefabrikovaných konstrukcí betonem třídy C 25/30</t>
  </si>
  <si>
    <t>801-2</t>
  </si>
  <si>
    <t>se zřízením a odstraněním bednění</t>
  </si>
  <si>
    <t>dobetonování žlabu 17 m : 17*0,75</t>
  </si>
  <si>
    <t>564851111RT2</t>
  </si>
  <si>
    <t>Podklad ze štěrkodrti s rozprostřením a zhutněním frakce 0-32 mm, tloušťka po zhutnění 150 mm</t>
  </si>
  <si>
    <t>564851111RT4</t>
  </si>
  <si>
    <t>Podklad ze štěrkodrti s rozprostřením a zhutněním frakce 0-63 mm, tloušťka po zhutnění 150 mm</t>
  </si>
  <si>
    <t>Odkaz na mn. položky pořadí 22 : 490,00000</t>
  </si>
  <si>
    <t>596215061R00</t>
  </si>
  <si>
    <t>Kladení zámkové dlažby do drtě tloušťka dlažby 100 mm, tloušťka lože 40 mm</t>
  </si>
  <si>
    <t>s provedením lože z kameniva drceného, s vyplněním spár, s dvojitým hutněním a se smetením přebytečného materiálu na krajnici. S dodáním hmot pro lože a výplň spár.</t>
  </si>
  <si>
    <t>599008</t>
  </si>
  <si>
    <t>specifikace betonová dlažba formát 200x200x100 mm, rovná hrana, barva červená</t>
  </si>
  <si>
    <t>Odkaz na mn. položky pořadí 24 : 490,00000*1,02</t>
  </si>
  <si>
    <t>273361821R00</t>
  </si>
  <si>
    <t>Výztuž základových desek z betonářské oceli 10 505(R)</t>
  </si>
  <si>
    <t xml:space="preserve">ručně vázaná R10 oka 200/200 uvažovaná hmotnost 8,4 kg/m2 : </t>
  </si>
  <si>
    <t>bazén 1 : (8,2-1,5)*3,14*3,76*8,4*1,3/1000</t>
  </si>
  <si>
    <t>(8,158-1,5)*4*3,76*8,4*1,3/1000</t>
  </si>
  <si>
    <t>(6,45-1,2)*3*3,15*8,4*1,3/1000</t>
  </si>
  <si>
    <t>bazén 2 : (6*3,14)*1,57*8,4*1,3/1000</t>
  </si>
  <si>
    <t>273362021R00</t>
  </si>
  <si>
    <t>Výztuž základových desek ze svařovaných sítí ze svařovaných sítí</t>
  </si>
  <si>
    <t>KARI 8/150/150 přesah 2 oka : 1588*1,3*5,4/1000</t>
  </si>
  <si>
    <t>289971212R00</t>
  </si>
  <si>
    <t>Zřízení vrstvy z geotextilie na upraveném povrchu sklon do 1:5, šířka přes 3 do 6 m</t>
  </si>
  <si>
    <t>800-2</t>
  </si>
  <si>
    <t>Odkaz na mn. položky pořadí 32 : 1846,43050</t>
  </si>
  <si>
    <t>434351141R00</t>
  </si>
  <si>
    <t>Bednění stupňů betonovaných na podstupňové desce nebo na terénu přímočarých zřízení</t>
  </si>
  <si>
    <t>sch 1 : (0,17+0,3)*8,217*8</t>
  </si>
  <si>
    <t>(0,5+0,5)*(4,609+2,431)</t>
  </si>
  <si>
    <t>sch 2 : (0,17+0,3)*2,5*10</t>
  </si>
  <si>
    <t>grind box1 : (0,5+0,5)*(1,9+3,8+2,4+2,6+3)</t>
  </si>
  <si>
    <t>grind box2 : (0,5+0,5)*(5,873+0,924+2,2+1,951+2,2)</t>
  </si>
  <si>
    <t>prvek 3 svisle : (0,3)*(5,519+12,161+1,25)</t>
  </si>
  <si>
    <t>gb 4 : (0,3+0,3)*3</t>
  </si>
  <si>
    <t>gb5 : (0,3*0,3)*4,8</t>
  </si>
  <si>
    <t>gb6 : (0,3*0,3)*3,3*2</t>
  </si>
  <si>
    <t>sch 3 u SO 06 : (4*9,939)*(0,35+0,5)</t>
  </si>
  <si>
    <t>žlab 17 m : 17*(0,5+0,25)</t>
  </si>
  <si>
    <t>434351142R00</t>
  </si>
  <si>
    <t>Bednění stupňů betonovaných na podstupňové desce nebo na terénu přímočarých odstranění</t>
  </si>
  <si>
    <t>Odkaz na mn. položky pořadí 29 : 131,58152</t>
  </si>
  <si>
    <t>564871111RT2</t>
  </si>
  <si>
    <t>Podklad ze štěrkodrti s rozprostřením a zhutněním frakce 0-32 mm, tloušťka po zhutnění 250 mm</t>
  </si>
  <si>
    <t>hutněno po vrtvách : 1588*2</t>
  </si>
  <si>
    <t>631316211RT4</t>
  </si>
  <si>
    <t>Mazanina z betonu prostého speciální povrchové úpravy mazanin povrchový vsyp strojně hlazený, směsí s karbidem</t>
  </si>
  <si>
    <t>(z kameniva) hlazená dřevěným hladítkem</t>
  </si>
  <si>
    <t>bazén 1 : (8,2-1,5)*3,14*3,76</t>
  </si>
  <si>
    <t>(8,158-1,5)*4*3,76</t>
  </si>
  <si>
    <t>(6,45-1,2)*3*3,15</t>
  </si>
  <si>
    <t>bazén 2 : (6*3,14)*1,57</t>
  </si>
  <si>
    <t>631317110R00</t>
  </si>
  <si>
    <t>Mazanina z betonu prostého řezání dilatačních spár v čerstvém betonu prostém, hloubky 0-100 mm</t>
  </si>
  <si>
    <t>1848/2</t>
  </si>
  <si>
    <t>631319151R00</t>
  </si>
  <si>
    <t xml:space="preserve">Příplatek za přehlazení povrchu tloušťka mazaniny do 80 mm </t>
  </si>
  <si>
    <t>betonové mazaniny min. B 10 ocelovým hladítkem</t>
  </si>
  <si>
    <t>bazén 1 : (8,2-1,5)*3,14*3,76*0,2</t>
  </si>
  <si>
    <t>(8,158-1,5)*4*3,76*0,2</t>
  </si>
  <si>
    <t>(6,45-1,2)*3*3,15*0,2</t>
  </si>
  <si>
    <t>bazén 2 : (6*3,14)*1,57*0,2</t>
  </si>
  <si>
    <t>grind box1 : (0,4*0,5)*(1,9+3,8+2,4+2,6+3)</t>
  </si>
  <si>
    <t>grind box2 : (0,4*0,5)*(5,873+0,924+2,2+1,951+2,2)</t>
  </si>
  <si>
    <t>prvek 3 svisle : (0,3*0,2)*(5,519+12,161+1,25)</t>
  </si>
  <si>
    <t>gb 4 : (0,3*0,7)*3</t>
  </si>
  <si>
    <t>gb5 : (0,3*0,45)*4,8</t>
  </si>
  <si>
    <t>gb6 : (0,7*0,3)*3,3*2</t>
  </si>
  <si>
    <t>631319153R00</t>
  </si>
  <si>
    <t>Příplatek za přehlazení povrchu tloušťka mazaniny od 80 mm do 120 mm</t>
  </si>
  <si>
    <t>Odkaz na mn. položky pořadí 37 : 311,80550</t>
  </si>
  <si>
    <t>216341122R01</t>
  </si>
  <si>
    <t>Beton stříkaný stěn. - příplatek za stříkané povrchy stěn a rádiusů</t>
  </si>
  <si>
    <t>380316131RT3C</t>
  </si>
  <si>
    <t>Beton komplet.konstr.vodostav.C 35/45 tl. do 20 cm, beton prostý, vliv prostředí XF3</t>
  </si>
  <si>
    <t>plocha skatepark : 1588*0,15</t>
  </si>
  <si>
    <t xml:space="preserve">plochy bazénů a překážek : </t>
  </si>
  <si>
    <t>doplnění 17 m žlabu : 17*0,75</t>
  </si>
  <si>
    <t>5A_1</t>
  </si>
  <si>
    <t>Provedení probarvených části dle odstínů výkresu B.5.1</t>
  </si>
  <si>
    <t>67352004R</t>
  </si>
  <si>
    <t>geotextilie PET; funkce drenážní, separační, ochranná, filtrační; plošná hmotnost 300 g/m2</t>
  </si>
  <si>
    <t>Odkaz na mn. položky pořadí 28 : 1846,43050*1,1</t>
  </si>
  <si>
    <t>080165191009R</t>
  </si>
  <si>
    <t>Čerpadlo na beton ELBA</t>
  </si>
  <si>
    <t>Sh</t>
  </si>
  <si>
    <t>STROJ</t>
  </si>
  <si>
    <t>Stroj</t>
  </si>
  <si>
    <t>POL6_</t>
  </si>
  <si>
    <t>300/6*3</t>
  </si>
  <si>
    <t>917862111R00</t>
  </si>
  <si>
    <t>Osazení silničního nebo chodníkového betonového obrubníku stojatého, s boční opěrou z betonu prostého, do lože z betonu prostého C 12/15</t>
  </si>
  <si>
    <t>S dodáním hmot pro lože tl. 80-100 mm.</t>
  </si>
  <si>
    <t>(10,521+5,363+11,935+5,917+10,965+1,888+1,854+11,898)</t>
  </si>
  <si>
    <t>(11,819+4,731+8,436+6,481+3,225+9,729)</t>
  </si>
  <si>
    <t>(6,473+2+2,869+6,456+2+0,3+14,042+10,57+2,6+11,105+9,632)</t>
  </si>
  <si>
    <t>59217003R</t>
  </si>
  <si>
    <t>obrubník parkový materiál beton; l = 1000,0 mm; š = 80,0 mm; h = 250,0 mm; barva přírodní</t>
  </si>
  <si>
    <t>953943122R00</t>
  </si>
  <si>
    <t>Osazování jiných kovových výrobků do betonu (např. kotev) se zajištěním polohy k bednění nebo k výztuži před zabetonováním_x000D_
 přes 1 kg do 5 kg/kus</t>
  </si>
  <si>
    <t>osazování výrobků ostatních jinde neuvedených, bez dodání</t>
  </si>
  <si>
    <t xml:space="preserve">OCELOVÉ HRANY 50/150/4 : </t>
  </si>
  <si>
    <t>(19,089+11+11,847+4,542+2,3+3,038+3,587+4,609+5,785)</t>
  </si>
  <si>
    <t>(1,422+6,5+5,27+10,32+11+16,9+11,105+6,9305+10,569+13,905+10)</t>
  </si>
  <si>
    <t>KOPING TR 60 mm/4 mm : ((8,149*3,14)+(8,158*3,14)+(6,545*3))</t>
  </si>
  <si>
    <t>(7,723*3,14)</t>
  </si>
  <si>
    <t>GRASS GAP : (3,5+3,5)</t>
  </si>
  <si>
    <t>GRING BOX : (17+3+3+2+5)</t>
  </si>
  <si>
    <t>RAIL FLATBAR : (10)</t>
  </si>
  <si>
    <t/>
  </si>
  <si>
    <t>POLEJAM : (1,5+1,5)</t>
  </si>
  <si>
    <t>0,1923</t>
  </si>
  <si>
    <t>998224111R00</t>
  </si>
  <si>
    <t>Přesun hmot komunikací, kryt monolitický betonový jakékoliv délky objektu</t>
  </si>
  <si>
    <t>vodorovně do 200 m</t>
  </si>
  <si>
    <t>767995102R00</t>
  </si>
  <si>
    <t>Výroba a montáž atypických kovovových doplňků staveb hmotnosti přes 5 do 10 kg</t>
  </si>
  <si>
    <t>800-767</t>
  </si>
  <si>
    <t xml:space="preserve">RAIL - LÁMANÝ : </t>
  </si>
  <si>
    <t>jekl 40/150/4 8,9 kg/m : (2,885+1,026+1,026+0,935+0,935+2,835)*8,9</t>
  </si>
  <si>
    <t>TR 60 mm 6,82 kg/mb : (2,885+2,835)*6,82</t>
  </si>
  <si>
    <t>pracny navařené 50x300x4 mm - pásovina 30/4 0,54 kg/m : 8*0,3*0,54</t>
  </si>
  <si>
    <t xml:space="preserve">RAIL PYRAMIDA : </t>
  </si>
  <si>
    <t>40/150/4 : (1,2+1,876+1,2)*8,9</t>
  </si>
  <si>
    <t>pracny : 4*0,3*0,54</t>
  </si>
  <si>
    <t xml:space="preserve">GRINDBOX PYRAMIDA : </t>
  </si>
  <si>
    <t>30/4 : 0,3*4*0,54</t>
  </si>
  <si>
    <t>oplechováíní 6 mm shora : (2)*3,85</t>
  </si>
  <si>
    <t xml:space="preserve">RAIL - ACKO : </t>
  </si>
  <si>
    <t>40/150/4 : (1,19+2,54+2,54+0,95+1,19)*8,9</t>
  </si>
  <si>
    <t>TR 60 : (2,54+2,54)*6,82</t>
  </si>
  <si>
    <t>30/4 : (0,3*6)*0,54</t>
  </si>
  <si>
    <t xml:space="preserve">GRINDBOX ACKO : </t>
  </si>
  <si>
    <t>40/150/4 : (1,1+2,546+2,546+1,2+0,95)*8,9</t>
  </si>
  <si>
    <t>30/4 : 6*0,3*0,54</t>
  </si>
  <si>
    <t>oplechování 6 mm shora : (2,54+2,54)*3,85</t>
  </si>
  <si>
    <t>(19,089+11+11,847+4,542+2,3+3,038+3,587+4,609+5,785)*9,8</t>
  </si>
  <si>
    <t>(1,422+6,5+5,27+10,32+11+16,9+11,105+6,9305+10,569+13,905+10)*9,8</t>
  </si>
  <si>
    <t>KOPING TR 60 mm/4 mm : ((8,149*3,14)+(8,158*3,14)+(6,545*3))*6,82</t>
  </si>
  <si>
    <t>(7,723*3,14)*6,82</t>
  </si>
  <si>
    <t>GRASS GAP : (3,5+3,5)*9,8</t>
  </si>
  <si>
    <t>GRING BOX : (17+3+3+2+5)*9,8</t>
  </si>
  <si>
    <t>RAIL FLATBAR : (10)*6,82</t>
  </si>
  <si>
    <t>(0,6*12)*8,9</t>
  </si>
  <si>
    <t>(24)*0,3*0,54</t>
  </si>
  <si>
    <t>POLEJAM : (1,5+1,5)*6,82</t>
  </si>
  <si>
    <t>767998004</t>
  </si>
  <si>
    <t>Osazení a dodávka překážky ,,Hydrant"</t>
  </si>
  <si>
    <t>13312471R</t>
  </si>
  <si>
    <t>tyč ocelová tvarovaná kruhová válcovaná za tepla E335 (11600); d = 60,0 mm</t>
  </si>
  <si>
    <t>Mezisoučet</t>
  </si>
  <si>
    <t>-645,43+645,43*1,15/1000</t>
  </si>
  <si>
    <t>14587795R.1</t>
  </si>
  <si>
    <t>Profil obdélník. uzavř.svařovaný E335 , obdélníkový jekl, pásky</t>
  </si>
  <si>
    <t>převod na t + prořez 15% : -2485,2647+2485,26/1000*1,15</t>
  </si>
  <si>
    <t>998767101R00</t>
  </si>
  <si>
    <t>Přesun hmot pro kovové stavební doplňk. konstrukce v objektech výšky do 6 m</t>
  </si>
  <si>
    <t>50 m vodorovně</t>
  </si>
  <si>
    <t>783126250R00</t>
  </si>
  <si>
    <t>Nátěry ocelových konstrukcí syntetické D - ocelové konstrukce plnostěnné, jednonásobné + 2x email</t>
  </si>
  <si>
    <t>800-783</t>
  </si>
  <si>
    <t>na vzduchu schnoucí</t>
  </si>
  <si>
    <t>jekl 40/150/4 8,9 kg/m : (2,885+1,026+1,026+0,935+0,935+2,835)*0,38</t>
  </si>
  <si>
    <t>TR 60 mm 6,82 kg/mb : (2,885+2,835)*0,18</t>
  </si>
  <si>
    <t>pracny navařené 50x300x4 mm - pásovina 30/4 0,54 kg/m : 8*0,3</t>
  </si>
  <si>
    <t>40/150/4 : (1,2+1,876+1,2)*0,38</t>
  </si>
  <si>
    <t>pracny : 4*0,3</t>
  </si>
  <si>
    <t>30/4 : 0,3*4</t>
  </si>
  <si>
    <t>oplechováíní 6 mm shora : (2)</t>
  </si>
  <si>
    <t>40/150/4 : (1,19+2,54+2,54+0,95+1,19)*0,38</t>
  </si>
  <si>
    <t>TR 60 : (2,54+2,54)*0,19</t>
  </si>
  <si>
    <t>30/4 : (0,3*6)</t>
  </si>
  <si>
    <t>40/150/4 : (1,1+2,546+2,546+1,2+0,95)*0,38</t>
  </si>
  <si>
    <t>30/4 : 6*0,3</t>
  </si>
  <si>
    <t>oplechování 6 mm shora : (2,54+2,54)</t>
  </si>
  <si>
    <t>(19,089+11+11,847+4,542+2,3+3,038+3,587+4,609+5,785)*0,4</t>
  </si>
  <si>
    <t>(1,422+6,5+5,27+10,32+11+16,9+11,105+6,9305+10,569+13,905+10)*0,4</t>
  </si>
  <si>
    <t>KOPING TR 60 mm/4 mm : ((8,149*3,14)+(8,158*3,14)+(6,545*3))*0,19</t>
  </si>
  <si>
    <t>(7,723*3,14)*0,19</t>
  </si>
  <si>
    <t>GRASS GAP : (3,5+3,5)*0,4</t>
  </si>
  <si>
    <t>GRING BOX : (17+3+3+2+5)*0,4</t>
  </si>
  <si>
    <t>RAIL FLATBAR : (10)*0,19</t>
  </si>
  <si>
    <t>(0,6*12)*0,38</t>
  </si>
  <si>
    <t>(24)*0,3</t>
  </si>
  <si>
    <t>POLEJAM : (1,5+1,5)*0,19</t>
  </si>
  <si>
    <t>979087212R00</t>
  </si>
  <si>
    <t>Nakládání na dopravní prostředky suti</t>
  </si>
  <si>
    <t>Přesun suti</t>
  </si>
  <si>
    <t>POL8_</t>
  </si>
  <si>
    <t>pro vodorovnou dopravu</t>
  </si>
  <si>
    <t>979081111RT3</t>
  </si>
  <si>
    <t>Odvoz suti a vybouraných hmot na skládku do 1 km</t>
  </si>
  <si>
    <t>801-3</t>
  </si>
  <si>
    <t>Včetně naložení na dopravní prostředek a složení na skládku, bez poplatku za skládku.</t>
  </si>
  <si>
    <t>979081121RT3</t>
  </si>
  <si>
    <t>Odvoz suti a vybouraných hmot na skládku příplatek za každý další 1 km</t>
  </si>
  <si>
    <t>979990121R00</t>
  </si>
  <si>
    <t>Poplatek za skládku asfaltové pásy, skupina 17 03 02 z Katalogu odpadů</t>
  </si>
  <si>
    <t>122301101R00</t>
  </si>
  <si>
    <t>Odkopávky a  prokopávky nezapažené v hornině 4 do 100 m3</t>
  </si>
  <si>
    <t>odkopávka na -3,250 m : (10*4)*2,2</t>
  </si>
  <si>
    <t>3,33*3*1,1</t>
  </si>
  <si>
    <t>výkop pro pasy : (9,9+9,9+3,3+3,3+2,1)*0,6*0,85</t>
  </si>
  <si>
    <t>pasy přístřešku na kontejnery : (3+3,37+0,5)*0,6*0,85</t>
  </si>
  <si>
    <t>Odkaz na mn. položky pořadí 1 : 98,98900</t>
  </si>
  <si>
    <t>Odkaz na mn. položky pořadí 2 : 18,03870</t>
  </si>
  <si>
    <t xml:space="preserve">zpětný obsyp - hudnění pod SO 05 : </t>
  </si>
  <si>
    <t>Odkaz na mn. položky pořadí 1 : 98,98900*0,4</t>
  </si>
  <si>
    <t>14*5</t>
  </si>
  <si>
    <t>13,68*3</t>
  </si>
  <si>
    <t>Odkaz na mn. položky pořadí 3 : 117,02770</t>
  </si>
  <si>
    <t>Odkaz na mn. položky pořadí 4 : 39,59560*1,85</t>
  </si>
  <si>
    <t>273321321R00</t>
  </si>
  <si>
    <t>Beton základových desek železový třídy C 20/25</t>
  </si>
  <si>
    <t>bez dodávky a uložení výztuže</t>
  </si>
  <si>
    <t>(3*9,6)*0,1515</t>
  </si>
  <si>
    <t>(3*3,3)*0,1515</t>
  </si>
  <si>
    <t>273351215RT1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</si>
  <si>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</si>
  <si>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</si>
  <si>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alternartivně lze jako bednění použít položku z dílu 713 extrudovaným polystyrenem.</t>
  </si>
  <si>
    <t>(9,6+3+9,6+3)*0,465</t>
  </si>
  <si>
    <t>(6,6)*0,465</t>
  </si>
  <si>
    <t>273351216R00</t>
  </si>
  <si>
    <t>Bednění stěn základových desek odstranění</t>
  </si>
  <si>
    <t>Včetně očištění, vytřídění a uložení bednicího materiálu.</t>
  </si>
  <si>
    <t>Odkaz na mn. položky pořadí 10 : 14,78700</t>
  </si>
  <si>
    <t>273361921R00</t>
  </si>
  <si>
    <t>Výztuž základových desek ze svařovaných sítí</t>
  </si>
  <si>
    <t>(12,6)*3,3*7,9*1,3/1000</t>
  </si>
  <si>
    <t>(3+9,6+3+9,6)*0,5</t>
  </si>
  <si>
    <t>274313611R00</t>
  </si>
  <si>
    <t>Beton základových pasů prostý třídy C 16/20</t>
  </si>
  <si>
    <t>Včetně dodávky a uložení betonu a kamene.</t>
  </si>
  <si>
    <t>výkop pro pasy : (9,9+9,9+3,3+3,3+2,1)*0,6*0,5</t>
  </si>
  <si>
    <t>pasy přístřešku na kontejnery : (3+3,37+0,5)*0,6*0,5</t>
  </si>
  <si>
    <t>274354043R00</t>
  </si>
  <si>
    <t>Bednění prostupu základy průřezu do 0,1 m2, délky prostupu do 1,0 m</t>
  </si>
  <si>
    <t>úprava trouby na potřebný rozměr, uložení a  ukotvení trouby v bednění. Včetně dodávky trouby.</t>
  </si>
  <si>
    <t>274361721R00</t>
  </si>
  <si>
    <t>Výztuž základových pasů z betonářské oceli BSt 500 S</t>
  </si>
  <si>
    <t>Odkaz na mn. položky pořadí 14 : 10,61100*0,05</t>
  </si>
  <si>
    <t>564231111R00</t>
  </si>
  <si>
    <t>Podklad nebo podsyp ze štěrkopísku tloušťka po zhutnění 100 mm</t>
  </si>
  <si>
    <t>s rozprostřením, vlhčením a zhutněním</t>
  </si>
  <si>
    <t>Odkaz na mn. položky pořadí 31 : 20,60000</t>
  </si>
  <si>
    <t>311321412R00</t>
  </si>
  <si>
    <t>Beton nadzákladových zdí železový třídy C 30/37</t>
  </si>
  <si>
    <t>nosných, výplňových, obkladových, půdních, štítových, poprsních apod. (bez výztuže), s pomocným lešením o výšce podlahy do 1900 mm a pro zatížení 1,5 kPa,</t>
  </si>
  <si>
    <t>(3+3,3+0,5)*1,15*0,2</t>
  </si>
  <si>
    <t>(9,6+3+9,6+3)*3*0,25</t>
  </si>
  <si>
    <t>(2,5)*2,7*0,15</t>
  </si>
  <si>
    <t>311351105R00</t>
  </si>
  <si>
    <t>Bednění nadzákladových zdí oboustranné za každou stranu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</si>
  <si>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</si>
  <si>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(3+3,3+0,5)*1,15*2</t>
  </si>
  <si>
    <t>(9,6+3+9,6+3)*3*2</t>
  </si>
  <si>
    <t>(2,5)*2,7*2</t>
  </si>
  <si>
    <t>311351106R00</t>
  </si>
  <si>
    <t>Bednění nadzákladových zdí oboustranné za každou stranu odstranění</t>
  </si>
  <si>
    <t>Odkaz na mn. položky pořadí 19 : 180,34000</t>
  </si>
  <si>
    <t>311361721R00</t>
  </si>
  <si>
    <t>Výztuž nadzákladových zdí z betonářské oceli BSt 500 S</t>
  </si>
  <si>
    <t>Odkaz na mn. položky pořadí 18 : 21,47650*0,1</t>
  </si>
  <si>
    <t>080165191400R</t>
  </si>
  <si>
    <t>Čerpadlo betonářské kolové SCHWING</t>
  </si>
  <si>
    <t>výložník 27 m</t>
  </si>
  <si>
    <t>Cenu tvoří:</t>
  </si>
  <si>
    <t>- sazba za hodinu použití</t>
  </si>
  <si>
    <t>- sazba za technologické mytí (na 1 m3)</t>
  </si>
  <si>
    <t>- sazba za km jízdy. Započteno 2x25 km. Poděleno objemem nádrže (4 m3)</t>
  </si>
  <si>
    <t>411321515R00</t>
  </si>
  <si>
    <t>Beton stropů železový stropů deskových, desek plochých střech, desek balkónových, desek hřibových stropů včetně hlavic hřibových sloupů, železový (bez výztuže) třídy C 30/37</t>
  </si>
  <si>
    <t>Odkaz na mn. položky pořadí 9 : 5,86305</t>
  </si>
  <si>
    <t>411351101RT4</t>
  </si>
  <si>
    <t>Bednění stropů deskových, balkonových nebo plošných konzol plné, rovné, popř. s náběhy systémové, včetně podepření, tloušťka stropu 240 mm, zřízení</t>
  </si>
  <si>
    <t>s pomocným lešením</t>
  </si>
  <si>
    <t>411351102R00</t>
  </si>
  <si>
    <t>Bednění stropů deskových, balkonových nebo plošných konzol plné, rovné, popř. s náběhy  , odstranění</t>
  </si>
  <si>
    <t>411361721R00</t>
  </si>
  <si>
    <t>Výztuž stropů z betonářské oceli BSt 500 S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</si>
  <si>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</si>
  <si>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Odkaz na mn. položky pořadí 23 : 5,86310*0,1</t>
  </si>
  <si>
    <t>53301731R</t>
  </si>
  <si>
    <t>bednění systémové; ocelová stojka; 2000 - 3500 mm</t>
  </si>
  <si>
    <t>632443111R00</t>
  </si>
  <si>
    <t>Potěr litý cementový pevnost v tlaku 20 MPa, pokládaná plocha do 100 m2, tloušťky 50 mm</t>
  </si>
  <si>
    <t>dovoz směsi, doprava pomocí šnekového čerpadla, lití hadicí na plochu, srovnání latí do roviny</t>
  </si>
  <si>
    <t>101 WC 1 : 4,1</t>
  </si>
  <si>
    <t>102 WC 2 : 4,1</t>
  </si>
  <si>
    <t>103 SKLAD : 12,4</t>
  </si>
  <si>
    <t>632443112R00</t>
  </si>
  <si>
    <t>Potěr litý cementový pevnost v tlaku 20 MPa, pokládaná plocha do 100 m2, příplatek za každých 5 mm tloušťky</t>
  </si>
  <si>
    <t>Odkaz na mn. položky pořadí 28 : 20,60000*5</t>
  </si>
  <si>
    <t>941955002R00</t>
  </si>
  <si>
    <t>Lešení lehké pracovní pomocné pomocné, o výšce lešeňové podlahy přes 1,2 do 1,9 m</t>
  </si>
  <si>
    <t>800-3</t>
  </si>
  <si>
    <t>Odkaz na mn. položky pořadí 28 : 20,60000</t>
  </si>
  <si>
    <t>(9+3,6)*2*2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</si>
  <si>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</si>
  <si>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</si>
  <si>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953941312R00</t>
  </si>
  <si>
    <t>Osazení předmětů na hmoždinky osazení hasicího přístroje</t>
  </si>
  <si>
    <t>44984102R</t>
  </si>
  <si>
    <t>přístoj hasicí práškový; PG2LE; výtlačný prostředek dusík; náplň 2 kg; dostřik 4 m; doba činnosti min 6 s</t>
  </si>
  <si>
    <t>998011001R00</t>
  </si>
  <si>
    <t>Přesun hmot pro budovy s nosnou konstrukcí zděnou výšky do 6 m</t>
  </si>
  <si>
    <t>přesun hmot pro budovy občanské výstavby (JKSO 801), budovy pro bydlení (JKSO 803) budovy pro výrobu a služby (JKSO 812) s nosnou svislou konstrukcí zděnou z cihel nebo tvárnic nebo kovovou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</si>
  <si>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</si>
  <si>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</si>
  <si>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</si>
  <si>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(3*9,6)</t>
  </si>
  <si>
    <t>(3*3,3)</t>
  </si>
  <si>
    <t>711141559RT1</t>
  </si>
  <si>
    <t xml:space="preserve">Provedení izolace proti zemní vlhkosti pásy přitavením vodorovná, 1 vrstva, bez dodávky izolačních pásů,  </t>
  </si>
  <si>
    <t>vodorovně deska + střecha S2 : 38,7*2</t>
  </si>
  <si>
    <t>711142559R00</t>
  </si>
  <si>
    <t xml:space="preserve">Provedení izolace proti zemní vlhkosti pásy přitavením svislá, 1 vrstva, bez dodávky izolačních pásů,  </t>
  </si>
  <si>
    <t>(3+9,6+3)*3</t>
  </si>
  <si>
    <t>711745567R00</t>
  </si>
  <si>
    <t>Provedení detailů pásy přitavením spojů obrácených nebo zpětných se zesílením r.š. 500_x000D_
 NAIP (natavitelný asfaltový izolační pás)</t>
  </si>
  <si>
    <t>9,6+3+9,6+3</t>
  </si>
  <si>
    <t>711823121RT5</t>
  </si>
  <si>
    <t>Ochrana konstrukcí nopovou fólií svisle, výška nopu 8 mm, včetně dodávky fólie</t>
  </si>
  <si>
    <t>Odkaz na mn. položky pořadí 37 : 46,80000</t>
  </si>
  <si>
    <t>711823129RT5</t>
  </si>
  <si>
    <t>Ochrana konstrukcí nopovou fólií ukončovací lišta,  , včetně dodávky lišty</t>
  </si>
  <si>
    <t>62852265R</t>
  </si>
  <si>
    <t>Pás hydroizolační asfaltový pro základy typ: T; asfalt: modifikovaný; aplikace: natavení, mechanické kotvení, částečné bodové natavení; nosná vložka: impregnovaná skelná tkanina 200 g/m2; horní strana: jemný minerální posyp; spodní strana: PE fólie; tloušťka = 4,0 mm; D (10^-13) = 130,000 m2/s; RtF: E</t>
  </si>
  <si>
    <t>Odkaz na mn. položky pořadí 36 : 77,40000*1,15</t>
  </si>
  <si>
    <t>Odkaz na mn. položky pořadí 37 : 46,80000*1,15</t>
  </si>
  <si>
    <t>998711201R00</t>
  </si>
  <si>
    <t>Přesun hmot pro izolace proti vodě svisle do 6 m</t>
  </si>
  <si>
    <t>50 m vodorovně měřeno od těžiště půdorysné plochy skládky do těžiště půdorysné plochy objektu</t>
  </si>
  <si>
    <t>713121118R00</t>
  </si>
  <si>
    <t xml:space="preserve">Izolace podlah tepelná obložení stěn dilatační páskou, bez dodávky materiálu,  </t>
  </si>
  <si>
    <t>800-713</t>
  </si>
  <si>
    <t>9+2,5+9+2,5+2,5+2,5+2,5+2,5</t>
  </si>
  <si>
    <t>63152701R</t>
  </si>
  <si>
    <t>rohož, pas izolační minerální vlákno; tl. 15,0 mm; součinitel tepelné vodivosti 0,036 W/mK; obj. hmotnost 100,00 kg/m3; hydrofobizováno</t>
  </si>
  <si>
    <t>998713101R00</t>
  </si>
  <si>
    <t>Přesun hmot pro izolace tepelné v objektech výšky do 6 m</t>
  </si>
  <si>
    <t>721178101R00</t>
  </si>
  <si>
    <t>Potrubí s vysokým útlumem zvuku - připojovací třívrstvé - vnější vrstva z kopolymeru PP, střední vrstva z PP zesílená minerálními látkami, vnitřní vrstva z kopolymeru PP, vnější průměr D 32 mm, tloušťka stěny 2,0 mm, DN 30</t>
  </si>
  <si>
    <t>včetně tvarovek, objímek, popř. elektrospojek. Bez zednických výpomocí.</t>
  </si>
  <si>
    <t>721194103R00</t>
  </si>
  <si>
    <t>Zřízení přípojek na potrubí D 32 mm, materiál ve specifikaci</t>
  </si>
  <si>
    <t>vyvedení a upevnění odpadních výpustek,</t>
  </si>
  <si>
    <t>72100101</t>
  </si>
  <si>
    <t>Kompletace rozvodů odpadních pod deskou dle výkresu č. B.6.9 potrubí PVC KG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</si>
  <si>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</si>
  <si>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</si>
  <si>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</si>
  <si>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722172431R00</t>
  </si>
  <si>
    <t>Potrubí z plastických hmot polypropylenové potrubí PP-R, D 20 mm, s 3,4 mm, PN 20, polyfúzně svařované, včetně zednických výpomocí</t>
  </si>
  <si>
    <t>včetně tvarovek, bez zednických výpomocí</t>
  </si>
  <si>
    <t>Potrubí včetně tvarovek a zednických výpomocí.</t>
  </si>
  <si>
    <t>722179191R00</t>
  </si>
  <si>
    <t>Příplatky za malý rozsah za práce malého rozsahu na zakázce do 20 m rozvodu</t>
  </si>
  <si>
    <t>722181211RU2</t>
  </si>
  <si>
    <t>Izolace vodovodního potrubí návleková z trubic z pěnového polyetylenu, tloušťka stěny 6 mm, d 35 mm</t>
  </si>
  <si>
    <t>V položce je kalkulována dodávka izolační trubice, spon a lepicí pásky.</t>
  </si>
  <si>
    <t>72200101</t>
  </si>
  <si>
    <t>Kompletace rozvodů vody v PE 32 pod deskou dle výkresu č. B.6.10</t>
  </si>
  <si>
    <t>72240054</t>
  </si>
  <si>
    <t>Drobný kompletační materiál PPV</t>
  </si>
  <si>
    <t>725119306R00</t>
  </si>
  <si>
    <t>Klozetové mísy montáž  závěsné</t>
  </si>
  <si>
    <t>725119401R00</t>
  </si>
  <si>
    <t>Doplňky Montáž doplňků zařízení záchodů předstěnový systém</t>
  </si>
  <si>
    <t>725219201R00</t>
  </si>
  <si>
    <t>Umyvadlo montáž na konzoly</t>
  </si>
  <si>
    <t>Včetně dodání zápachové uzávěrky.</t>
  </si>
  <si>
    <t>725869101R00</t>
  </si>
  <si>
    <t>Montáž zápachové uzávěrky pro zařiz. předměty umyvadlové, D 32</t>
  </si>
  <si>
    <t>725Zxx_1</t>
  </si>
  <si>
    <t>Montáže ostatních prvků dle specifikace tabulky zařizovacích předmětů, zahrunje kotevní materiál</t>
  </si>
  <si>
    <t>28696751R</t>
  </si>
  <si>
    <t>systém předstěnový pro WC, stavební výška 112 cm; pro suchou instalaci (do sádrokartonu), pro zazdění mokrým procesem; ovládání zepředu;</t>
  </si>
  <si>
    <t>551070165R</t>
  </si>
  <si>
    <t>tlačítko ovládací antivandalové; nerez ocel; ovládací síla do 20,0 N; dvoučinné mechanické splachování ; 247x165x10 mm</t>
  </si>
  <si>
    <t>Z3 : 2</t>
  </si>
  <si>
    <t>551100041R</t>
  </si>
  <si>
    <t>kohout kulový vnitřní-vnější závit MF; pro vodovod; PN 25; 3/4 "; ovládání motýl</t>
  </si>
  <si>
    <t>Z22 : 1</t>
  </si>
  <si>
    <t>55149001R</t>
  </si>
  <si>
    <t>zásobník na toaletní papír; nerez</t>
  </si>
  <si>
    <t>Z7 : 2</t>
  </si>
  <si>
    <t>55149025R</t>
  </si>
  <si>
    <t>dávkovač tekutého mýdla chrom; zápustný; obsah 1,00 l</t>
  </si>
  <si>
    <t>Z8 : 2</t>
  </si>
  <si>
    <t>55149033R</t>
  </si>
  <si>
    <t>koš odpadkový nerez; obsah 12,0 l; nástěnný</t>
  </si>
  <si>
    <t>Z12 : 2</t>
  </si>
  <si>
    <t>55149061R</t>
  </si>
  <si>
    <t>zrcadlo nerez; š = 400 mm; h = 600,0 mm</t>
  </si>
  <si>
    <t>Z13 : 2</t>
  </si>
  <si>
    <t>551616890R</t>
  </si>
  <si>
    <t>žlab odtokový nerez; l = 600 mm; příslušenství sifon</t>
  </si>
  <si>
    <t>Z18 : 3*2</t>
  </si>
  <si>
    <t>55230551R</t>
  </si>
  <si>
    <t>umyvadlo š = 560 mm; hl. 420 mm; nerez; s otvorem pro baterii; s přepadem; povrch - mat; nástěnné; uchycení konzoly; výtoková armatura</t>
  </si>
  <si>
    <t>Z9 : 2</t>
  </si>
  <si>
    <t>55231522R</t>
  </si>
  <si>
    <t>WC nerezové závěsné, pro tělesně handicapované; tvar kuželovitý; h = 350 mm; š = 359 mm; hl. 700 mm; povrch mat</t>
  </si>
  <si>
    <t>Z1 : 2</t>
  </si>
  <si>
    <t>55440301R</t>
  </si>
  <si>
    <t>madlo pro koupelny; rovné; kov; v = 65 mm; š = 570 mm; hl = 100 mm; tl = 32,0 mm; nerez</t>
  </si>
  <si>
    <t>Z4 : 2</t>
  </si>
  <si>
    <t>55440411R</t>
  </si>
  <si>
    <t>madlo pro koupelny; dvojité, sklopné; kov; v = 200 mm; š = 100 mm; hl = 852 mm; tl = 32,0 mm; nerez</t>
  </si>
  <si>
    <t>Z5 : 2</t>
  </si>
  <si>
    <t>Z10</t>
  </si>
  <si>
    <t>baterie nerez stojánková samouzávěrná - nastavitelný průtok</t>
  </si>
  <si>
    <t>Z11</t>
  </si>
  <si>
    <t>Vysoušeč rukou nerezový, senzor, bezdotykový rozměr cca 370x450 mm</t>
  </si>
  <si>
    <t>Z15</t>
  </si>
  <si>
    <t>AL profil - spojování roh pro uložení LED osvětlení</t>
  </si>
  <si>
    <t>Z16</t>
  </si>
  <si>
    <t>AL profil - spojování roh uložení LED osvětlení 600 mm</t>
  </si>
  <si>
    <t>Z17</t>
  </si>
  <si>
    <t>senzor pohybu nerez</t>
  </si>
  <si>
    <t>Z21</t>
  </si>
  <si>
    <t>pítko na vodu - samouzavírací nástěnný ventil</t>
  </si>
  <si>
    <t>Z6</t>
  </si>
  <si>
    <t>WC štětka - upevnění ke zdi nerez</t>
  </si>
  <si>
    <t>998725201R00</t>
  </si>
  <si>
    <t>Přesun hmot pro zařizovací předměty v objektech výšky do 6 m</t>
  </si>
  <si>
    <t>vodorovně do 50 m</t>
  </si>
  <si>
    <t>728614212R00</t>
  </si>
  <si>
    <t>Montáž axiálního nízkotlakého ventilátoru potrubního do kruhového potrubí, do průměru d 200 mm</t>
  </si>
  <si>
    <t>800-728</t>
  </si>
  <si>
    <t>728990045</t>
  </si>
  <si>
    <t>Kompletace a dopojení elektro k VZT</t>
  </si>
  <si>
    <t>429148052R</t>
  </si>
  <si>
    <t>ventilátor do koupelny připojení k potrubí pr. 100 mm; regulace vlhkosti a časový doběh; výkon 8 W; materiál plast; napájecí napětí 230 V; 50 Hz; průtok vzduchu 80 m3/h; teplota do 40 °C; akustický tlak 26 dB (A); IP X4</t>
  </si>
  <si>
    <t>998728101R00</t>
  </si>
  <si>
    <t>Přesun hmot pro vzduchotechniku v objektech výšky do 6 m</t>
  </si>
  <si>
    <t>342012223RT1</t>
  </si>
  <si>
    <t>Příčky z desek sádrokartonových jednoduché opláštění, jednoduchá konstrukce CW 75 tloušťka příčky 100 mm, desky impregnované, tloušťky 12,5 mm, tloušťka izolace 50 mm, požární odolnost EI 30</t>
  </si>
  <si>
    <t>zřízení nosné konstrukce příčky, vložení tepelné izolace tl. do 5 cm, montáž desek, tmelení spár Q2 a úprava rohů. Včetně dodávek materiálu.</t>
  </si>
  <si>
    <t>2 x příčka dle S5 : 2,5*2,67*2</t>
  </si>
  <si>
    <t>347015121R00</t>
  </si>
  <si>
    <t xml:space="preserve">Předstěny opláštěné sádrokartonovými deskami předsazené stěny volně stojící s minerální izolací tl. 40 mm 1x ocelová konstrukce CW 75, tloušťka stěny 95 mm, tloušťka desky 12,5, standard, tl. izolace 40 mm,  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</si>
  <si>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</si>
  <si>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</si>
  <si>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</si>
  <si>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S6 : (2,5+4,95+2,5+4,95)*2,67</t>
  </si>
  <si>
    <t>766711021RT1</t>
  </si>
  <si>
    <t>Montáž otvorových prvků plastových nebo z dřevěných europrofilů oken, na turbošrouby</t>
  </si>
  <si>
    <t>800-766</t>
  </si>
  <si>
    <t>Montáž plastových dveří včetně dodávky a montáže PU pěny.</t>
  </si>
  <si>
    <t>1,1+4+1,1+4</t>
  </si>
  <si>
    <t>767316512R00</t>
  </si>
  <si>
    <t>Montáž světlíků bodových,  , neotvíravých, plochy od 0,5 m2 do 1 m2</t>
  </si>
  <si>
    <t>767425163R00</t>
  </si>
  <si>
    <t>Montáž opláštění Montáž obkladů kovových Montáž doplňků pro kovové obklady kotevních šroubů</t>
  </si>
  <si>
    <t>12*4</t>
  </si>
  <si>
    <t>767995103R00</t>
  </si>
  <si>
    <t>Výroba a montáž atypických kovovových doplňků staveb hmotnosti přes 10 do 20 kg</t>
  </si>
  <si>
    <t>M4 : (11,8+1,8+0,9)*19</t>
  </si>
  <si>
    <t>76742723.1</t>
  </si>
  <si>
    <t>Obklad stěn broušeným nerezovým plechem, kotven vruty do SDK, tl. plechu 0,8 mm</t>
  </si>
  <si>
    <t>Dodávka a montáž ostění a nadpraží provětrávané fasády z hliníkového komaxitovaného plechu uchyceného nýty - viditelné uchycení včetně kotevních prvků.</t>
  </si>
  <si>
    <t>Odkaz na mn. položky pořadí 84 : 13,35000</t>
  </si>
  <si>
    <t>Odkaz na mn. položky pořadí 85 : 39,78300</t>
  </si>
  <si>
    <t>767D1</t>
  </si>
  <si>
    <t>Dodávka a montáž ukotvení zábradlí dle detailu D1</t>
  </si>
  <si>
    <t>767D2</t>
  </si>
  <si>
    <t>Dodávka a montáž ostění dle detailu D2 - usazení světlíku</t>
  </si>
  <si>
    <t>767D3</t>
  </si>
  <si>
    <t>Dodávka a montáž ukotvení ventilátoru a mřížek dle detailu D3</t>
  </si>
  <si>
    <t>767D4</t>
  </si>
  <si>
    <t>Dodávka a montáž skladby včetně odvodnění detailu D4 - vyjma prvků Z, dosyp kačírkem</t>
  </si>
  <si>
    <t>767M1</t>
  </si>
  <si>
    <t>Dodávka a montáž prvku M1 větrací mřížka 200x1000x5 mm</t>
  </si>
  <si>
    <t>767M2</t>
  </si>
  <si>
    <t>Dodávka a montáž prvku M2 větrací mřížka odtoková z perf. plechu 500x300x10 mm</t>
  </si>
  <si>
    <t>767M3</t>
  </si>
  <si>
    <t>Dodávka a montáž prvku M3 - oplechování pítka na zeď 1000 x 300 x 3 mm</t>
  </si>
  <si>
    <t>767M5</t>
  </si>
  <si>
    <t>Dodávka a montáž prvku M5 - zábradlí u schodů viz. D1</t>
  </si>
  <si>
    <t>14587264R</t>
  </si>
  <si>
    <t>profil ocelový tenkostěnný uzavřený svařovaný jak. S235; čtvercový; tl = 4,00 mm; a = 50,0 mm; b = 50,0 mm</t>
  </si>
  <si>
    <t>zábradlí na objektu SO 06 součástí SO 05 : (11,8+1,8+0,9)*19,5/1000*1,15</t>
  </si>
  <si>
    <t>31110754R</t>
  </si>
  <si>
    <t>matice ocelová; šestihranná; M12; povrch zinkochromát</t>
  </si>
  <si>
    <t>1000 ks</t>
  </si>
  <si>
    <t>31171813R</t>
  </si>
  <si>
    <t>ampule pro chem. kotvu na bázi vinylesterové pryskyřice, pro kombinaci s kotevním šroubem; pr.ampule 14 mm; p. otvoru pro ampuli 16 mm; min.hloubka otvoru 110 mm; použitelnost vhodné pro beton, použitelné pro kámen, plnou cihlu, plné betonové bloky</t>
  </si>
  <si>
    <t>31179107R</t>
  </si>
  <si>
    <t>tyč závitová M12; l = 1 000 mm; mat. ocel 4,8 - DIN 975; povrch bez úpravy</t>
  </si>
  <si>
    <t>56288403R</t>
  </si>
  <si>
    <t>světlík kopule čtvercová akrylát; světlost 700x700 mm; rozměr střešní 900x900 mm; jednovrstvý; K &lt; 4,00 W/m2K; mléčný</t>
  </si>
  <si>
    <t>dle tabulky ozn. O1 : 2</t>
  </si>
  <si>
    <t>767SPECD1</t>
  </si>
  <si>
    <t>Specifikace hliníkových dvěří D1/P a D1/L - vstupní dveře plné, AL, sv. rozměru 900/1970 mm RAL 7012</t>
  </si>
  <si>
    <t>M4 : (11,8+1,8+0,9)*4,64</t>
  </si>
  <si>
    <t>Včetně:</t>
  </si>
  <si>
    <t>210010003R00</t>
  </si>
  <si>
    <t>Montáž trubek plastových ohebných D 23 mm uložených pod omítku</t>
  </si>
  <si>
    <t>345710510-R</t>
  </si>
  <si>
    <t>trubka elektroinstalační ohebná d25 systém do betonu</t>
  </si>
  <si>
    <t>210010321R00</t>
  </si>
  <si>
    <t>Montáž rozvodek zapuštěných plastových kruhových KU68-1903/KO, KR97/KO97V</t>
  </si>
  <si>
    <t>345715210</t>
  </si>
  <si>
    <t>krabice univerzální z PH KU 68/2-1903</t>
  </si>
  <si>
    <t>345715210-R</t>
  </si>
  <si>
    <t>krabice přístrojováí z PH systémová do betonu</t>
  </si>
  <si>
    <t xml:space="preserve">4*7 'Přepočtené koeficientem množství : </t>
  </si>
  <si>
    <t>28</t>
  </si>
  <si>
    <t>345715630-R</t>
  </si>
  <si>
    <t>rozvodka krabicová z PH do betonu</t>
  </si>
  <si>
    <t>741310001</t>
  </si>
  <si>
    <t>Montáž vypínač nástěnný 1-jednopólový prostředí normální</t>
  </si>
  <si>
    <t>345355150</t>
  </si>
  <si>
    <t>spínač jednopólový 10A 6</t>
  </si>
  <si>
    <t>40461016</t>
  </si>
  <si>
    <t>detektor pohybu stropní 360°</t>
  </si>
  <si>
    <t>210111034</t>
  </si>
  <si>
    <t>Montáž zásuvka chráněná v krabici šroubové připojení 3P+N+PE prostředí venkovní, mokré</t>
  </si>
  <si>
    <t>345519550</t>
  </si>
  <si>
    <t>zásuvka 16A 3+N+PE do vlhka</t>
  </si>
  <si>
    <t>210111042R00</t>
  </si>
  <si>
    <t>Montáž zásuvka (polo)zapuštěná bezšroubové připojení 2P+PE dvojí zapojení - průběžná</t>
  </si>
  <si>
    <t>345551030-1</t>
  </si>
  <si>
    <t>zásuvka 1násobná 16A</t>
  </si>
  <si>
    <t>345511200-1</t>
  </si>
  <si>
    <t>zásuvka s krytem 2P+PE, 10/16A na povrch IP 44</t>
  </si>
  <si>
    <t>345551010-1</t>
  </si>
  <si>
    <t>zásuvka 1násobná 16A  do vlhka</t>
  </si>
  <si>
    <t>210190002-2</t>
  </si>
  <si>
    <t>Montáž rozvodnic-</t>
  </si>
  <si>
    <t>357112130-1</t>
  </si>
  <si>
    <t>Plastová rozvodnice 29 modulů Z 343/687/120 mm vč. náplně</t>
  </si>
  <si>
    <t>210201073R00</t>
  </si>
  <si>
    <t>Montáž svítidel zářivkových průmyslových stropních přisazených 2 zdroje s krytem</t>
  </si>
  <si>
    <t>RTS 11/ I</t>
  </si>
  <si>
    <t>348AU3-15</t>
  </si>
  <si>
    <t>Svítidlo LED 15W, 3000K, d=350mm, IP 20</t>
  </si>
  <si>
    <t>348AU3-15-44</t>
  </si>
  <si>
    <t>Svítidlo LED 15W, 3000K, nástěnné d=350mm, IP 44</t>
  </si>
  <si>
    <t>348AU3-21-44</t>
  </si>
  <si>
    <t>Svítidlo LED 21W, 3000K, d=420mm, IP 44</t>
  </si>
  <si>
    <t>210220001R00</t>
  </si>
  <si>
    <t>Montáž uzemňovacího vedení vodičů FeZn pomocí svorek na povrchu páskou do 120 mm2</t>
  </si>
  <si>
    <t>354420900-1.2</t>
  </si>
  <si>
    <t>tyč zaváděcí ke svodu, FeZn</t>
  </si>
  <si>
    <t>210220002R00</t>
  </si>
  <si>
    <t>Montáž uzemňovacích vedení vodičů FeZn pomocí svorek na povrchu drátem nebo lanem do 10 mm</t>
  </si>
  <si>
    <t xml:space="preserve">4*0,062 'Přepočtené koeficientem množství : </t>
  </si>
  <si>
    <t>0,248</t>
  </si>
  <si>
    <t>210220020</t>
  </si>
  <si>
    <t>Montáž uzemňovacího vedení vodičů FeZn pomocí svorek v zemi páskou do 120 mm2 ve městské zástavbě</t>
  </si>
  <si>
    <t>354420620</t>
  </si>
  <si>
    <t>páska zemnící 30 x 4 mm FeZn</t>
  </si>
  <si>
    <t>210220101R00</t>
  </si>
  <si>
    <t>Montáž hromosvodného vedení svodových vodičů s podpěrami průměru do 10 mm</t>
  </si>
  <si>
    <t>354410770</t>
  </si>
  <si>
    <t>drát průměr 8 mm AlMgSi</t>
  </si>
  <si>
    <t xml:space="preserve">6*0,135 'Přepočtené koeficientem množství : </t>
  </si>
  <si>
    <t>0,81</t>
  </si>
  <si>
    <t>354415600-1</t>
  </si>
  <si>
    <t>podpěra vedení z izolantu 15 cm</t>
  </si>
  <si>
    <t>210220202-1</t>
  </si>
  <si>
    <t>Ochrana zem. vývodu izol hadicí</t>
  </si>
  <si>
    <t>3543774</t>
  </si>
  <si>
    <t>Izol. smršť hadice MWTM35/12-100S</t>
  </si>
  <si>
    <t>354419250</t>
  </si>
  <si>
    <t>svorka zkušební SZ pro lano D6-12 mm   FeZn</t>
  </si>
  <si>
    <t>354419960-1</t>
  </si>
  <si>
    <t>svorka odbočovací a spojovací SR 3a pro spojování armovacích kruhových a páskových vodičů    FeZn</t>
  </si>
  <si>
    <t>210280002</t>
  </si>
  <si>
    <t>Zkoušky a prohlídky el rozvodů a zařízení celková prohlídka pro objem mtž prací do 500 000 Kč</t>
  </si>
  <si>
    <t>Koordinace s ostatními profesemi</t>
  </si>
  <si>
    <t>210810005R00</t>
  </si>
  <si>
    <t>Montáž měděných kabelů CYKY, CYKYD, CYKYDY, NYM, NYY, YSLY 750 V 3x1,5 mm2 uložených volně</t>
  </si>
  <si>
    <t>741122016</t>
  </si>
  <si>
    <t>Montáž kabel Cu bez ukončení uložený pod omítku plný kulatý 3x2,5 až 6 mm2 (např. CYKY)</t>
  </si>
  <si>
    <t>34111036R</t>
  </si>
  <si>
    <t>kabel instalační jádro Cu plné izolace PVC plášť PVC 450/750V (CYKY) 3x2,5mm2</t>
  </si>
  <si>
    <t xml:space="preserve">104,347826086957*1,15 'Přepočtené koeficientem množství : </t>
  </si>
  <si>
    <t>120</t>
  </si>
  <si>
    <t>210810056R00</t>
  </si>
  <si>
    <t>Montáž měděných kabelů CYKY, CYKYD, CYKYDY, NYM, NYY, YSLY 750 V 5x2,5 mm2 uložených pevně</t>
  </si>
  <si>
    <t>34111094R</t>
  </si>
  <si>
    <t>kabel instalační jádro Cu plné izolace PVC plášť PVC 450/750V (CYKY) 5x2,5mm2</t>
  </si>
  <si>
    <t>91*0,3</t>
  </si>
  <si>
    <t>dřevní štěpka : 86,6*0,4</t>
  </si>
  <si>
    <t>opěrné stěny a paty : (7,6+13+5,5)*2*0,5</t>
  </si>
  <si>
    <t>OS patra : (8,6+1,7+2,485+1,4+2)*1,8*0,5</t>
  </si>
  <si>
    <t>(3,9+2,3+5,3+1,3+1,5)*1,8*0,5</t>
  </si>
  <si>
    <t>(9,3+1)*1,8*0,5</t>
  </si>
  <si>
    <t>(3,78+4,8+2,37)*1,8*0,5</t>
  </si>
  <si>
    <t>Odkaz na mn. položky pořadí 1 : 27,30000</t>
  </si>
  <si>
    <t>Odkaz na mn. položky pořadí 2 : 107,30150</t>
  </si>
  <si>
    <t>91+235</t>
  </si>
  <si>
    <t>631501111R00</t>
  </si>
  <si>
    <t>Násyp smíšený pod podlahy, mazaniny a dlažby z kameniva těženého hrubého a škváry</t>
  </si>
  <si>
    <t>s udusáním a urovnáním povrchu</t>
  </si>
  <si>
    <t>zhotovení násypových konstrukcí pater parku : 235*0,5</t>
  </si>
  <si>
    <t>211971110R00</t>
  </si>
  <si>
    <t xml:space="preserve">Zřízení opláštění odvod. žeber z geotextilie o sklonu do 1:2,5,  </t>
  </si>
  <si>
    <t>v rýze nebo v zářezu se stěnami,</t>
  </si>
  <si>
    <t>50*1,5</t>
  </si>
  <si>
    <t>212511111R00</t>
  </si>
  <si>
    <t>Výplň trativodů lomovým kamenem, netříděným</t>
  </si>
  <si>
    <t>do rýh bez zhutnění s úpravou povrchu výplně,</t>
  </si>
  <si>
    <t>50*0,55</t>
  </si>
  <si>
    <t>212792112R00</t>
  </si>
  <si>
    <t>Montáž trativodů z flexibilních trubek jakékoliv DN</t>
  </si>
  <si>
    <t>se zřízením štěrkopískového lože pod trubky a s jejich obsypem v průměrném celkovém množství do 0,15 m3/m,</t>
  </si>
  <si>
    <t>opěrné stěny a paty : (7,6+13+5,5)*2*0,15</t>
  </si>
  <si>
    <t>OS patra : (8,6+1,7+2,485+1,4+2)*1,8*0,15</t>
  </si>
  <si>
    <t>(3,9+2,3+5,3+1,3+1,5)*1,8*0,15</t>
  </si>
  <si>
    <t>(9,3+1)*1,8*0,15</t>
  </si>
  <si>
    <t>(3,78+4,8+2,37)*1,8*0,15</t>
  </si>
  <si>
    <t>28611054R</t>
  </si>
  <si>
    <t>trubka plastová drenážní PVC; ohebná; profilovaná; perforovaná po celém obvodu; DN 100,0 mm</t>
  </si>
  <si>
    <t>67390524R</t>
  </si>
  <si>
    <t>geotextilie PP, PES; funkce drenážní, separační, ochranná, výztužná, filtrační; plošná hmotnost 200 g/m2; tl. při 2 kPa 2,10 mm</t>
  </si>
  <si>
    <t xml:space="preserve">spodní pata : </t>
  </si>
  <si>
    <t xml:space="preserve">opěra 2. stupeň : </t>
  </si>
  <si>
    <t>(7,6+13+5,5)*1*3,35</t>
  </si>
  <si>
    <t>OS patra : (8,6+1,7+2,485+1,4+2)*0,3*1,25</t>
  </si>
  <si>
    <t>(3,9+2,3+5,3+1,3+1,5)*0,3*2,15</t>
  </si>
  <si>
    <t>(9,3+1)*0,3*1,25</t>
  </si>
  <si>
    <t>(3,78+4,8+2,37)*0,3*1,25</t>
  </si>
  <si>
    <t>vrch 3. stupeň : (7,6+13+5,5)*0,3*0,25</t>
  </si>
  <si>
    <t>Odkaz na mn. položky pořadí 13 : 185,31560*0,15</t>
  </si>
  <si>
    <t>341351103RT1</t>
  </si>
  <si>
    <t>Bednění stěn a příček jednostranné vzepřené, vlastní, zřízení, výška bednění do 2,7 m</t>
  </si>
  <si>
    <t>svislé nebo šikmé (odkloněné), půdorysně přímé nebo zalomené, stěn nosných, výplňových, nebo příček, včetně vzpěr nebo jiného zajištění</t>
  </si>
  <si>
    <t>opěrné stěny a paty : (7,6+13+5,5)*2*0,6</t>
  </si>
  <si>
    <t>OS patra : (8,6+1,7+2,485+1,4+2)*2*0,6</t>
  </si>
  <si>
    <t>(3,9+2,3+5,3+1,3+1,5)*2*0,6</t>
  </si>
  <si>
    <t>(9,3+1)*2*0,6</t>
  </si>
  <si>
    <t>(3,78+4,8+2,37)*2*0,6</t>
  </si>
  <si>
    <t>(7,6+13+5,5)*3,5*2</t>
  </si>
  <si>
    <t>OS patra : (8,6+1,7+2,485+1,4+2)*1,25*2</t>
  </si>
  <si>
    <t>(3,9+2,3+5,3+1,3+1,5)*2,15*2</t>
  </si>
  <si>
    <t>(9,3+1)*1,25*2</t>
  </si>
  <si>
    <t>(3,78+4,8+2,37)*1,25*2</t>
  </si>
  <si>
    <t>vrch 3. stupeň : (7,6+13+5,5)*(0,25+0,3)</t>
  </si>
  <si>
    <t>341351104RT1</t>
  </si>
  <si>
    <t>Bednění stěn a příček jednostranné vzepřené, vlastní, odstranění, výška bednění do 2,7 m</t>
  </si>
  <si>
    <t>Odkaz na mn. položky pořadí 15 : 445,53450</t>
  </si>
  <si>
    <t>389381001R00</t>
  </si>
  <si>
    <t>dobetonávky prvků parku a detailů kotvení : 6</t>
  </si>
  <si>
    <t>334124111R00</t>
  </si>
  <si>
    <t>Osazení prefa.opěr z dílců železobeton.. kol. jeřábem hmotnost do 5 t</t>
  </si>
  <si>
    <t>821-1</t>
  </si>
  <si>
    <t>svislých prefabrikovaných opěr, pilířů, sloupů, stojek závěrných zdí nebo úložných prahů,</t>
  </si>
  <si>
    <t>29</t>
  </si>
  <si>
    <t>rovná plocha 4 kus : 4</t>
  </si>
  <si>
    <t>38767001</t>
  </si>
  <si>
    <t>Dodávka a montáž vybavení Parkour parku sestavou tyčových prvků TR 60/4 mm, včetně kotvení</t>
  </si>
  <si>
    <t>3,22</t>
  </si>
  <si>
    <t>2,477</t>
  </si>
  <si>
    <t>2,479</t>
  </si>
  <si>
    <t>0,827</t>
  </si>
  <si>
    <t>1,197</t>
  </si>
  <si>
    <t>2,922</t>
  </si>
  <si>
    <t>2,7</t>
  </si>
  <si>
    <t>1,5+2,4+2,4</t>
  </si>
  <si>
    <t>380320040RAC</t>
  </si>
  <si>
    <t>Kompletní konstrukce ze železobetonu beton C 25/30, bednění a odbednění, výztuž 150 kg/m3</t>
  </si>
  <si>
    <t>nádrží, vodojemů, žlabů nebo kanálů včetně bednění, odbednění a výztuže.</t>
  </si>
  <si>
    <t xml:space="preserve">vybavení parkour parku - beton : </t>
  </si>
  <si>
    <t>stupně sch. : 0,5*0,334*2*3</t>
  </si>
  <si>
    <t>stojicí prvek beton 1 : 0,5*2*0,8</t>
  </si>
  <si>
    <t>sestava nízkých prvků : 0,35*1,5*2*0,45</t>
  </si>
  <si>
    <t>beton hrana oddělená : 3,5*0,3*0,35</t>
  </si>
  <si>
    <t>prvek beton 2 kvádr : 0,8*0,5*2</t>
  </si>
  <si>
    <t>prvek konzola 2 x : (0,75*0,75)*0,15*2</t>
  </si>
  <si>
    <t>stěna samostatná : (2*1)*0,15</t>
  </si>
  <si>
    <t>1*1*0,15</t>
  </si>
  <si>
    <t>prvek samostatný kombinovaný : 0,5*0,5*0,5</t>
  </si>
  <si>
    <t>(1+1,5)*0,2*0,5</t>
  </si>
  <si>
    <t>stěna blok2 : (2,5*0,5)*1,5</t>
  </si>
  <si>
    <t>tyčové prvky : 0,3*0,3*(2+2+2+1+1,2+0,6+0,6)</t>
  </si>
  <si>
    <t>zídka 1,2,3 : (0,75*0,15)*(2+2+5+2,5)</t>
  </si>
  <si>
    <t>sloup 400/400 : 0,4*0,4*2</t>
  </si>
  <si>
    <t>kvádr malý : 0,25*0,25*(1+1)</t>
  </si>
  <si>
    <t>stupně ch. 2 : 0,5*0,334*1,5*3</t>
  </si>
  <si>
    <t>rovná plocha - plošné 4 kus : 4*3*0,85</t>
  </si>
  <si>
    <t>452312131R00</t>
  </si>
  <si>
    <t>Podkladní a zajišťovací konstrukce z betonu sedlové lože, z betonu prostého třídy C 12/15, Beton čerstvý obyčejný;  C 12/15;  cement: CEM I;  portlandský;  Dmax = 22 mm;  S 3</t>
  </si>
  <si>
    <t>z cementu portlandského nebo struskoportlandského, v otevřeném výkopu,</t>
  </si>
  <si>
    <t>beton pod žlab : 2*0,3*0,3</t>
  </si>
  <si>
    <t>564811112RT2</t>
  </si>
  <si>
    <t>Podklad ze štěrkodrti s rozprostřením a zhutněním frakce 0-32 mm, tloušťka po zhutnění 60 mm</t>
  </si>
  <si>
    <t>EPDM : 235</t>
  </si>
  <si>
    <t>581-490</t>
  </si>
  <si>
    <t>564871111R00</t>
  </si>
  <si>
    <t>Podklad ze štěrkodrti s rozprostřením a zhutněním frakce 0-63 mm, tloušťka po zhutnění 250 mm</t>
  </si>
  <si>
    <t xml:space="preserve">32/63 : </t>
  </si>
  <si>
    <t>597101111RT1</t>
  </si>
  <si>
    <t>Montáž odvodňovacího žlabu z polymerbetonu včetně betonového lože C 12/15, zatížení A 15 kN</t>
  </si>
  <si>
    <t>589151006RT9</t>
  </si>
  <si>
    <t>Kryt sportovních ploch z pryž.dlaždic tl.50 mm EPDM (včetně specifikace, dle dodavatele)</t>
  </si>
  <si>
    <t>10391100R</t>
  </si>
  <si>
    <t>kůra mulčovací; balení volně loženo</t>
  </si>
  <si>
    <t>86,6*0,4</t>
  </si>
  <si>
    <t>941955003R00</t>
  </si>
  <si>
    <t>Lešení lehké pracovní pomocné pomocné, o výšce lešeňové podlahy přes 1,9 do 2,5 m</t>
  </si>
  <si>
    <t>26,6*2,5</t>
  </si>
  <si>
    <t>998152121R00</t>
  </si>
  <si>
    <t>Přesun hmot pro oplocení a objekty zvláštní,monol. vodorovně do 50 m výšky do 3 m</t>
  </si>
  <si>
    <t>801-5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</si>
  <si>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</si>
  <si>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</si>
  <si>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 xml:space="preserve">kg/1mb : </t>
  </si>
  <si>
    <t>pásovina 5 mm/50 : 1,92*2</t>
  </si>
  <si>
    <t>tyč R8 plno á 80 mm 12,5 kus : 0,4*12,5</t>
  </si>
  <si>
    <t>pásky kotvení 4 kus/1m : 0,4</t>
  </si>
  <si>
    <t>celkem 1 m : -9,24</t>
  </si>
  <si>
    <t>(7,6+13+5,5)*9,24</t>
  </si>
  <si>
    <t>767001</t>
  </si>
  <si>
    <t>Výroba odtokového žlabu ocel S235, pozink dle řezu P1</t>
  </si>
  <si>
    <t>13226500R.1</t>
  </si>
  <si>
    <t>Tyč ocelová plochá jakost S235 pásovina a tyče R8, 11375</t>
  </si>
  <si>
    <t>0,241*1,15</t>
  </si>
  <si>
    <t>26,1*8</t>
  </si>
  <si>
    <t>0,2</t>
  </si>
  <si>
    <t>210*0,25</t>
  </si>
  <si>
    <t>0,5</t>
  </si>
  <si>
    <t>783896211RT1</t>
  </si>
  <si>
    <t>Nátěry betonových podlah akrylátové 2xemail</t>
  </si>
  <si>
    <t>26,1*4</t>
  </si>
  <si>
    <t>8,1*3*0,3</t>
  </si>
  <si>
    <t>139601103R00</t>
  </si>
  <si>
    <t>Ruční výkop jam, rýh a šachet v hornině 4</t>
  </si>
  <si>
    <t>s přehozením na vzdálenost do 5 m nebo s naložením na ruční dopravní prostředek</t>
  </si>
  <si>
    <t>Odkaz na mn. položky pořadí 1 : 7,29000</t>
  </si>
  <si>
    <t>Odkaz na mn. položky pořadí 2 : 2,05800</t>
  </si>
  <si>
    <t>Odkaz na mn. položky pořadí 3 : 9,34800</t>
  </si>
  <si>
    <t>0,7*0,7*0,7*6</t>
  </si>
  <si>
    <t>dlažba pod plochou pergoly : 8,1*3</t>
  </si>
  <si>
    <t>564851113RT4</t>
  </si>
  <si>
    <t>Podklad ze štěrkodrti s rozprostřením a zhutněním frakce 0-63 mm, tloušťka po zhutnění 170 mm</t>
  </si>
  <si>
    <t>Odkaz na mn. položky pořadí 6 : 24,30000</t>
  </si>
  <si>
    <t>596215021R00</t>
  </si>
  <si>
    <t>Kladení zámkové dlažby do drtě tloušťka dlažby 60 mm, tloušťka lože 40 mm</t>
  </si>
  <si>
    <t>Odkaz na mn. položky pořadí 7 : 24,30000</t>
  </si>
  <si>
    <t>599009</t>
  </si>
  <si>
    <t>specifikace betonová dlažba formát 200x200x60 mm, rovná hrana, barva červená</t>
  </si>
  <si>
    <t>Odkaz na mn. položky pořadí 8 : 24,30000*1,05</t>
  </si>
  <si>
    <t>(8,1*3,2)</t>
  </si>
  <si>
    <t>998011031R00</t>
  </si>
  <si>
    <t>Přesun hmot pro budovy s nosnou konstrukcí z bloků výšky do 6 m</t>
  </si>
  <si>
    <t>Přesun hmot pro budovy občanské výstavby (JKSO 801), budovy pro bydlení (JKSO 803) budovy pro výrobu a služby (JKSO 812), s nosnou svislou konstrukcí z bloků</t>
  </si>
  <si>
    <t>763613112RT6</t>
  </si>
  <si>
    <t>Montáž záklop stropů, z desek tl. 18 mm, na P+D, přibitím, včetně dodávky desky dřevoštěpkové</t>
  </si>
  <si>
    <t>800-763</t>
  </si>
  <si>
    <t>vč. dodávky a montáže spojovacího materiálu</t>
  </si>
  <si>
    <t>záklop pod falc : 8,1*3,2</t>
  </si>
  <si>
    <t>998763101R00</t>
  </si>
  <si>
    <t>Přesun hmot dřevostaveb v objektech výšky do 6 m</t>
  </si>
  <si>
    <t>764359211R00</t>
  </si>
  <si>
    <t>Žlaby z pozinkovaného plechu výroba a montáž doplňků žlabů - kotlík kónický_x000D_
 pro trouby do D 100 mm</t>
  </si>
  <si>
    <t>800-764</t>
  </si>
  <si>
    <t>764551603R00</t>
  </si>
  <si>
    <t>Odpadní trouby z titanzinkového plechu kruhový svod, D 80 mm, povrchová úprava přírodní TiZn, povrch lesklý</t>
  </si>
  <si>
    <t>včetně objímek a spojovacího materiálu.</t>
  </si>
  <si>
    <t>764774421R00</t>
  </si>
  <si>
    <t xml:space="preserve">Krytina falcovaná ze svitků šířky 650 mm na objektech výšky do 8 m, z hliníkového lakovaného plechu tl. 0,7 mm, sklon střechy do 30°, dodávka a montáž </t>
  </si>
  <si>
    <t>s úpravou krytiny u okapů, prostupů a výčnělků</t>
  </si>
  <si>
    <t>včetně těsnícího tmelu, příponek, spojovacího materiálu a pomocného lešení.</t>
  </si>
  <si>
    <t>Odkaz na mn. položky pořadí 18 : 25,92000</t>
  </si>
  <si>
    <t>764815211R00</t>
  </si>
  <si>
    <t>Žlaby podokapní půlkruhové, z lakovaného pozinkovaného plechu, rš 250 mm, dodávka a montáž</t>
  </si>
  <si>
    <t>včetně háků, čel, rohů, rovných hrdel a dilatací</t>
  </si>
  <si>
    <t>včetně háku, čela a spojky.</t>
  </si>
  <si>
    <t>765526012R00</t>
  </si>
  <si>
    <t>Krytina ze živičných šindelů Doplňky pro krytiny z živičných šindelů pojistná hydroizolace samolepící</t>
  </si>
  <si>
    <t>800-765</t>
  </si>
  <si>
    <t>Dodádvka a montáž samolepícího pásu.</t>
  </si>
  <si>
    <t>8,1*3,2</t>
  </si>
  <si>
    <t>764816412R0.4</t>
  </si>
  <si>
    <t>Oplechování zadního čela střechy rš cca 650 mm</t>
  </si>
  <si>
    <t>Kalkul</t>
  </si>
  <si>
    <t>764816412R0.6</t>
  </si>
  <si>
    <t>Oplechování boků střechy rš cca 650 mm</t>
  </si>
  <si>
    <t>764816412R0.7</t>
  </si>
  <si>
    <t>Oplechování čela střechy rš cca 400 mm  K-40</t>
  </si>
  <si>
    <t>998764102R00</t>
  </si>
  <si>
    <t>Přesun hmot pro konstrukce klempířské v objektech výšky do 12 m</t>
  </si>
  <si>
    <t>762311103R00</t>
  </si>
  <si>
    <t>Montáž ocelových spojovacích prostředků kotevních želez_x000D_
 příložek, patek, táhel, s připojením k dřevěné konstrukci</t>
  </si>
  <si>
    <t>800-762</t>
  </si>
  <si>
    <t>8+24</t>
  </si>
  <si>
    <t>včetně spojovacího materiálu</t>
  </si>
  <si>
    <t>Odkaz na mn. položky pořadí 25 : 2,41422*1000</t>
  </si>
  <si>
    <t>14587292R1</t>
  </si>
  <si>
    <t>Nosná ocelová konstrukce S235J - dle výkresu B.8.1</t>
  </si>
  <si>
    <t>T</t>
  </si>
  <si>
    <t>Atika haly</t>
  </si>
  <si>
    <t>6 x IPE 160 : 6*3,2*15,8*1,15/1000</t>
  </si>
  <si>
    <t>jekl uzav. obd. 150/100/6,3 mm : (3,2*3+8,1*2)*34*1,15/1000</t>
  </si>
  <si>
    <t>jekl 100/6,3 : (3,2*6)*26*1,15/1000</t>
  </si>
  <si>
    <t>příložky, patní plechy, táhla : 1,93*0,25</t>
  </si>
  <si>
    <t>31110714R</t>
  </si>
  <si>
    <t>matice ocelová; přesná šestihranná; M12; pevnost 8.8</t>
  </si>
  <si>
    <t>31179127R</t>
  </si>
  <si>
    <t>tyč závitová M12; l = 1 000 mm; mat. ocel 4,8 - DIN 975; povrch pozink</t>
  </si>
  <si>
    <t>998767102R00</t>
  </si>
  <si>
    <t>Přesun hmot pro kovové stavební doplňk. konstrukce v objektech výšky do 12 m</t>
  </si>
  <si>
    <t>783181121R01</t>
  </si>
  <si>
    <t>Metalizace zinkem tl. 80-100 mikrometrů</t>
  </si>
  <si>
    <t>121101100R00</t>
  </si>
  <si>
    <t>Sejmutí ornice s přemístěním na vzdálenost do 50 m</t>
  </si>
  <si>
    <t>250*0,3</t>
  </si>
  <si>
    <t>229*0,8</t>
  </si>
  <si>
    <t>výkop odvodu přes regulační šachtu : (6+2)*0,8*1,2</t>
  </si>
  <si>
    <t>odvodnění bazén 1 : 62*0,8*1,2</t>
  </si>
  <si>
    <t>odvodnění bazén 2 : 35*0,8*1,2</t>
  </si>
  <si>
    <t>Odkaz na mn. položky pořadí 2 : 183,20000*0,5</t>
  </si>
  <si>
    <t>Odkaz na mn. položky pořadí 11 : 12,60000</t>
  </si>
  <si>
    <t>Odkaz na mn. položky pořadí 8 : 37,80000</t>
  </si>
  <si>
    <t>Odkaz na mn. položky pořadí 3 : 100,80000</t>
  </si>
  <si>
    <t>8*0,8*0,45</t>
  </si>
  <si>
    <t>(62+35)*0,8*0,45</t>
  </si>
  <si>
    <t>Odkaz na mn. položky pořadí 4 : 142,00000</t>
  </si>
  <si>
    <t>8*0,8*0,15</t>
  </si>
  <si>
    <t>(62+35)*0,8*0,15</t>
  </si>
  <si>
    <t>2 vrstvy celkové tl. 300 mm : 229*2</t>
  </si>
  <si>
    <t>229/4</t>
  </si>
  <si>
    <t>380316131RT3.1</t>
  </si>
  <si>
    <t>229*0,2</t>
  </si>
  <si>
    <t>(62+35+5-20)</t>
  </si>
  <si>
    <t>871353121R00</t>
  </si>
  <si>
    <t>Montáž potrubí z trub z plastů těsněných gumovým kroužkem  DN 200 mm</t>
  </si>
  <si>
    <t>899101111R00</t>
  </si>
  <si>
    <t>Osazení poklopů litinových a ocelových o hmotnost jednotlivě do 50 kg</t>
  </si>
  <si>
    <t>899302001</t>
  </si>
  <si>
    <t>D+M prefabrikované šachty horské vpusti vnitřního rozměru 1240/620/1530 mm, bet. C 30/37, XF4</t>
  </si>
  <si>
    <t>28611260.AR</t>
  </si>
  <si>
    <t>trubka plastová kanalizační PVC; hladká, s hrdlem; Sn 8 kN/m2; D = 160,0 mm; s = 4,70 mm; l = 1000,0 mm</t>
  </si>
  <si>
    <t>28611262.AR</t>
  </si>
  <si>
    <t>trubka plastová kanalizační PVC; hladká, s hrdlem; Sn 8 kN/m2; D = 160,0 mm; s = 4,70 mm; l = 5000,0 mm</t>
  </si>
  <si>
    <t>(62+35)/5</t>
  </si>
  <si>
    <t>0,6</t>
  </si>
  <si>
    <t>-4</t>
  </si>
  <si>
    <t>28611265.AR</t>
  </si>
  <si>
    <t>trubka plastová kanalizační PVC; hladká, s hrdlem; Sn 8 kN/m2; D = 200,0 mm; s = 5,90 mm; l = 5000,0 mm</t>
  </si>
  <si>
    <t>55243342.AR</t>
  </si>
  <si>
    <t>poklop kanalizační DN šachty 1 000 mm; litino-betonový; D výrobku 605 mm; únosnost A 15 kN</t>
  </si>
  <si>
    <t>55340371R</t>
  </si>
  <si>
    <t>rám s mříží na horskou vpust; mříž litina; rám litina; rozměr 1400/730/120 mm; únosnost B 125 kN</t>
  </si>
  <si>
    <t>592243533R</t>
  </si>
  <si>
    <t>konus šachetní; železobetonový; TBR; d = 1 040,0 mm; DN = 800,0 mm; DN 2 = 625 mm; h = 600 mm; počet stupadel 2; ocelové s PE povlakem, kapsové</t>
  </si>
  <si>
    <t>916991113R00</t>
  </si>
  <si>
    <t>Monolitické příkopy, rigoly, krajníky, obrubníky průřezové plochy přes 0,15 do 0,20 m2</t>
  </si>
  <si>
    <t>z betonové směsi pro cementobetonové vozovky a letištní plochy z kameniva frakce do 22 mm v přímce nebo oblouku o poloměru přes 20 m, podle průřezové plochy</t>
  </si>
  <si>
    <t>Včetně provedení smršťovacích (jalových) spár, postřiku nebo nátěru ochronalem.</t>
  </si>
  <si>
    <t>998142251R00</t>
  </si>
  <si>
    <t>Přesun hmot pro nádrže a jímky pro nádrže a jímky pozemních čistíren vod (814 1 JKSO), nádrže pozemní mimo nádrží a jímek čistíren odpadních vod (814 2 JKSO), zásobníky a jámy pozemní mimo zemědělství (814 3 JKSO) se svislou nosnou konstrukcí monolitickou betonovou tyčovou nebo plošnou (KMCH 2 a 3 - JKSO šesté místo)_x000D_
 vodorovně 50 m výšky do 25 mm</t>
  </si>
  <si>
    <t>na novostavbách a změnách objektů</t>
  </si>
  <si>
    <t>767662120R00</t>
  </si>
  <si>
    <t>Montáž mříží pevných - svařováním</t>
  </si>
  <si>
    <t>0,6*0,3</t>
  </si>
  <si>
    <t>767SPEC001</t>
  </si>
  <si>
    <t>Výroba a osazení čestlí rozměru 600/900 do HV pro zachycení přepadových nečistot</t>
  </si>
  <si>
    <t>767SPEC002</t>
  </si>
  <si>
    <t>Osazení a výroba vírového ventilu VLS dle výpočtového poměru s kapacitu odtoku 0,75 l/s, ventil opatřen štítkem, výroba A4 nerez</t>
  </si>
  <si>
    <t>553403828R.1</t>
  </si>
  <si>
    <t>Vtoková mříž KM01 D400 DIN 19583-13, 600/300 osazena vertikálně, rovná</t>
  </si>
  <si>
    <t>lavice : 2*0,6*0,5*4</t>
  </si>
  <si>
    <t>info tabule : 0,3*0,3*0,5*2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</si>
  <si>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</si>
  <si>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</si>
  <si>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</si>
  <si>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Odkaz na mn. položky pořadí 1 : 2,49000</t>
  </si>
  <si>
    <t>171101103R00</t>
  </si>
  <si>
    <t>Uložení sypaniny do násypů zhutněných s uzavřením povrchu násypu z hornin soudržných s předepsanou mírou zhutnění v procentech výsledků zkoušek Proctor-Standard							_x000D_
							_x000D_
 přes 96 do 100 % PS</t>
  </si>
  <si>
    <t>s rozprostřením sypaniny ve vrstvách a s hrubým urovnáním,</t>
  </si>
  <si>
    <t>9501</t>
  </si>
  <si>
    <t>Lavice dle výkresu B.10.2 včetně ukotvení</t>
  </si>
  <si>
    <t>9502</t>
  </si>
  <si>
    <t>Piknikový stůl dle výkresu B.10.3 včetně ukotvení</t>
  </si>
  <si>
    <t>9503</t>
  </si>
  <si>
    <t>Koše vestavné dle výkresu B.10.4 včetně ukotvení a vestavné konstrukce objektu SO 06</t>
  </si>
  <si>
    <t>9503.1</t>
  </si>
  <si>
    <t>Koše vestavné samostatné  dle výkresu B.10.4 včetně ukotvení a vestavné</t>
  </si>
  <si>
    <t>9504</t>
  </si>
  <si>
    <t>Pingpongový stůl dle výkresu B.10.5 včetně ukotvení</t>
  </si>
  <si>
    <t>9505</t>
  </si>
  <si>
    <t>Informační tabulce dle výkresu B.10.6 včetně ukotvení</t>
  </si>
  <si>
    <t>998012021R00</t>
  </si>
  <si>
    <t>Přesun hmot pro budovy s nosnou konstr. monolit. výšky do 6 m</t>
  </si>
  <si>
    <t>přesun hmot pro budovy občanské výstavby (JKSO 801), budovy pro bydlení (JKSO 803) budovy pro výrobu a služby (JKSO 812) s nosnou svislou konstrukcí monolitickou betonovou tyčovou nebo plošnou</t>
  </si>
  <si>
    <t>100004101R00</t>
  </si>
  <si>
    <t>Uložení sypaniny při tloušťce nezhutněné vrstvy do 600 mm</t>
  </si>
  <si>
    <t>z hornin 5 až 7 do hráze a rozprostřením do vrstev a s urovnáním jejich povrchu, bez zhutnění,</t>
  </si>
  <si>
    <t>31*0,75</t>
  </si>
  <si>
    <t>183102221R00</t>
  </si>
  <si>
    <t>Hloubení jamek s výměnou půdy na 50 %, svah do 1:2 objem přes 0,4 do 1 m3</t>
  </si>
  <si>
    <t>pro vysazování rostlin v hornině 1 až 4 s výměnou půdy na 50%, s případným naložením přebytečných výkopků na dopravní prostředek, s odvozem na vzdálenost do 20 km a se složením,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</si>
  <si>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</si>
  <si>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</si>
  <si>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</si>
  <si>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1772</t>
  </si>
  <si>
    <t>184602323R00</t>
  </si>
  <si>
    <t xml:space="preserve">Výsadba sazenic rychle rostoucích dřevin vykopání jamek, průměr 800 mm, hloubka 800 mm, půda zabuřená, zemina třídy 3,  </t>
  </si>
  <si>
    <t>823-2</t>
  </si>
  <si>
    <t>762123120R00</t>
  </si>
  <si>
    <t>Konstrukce dřevěných stěn a příček vázaných montáž_x000D_
 z fošen, hranolů a hranolků , průřezové plochy přes 100  do 144 cm2</t>
  </si>
  <si>
    <t>ochrana kmene 3 kus svisle + rám profil 40/60 , kůly min. D 60 mm : (0,8*8+0,6*4)*31</t>
  </si>
  <si>
    <t>(2,5*3)*31</t>
  </si>
  <si>
    <t>762795000R00</t>
  </si>
  <si>
    <t>Spojovací a ochranné prostředky hřebíky, svory, fiksační prkna, impregnace</t>
  </si>
  <si>
    <t>Odkaz na mn. položky pořadí 6 : 505,30000*0,0024</t>
  </si>
  <si>
    <t>11001184</t>
  </si>
  <si>
    <t>Ošetření stávajicích stromů dle vhodného způsobu</t>
  </si>
  <si>
    <t>99011002</t>
  </si>
  <si>
    <t>Náklady na rozvojovou péči po dobu údržby zeleně - 3 roky</t>
  </si>
  <si>
    <t>00572400R</t>
  </si>
  <si>
    <t>směs travní parková, pro běžnou zátěž</t>
  </si>
  <si>
    <t>1772*0,25</t>
  </si>
  <si>
    <t>026-002</t>
  </si>
  <si>
    <t>Gleditsia triacanthos ´Moraine´</t>
  </si>
  <si>
    <t>02654935R</t>
  </si>
  <si>
    <t>dřevina listnatá Tavolník; Spiraea vanhouti; v = 40 až 60 cm; kontejner 1,5 l</t>
  </si>
  <si>
    <t>10371510R</t>
  </si>
  <si>
    <t>substrát zahradnický; balení PE po 75 litech</t>
  </si>
  <si>
    <t>10391500R</t>
  </si>
  <si>
    <t>kůra mulčovací; balení PE po 70 litrech</t>
  </si>
  <si>
    <t>31</t>
  </si>
  <si>
    <t>9*2</t>
  </si>
  <si>
    <t>60512121R</t>
  </si>
  <si>
    <t>Hranol dřevina: BO, SM;  jakost: I;  délka 4 000 až 6 000 mm</t>
  </si>
  <si>
    <t>RTS 21/ II</t>
  </si>
  <si>
    <t>ochrana kmene 3 kus svisle + rám profil 40/60 , kůly min. D 60 mm : (0,8*8+0,6*4)*31*0,04*0,06*1,2</t>
  </si>
  <si>
    <t>(2,5*3)*31*0,03*0,03*3,14*1,2</t>
  </si>
  <si>
    <t>673131199R</t>
  </si>
  <si>
    <t>tkanina jutová š = 150 mm; l = 25 000 mm; barva přírodní</t>
  </si>
  <si>
    <t>ochrana kmene : 25*31*2</t>
  </si>
  <si>
    <t>Geodetické práce a ochrana inženýrských sítí (dle SoD, čl. 2 odst. 2.5.10)</t>
  </si>
  <si>
    <t>Koordinační činnost (dle SoD, čl. 2 odst. 2.5.5)</t>
  </si>
  <si>
    <t>Geodetické práce po výstavbě (dle SoD, čl. 2 odst. 2.5.11)</t>
  </si>
  <si>
    <t>Zajištění kolaudačního souhlasu (dle SoD, čl. 2 odst. 2.5.12)</t>
  </si>
  <si>
    <t>Fotodokumentace provádění díla (dle SoD, čl. 2 odst. 2.5.9)</t>
  </si>
  <si>
    <t>Kompletační činnost (dle SoD, čl. 2 odst. 2.5.4)</t>
  </si>
  <si>
    <t>Provozní a územní vlivy (dle SoD, čl. 2 odst. 2.5.7)</t>
  </si>
  <si>
    <t>Provozní a územní vlivy</t>
  </si>
  <si>
    <t>Pojištění stavby</t>
  </si>
  <si>
    <t>Pojištění odpovědnosti za škodu (dle SoD čl. 2 odst. 2.5.6)</t>
  </si>
  <si>
    <t>Vypracování výrobní (dílenské) dokumentace (dle SoD čl. 2 odst. 2.5.8)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</si>
</sst>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06/relationships/rdRichValueTypes" Target="richData/rdRichValueTyp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06/relationships/rdRichValueStructure" Target="richData/rdrichvaluestructure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06/relationships/rdRichValue" Target="richData/rdrichvalue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fb t="e">#NAME?</fb>
    <v>4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7030A0"/>
  </sheetPr>
  <dimension ref="A1:G2"/>
  <sheetViews>
    <sheetView workbookViewId="0">
      <selection activeCell="E9" sqref="E9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sheetProtection algorithmName="SHA-512" hashValue="j6i9blJcmmoS96zGwwTjmmtQqf4X6t3YQwl6eZd89wZy8rLlq4Gu3roxnQWLt/rssahLn9WDcnO36xK7xEDl8Q==" saltValue="p002hkWxty625VaGinlVW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621D-F8AB-4990-9A00-DCE6581E8D6C}">
  <sheetPr>
    <tabColor theme="3" tint="0.39997558519241921"/>
    <outlinePr summaryBelow="0"/>
  </sheetPr>
  <dimension ref="A1:BH5000"/>
  <sheetViews>
    <sheetView workbookViewId="0">
      <pane ySplit="7" topLeftCell="A248" activePane="bottomLeft" state="frozen"/>
      <selection sqref="A1:G1"/>
      <selection pane="bottomLeft" activeCell="C179" sqref="C179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69</v>
      </c>
      <c r="C4" s="263" t="s">
        <v>70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SUMIF(AG9:AG34,"&lt;&gt;NOR",G9:G34)</f>
        <v>0</v>
      </c>
      <c r="H8" s="167"/>
      <c r="I8" s="167">
        <f>SUM(I9:I34)</f>
        <v>0</v>
      </c>
      <c r="J8" s="167"/>
      <c r="K8" s="167">
        <f>SUM(K9:K34)</f>
        <v>0</v>
      </c>
      <c r="L8" s="167"/>
      <c r="M8" s="167">
        <f>SUM(M9:M34)</f>
        <v>0</v>
      </c>
      <c r="N8" s="166"/>
      <c r="O8" s="166">
        <f>SUM(O9:O34)</f>
        <v>73.25</v>
      </c>
      <c r="P8" s="166"/>
      <c r="Q8" s="166">
        <f>SUM(Q9:Q34)</f>
        <v>0</v>
      </c>
      <c r="R8" s="167"/>
      <c r="S8" s="167"/>
      <c r="T8" s="168"/>
      <c r="U8" s="162"/>
      <c r="V8" s="162">
        <f>SUM(V9:V34)</f>
        <v>75.78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867</v>
      </c>
      <c r="C9" s="179" t="s">
        <v>868</v>
      </c>
      <c r="D9" s="171" t="s">
        <v>244</v>
      </c>
      <c r="E9" s="172">
        <v>98.989000000000004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0.626</v>
      </c>
      <c r="V9" s="160">
        <f>ROUND(E9*U9,2)</f>
        <v>61.97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6" t="s">
        <v>605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869</v>
      </c>
      <c r="D11" s="183"/>
      <c r="E11" s="184">
        <v>88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92" t="s">
        <v>870</v>
      </c>
      <c r="D12" s="183"/>
      <c r="E12" s="184">
        <v>10.989000000000001</v>
      </c>
      <c r="F12" s="160"/>
      <c r="G12" s="160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251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69">
        <v>2</v>
      </c>
      <c r="B13" s="170" t="s">
        <v>355</v>
      </c>
      <c r="C13" s="179" t="s">
        <v>356</v>
      </c>
      <c r="D13" s="171" t="s">
        <v>244</v>
      </c>
      <c r="E13" s="172">
        <v>18.038699999999999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4" t="s">
        <v>245</v>
      </c>
      <c r="S13" s="174" t="s">
        <v>209</v>
      </c>
      <c r="T13" s="175" t="s">
        <v>209</v>
      </c>
      <c r="U13" s="160">
        <v>0.495</v>
      </c>
      <c r="V13" s="160">
        <f>ROUND(E13*U13,2)</f>
        <v>8.93</v>
      </c>
      <c r="W13" s="160"/>
      <c r="X13" s="160" t="s">
        <v>246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426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66" t="s">
        <v>357</v>
      </c>
      <c r="D14" s="267"/>
      <c r="E14" s="267"/>
      <c r="F14" s="267"/>
      <c r="G14" s="267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249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76" t="str">
        <f>C14</f>
        <v>zapažených i nezapažených s urovnáním dna do předepsaného profilu a spádu, s přehozením výkopku na přilehlém terénu na vzdálenost do 3 m od podélné osy rýhy nebo s naložením výkopku na dopravní prostředek.</v>
      </c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92" t="s">
        <v>871</v>
      </c>
      <c r="D15" s="183"/>
      <c r="E15" s="184">
        <v>14.535</v>
      </c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251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92" t="s">
        <v>872</v>
      </c>
      <c r="D16" s="183"/>
      <c r="E16" s="184">
        <v>3.5036999999999998</v>
      </c>
      <c r="F16" s="160"/>
      <c r="G16" s="160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251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69">
        <v>3</v>
      </c>
      <c r="B17" s="170" t="s">
        <v>265</v>
      </c>
      <c r="C17" s="179" t="s">
        <v>266</v>
      </c>
      <c r="D17" s="171" t="s">
        <v>244</v>
      </c>
      <c r="E17" s="172">
        <v>117.0277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4" t="s">
        <v>245</v>
      </c>
      <c r="S17" s="174" t="s">
        <v>209</v>
      </c>
      <c r="T17" s="175" t="s">
        <v>209</v>
      </c>
      <c r="U17" s="160">
        <v>5.1999999999999998E-3</v>
      </c>
      <c r="V17" s="160">
        <f>ROUND(E17*U17,2)</f>
        <v>0.61</v>
      </c>
      <c r="W17" s="160"/>
      <c r="X17" s="160" t="s">
        <v>246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247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266" t="s">
        <v>267</v>
      </c>
      <c r="D18" s="267"/>
      <c r="E18" s="267"/>
      <c r="F18" s="267"/>
      <c r="G18" s="267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249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92" t="s">
        <v>873</v>
      </c>
      <c r="D19" s="183"/>
      <c r="E19" s="184">
        <v>98.989000000000004</v>
      </c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251</v>
      </c>
      <c r="AH19" s="149">
        <v>5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92" t="s">
        <v>874</v>
      </c>
      <c r="D20" s="183"/>
      <c r="E20" s="184">
        <v>18.038699999999999</v>
      </c>
      <c r="F20" s="160"/>
      <c r="G20" s="160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49"/>
      <c r="Z20" s="149"/>
      <c r="AA20" s="149"/>
      <c r="AB20" s="149"/>
      <c r="AC20" s="149"/>
      <c r="AD20" s="149"/>
      <c r="AE20" s="149"/>
      <c r="AF20" s="149"/>
      <c r="AG20" s="149" t="s">
        <v>251</v>
      </c>
      <c r="AH20" s="149">
        <v>5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69">
        <v>4</v>
      </c>
      <c r="B21" s="170" t="s">
        <v>626</v>
      </c>
      <c r="C21" s="179" t="s">
        <v>627</v>
      </c>
      <c r="D21" s="171" t="s">
        <v>244</v>
      </c>
      <c r="E21" s="172">
        <v>39.595599999999997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4" t="s">
        <v>245</v>
      </c>
      <c r="S21" s="174" t="s">
        <v>209</v>
      </c>
      <c r="T21" s="175" t="s">
        <v>209</v>
      </c>
      <c r="U21" s="160">
        <v>6.8000000000000005E-2</v>
      </c>
      <c r="V21" s="160">
        <f>ROUND(E21*U21,2)</f>
        <v>2.69</v>
      </c>
      <c r="W21" s="160"/>
      <c r="X21" s="160" t="s">
        <v>246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247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266" t="s">
        <v>628</v>
      </c>
      <c r="D22" s="267"/>
      <c r="E22" s="267"/>
      <c r="F22" s="267"/>
      <c r="G22" s="267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249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2" t="s">
        <v>875</v>
      </c>
      <c r="D23" s="183"/>
      <c r="E23" s="184"/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251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92" t="s">
        <v>876</v>
      </c>
      <c r="D24" s="183"/>
      <c r="E24" s="184">
        <v>39.595599999999997</v>
      </c>
      <c r="F24" s="160"/>
      <c r="G24" s="160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251</v>
      </c>
      <c r="AH24" s="149">
        <v>5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69">
        <v>5</v>
      </c>
      <c r="B25" s="170" t="s">
        <v>631</v>
      </c>
      <c r="C25" s="179" t="s">
        <v>632</v>
      </c>
      <c r="D25" s="171" t="s">
        <v>258</v>
      </c>
      <c r="E25" s="172">
        <v>70</v>
      </c>
      <c r="F25" s="173"/>
      <c r="G25" s="174">
        <f>ROUND(E25*F25,2)</f>
        <v>0</v>
      </c>
      <c r="H25" s="173"/>
      <c r="I25" s="174">
        <f>ROUND(E25*H25,2)</f>
        <v>0</v>
      </c>
      <c r="J25" s="173"/>
      <c r="K25" s="174">
        <f>ROUND(E25*J25,2)</f>
        <v>0</v>
      </c>
      <c r="L25" s="174">
        <v>21</v>
      </c>
      <c r="M25" s="174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4" t="s">
        <v>245</v>
      </c>
      <c r="S25" s="174" t="s">
        <v>209</v>
      </c>
      <c r="T25" s="175" t="s">
        <v>209</v>
      </c>
      <c r="U25" s="160">
        <v>1.2E-2</v>
      </c>
      <c r="V25" s="160">
        <f>ROUND(E25*U25,2)</f>
        <v>0.84</v>
      </c>
      <c r="W25" s="160"/>
      <c r="X25" s="160" t="s">
        <v>246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247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266" t="s">
        <v>633</v>
      </c>
      <c r="D26" s="267"/>
      <c r="E26" s="267"/>
      <c r="F26" s="267"/>
      <c r="G26" s="267"/>
      <c r="H26" s="160"/>
      <c r="I26" s="160"/>
      <c r="J26" s="160"/>
      <c r="K26" s="160"/>
      <c r="L26" s="160"/>
      <c r="M26" s="160"/>
      <c r="N26" s="159"/>
      <c r="O26" s="159"/>
      <c r="P26" s="159"/>
      <c r="Q26" s="159"/>
      <c r="R26" s="160"/>
      <c r="S26" s="160"/>
      <c r="T26" s="160"/>
      <c r="U26" s="160"/>
      <c r="V26" s="160"/>
      <c r="W26" s="160"/>
      <c r="X26" s="160"/>
      <c r="Y26" s="149"/>
      <c r="Z26" s="149"/>
      <c r="AA26" s="149"/>
      <c r="AB26" s="149"/>
      <c r="AC26" s="149"/>
      <c r="AD26" s="149"/>
      <c r="AE26" s="149"/>
      <c r="AF26" s="149"/>
      <c r="AG26" s="149" t="s">
        <v>249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92" t="s">
        <v>877</v>
      </c>
      <c r="D27" s="183"/>
      <c r="E27" s="184">
        <v>70</v>
      </c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251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69">
        <v>6</v>
      </c>
      <c r="B28" s="170" t="s">
        <v>635</v>
      </c>
      <c r="C28" s="179" t="s">
        <v>636</v>
      </c>
      <c r="D28" s="171" t="s">
        <v>258</v>
      </c>
      <c r="E28" s="172">
        <v>41.04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4" t="s">
        <v>245</v>
      </c>
      <c r="S28" s="174" t="s">
        <v>209</v>
      </c>
      <c r="T28" s="175" t="s">
        <v>209</v>
      </c>
      <c r="U28" s="160">
        <v>1.7999999999999999E-2</v>
      </c>
      <c r="V28" s="160">
        <f>ROUND(E28*U28,2)</f>
        <v>0.74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247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266" t="s">
        <v>637</v>
      </c>
      <c r="D29" s="267"/>
      <c r="E29" s="267"/>
      <c r="F29" s="267"/>
      <c r="G29" s="267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249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92" t="s">
        <v>878</v>
      </c>
      <c r="D30" s="183"/>
      <c r="E30" s="184">
        <v>41.04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251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9">
        <v>7</v>
      </c>
      <c r="B31" s="170" t="s">
        <v>283</v>
      </c>
      <c r="C31" s="179" t="s">
        <v>284</v>
      </c>
      <c r="D31" s="171" t="s">
        <v>244</v>
      </c>
      <c r="E31" s="172">
        <v>117.0277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4" t="s">
        <v>245</v>
      </c>
      <c r="S31" s="174" t="s">
        <v>209</v>
      </c>
      <c r="T31" s="175" t="s">
        <v>209</v>
      </c>
      <c r="U31" s="160">
        <v>0</v>
      </c>
      <c r="V31" s="160">
        <f>ROUND(E31*U31,2)</f>
        <v>0</v>
      </c>
      <c r="W31" s="160"/>
      <c r="X31" s="160" t="s">
        <v>246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247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92" t="s">
        <v>879</v>
      </c>
      <c r="D32" s="183"/>
      <c r="E32" s="184">
        <v>117.0277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251</v>
      </c>
      <c r="AH32" s="149">
        <v>5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69">
        <v>8</v>
      </c>
      <c r="B33" s="170" t="s">
        <v>643</v>
      </c>
      <c r="C33" s="179" t="s">
        <v>644</v>
      </c>
      <c r="D33" s="171" t="s">
        <v>347</v>
      </c>
      <c r="E33" s="172">
        <v>73.251859999999994</v>
      </c>
      <c r="F33" s="173"/>
      <c r="G33" s="174">
        <f>ROUND(E33*F33,2)</f>
        <v>0</v>
      </c>
      <c r="H33" s="173"/>
      <c r="I33" s="174">
        <f>ROUND(E33*H33,2)</f>
        <v>0</v>
      </c>
      <c r="J33" s="173"/>
      <c r="K33" s="174">
        <f>ROUND(E33*J33,2)</f>
        <v>0</v>
      </c>
      <c r="L33" s="174">
        <v>21</v>
      </c>
      <c r="M33" s="174">
        <f>G33*(1+L33/100)</f>
        <v>0</v>
      </c>
      <c r="N33" s="172">
        <v>1</v>
      </c>
      <c r="O33" s="172">
        <f>ROUND(E33*N33,2)</f>
        <v>73.25</v>
      </c>
      <c r="P33" s="172">
        <v>0</v>
      </c>
      <c r="Q33" s="172">
        <f>ROUND(E33*P33,2)</f>
        <v>0</v>
      </c>
      <c r="R33" s="174" t="s">
        <v>315</v>
      </c>
      <c r="S33" s="174" t="s">
        <v>209</v>
      </c>
      <c r="T33" s="175" t="s">
        <v>209</v>
      </c>
      <c r="U33" s="160">
        <v>0</v>
      </c>
      <c r="V33" s="160">
        <f>ROUND(E33*U33,2)</f>
        <v>0</v>
      </c>
      <c r="W33" s="160"/>
      <c r="X33" s="160" t="s">
        <v>316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317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2" t="s">
        <v>880</v>
      </c>
      <c r="D34" s="183"/>
      <c r="E34" s="184">
        <v>73.251859999999994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251</v>
      </c>
      <c r="AH34" s="149">
        <v>5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x14ac:dyDescent="0.2">
      <c r="A35" s="163" t="s">
        <v>204</v>
      </c>
      <c r="B35" s="164" t="s">
        <v>109</v>
      </c>
      <c r="C35" s="178" t="s">
        <v>110</v>
      </c>
      <c r="D35" s="165"/>
      <c r="E35" s="166"/>
      <c r="F35" s="167"/>
      <c r="G35" s="167">
        <f>SUMIF(AG36:AG65,"&lt;&gt;NOR",G36:G65)</f>
        <v>0</v>
      </c>
      <c r="H35" s="167"/>
      <c r="I35" s="167">
        <f>SUM(I36:I65)</f>
        <v>0</v>
      </c>
      <c r="J35" s="167"/>
      <c r="K35" s="167">
        <f>SUM(K36:K65)</f>
        <v>0</v>
      </c>
      <c r="L35" s="167"/>
      <c r="M35" s="167">
        <f>SUM(M36:M65)</f>
        <v>0</v>
      </c>
      <c r="N35" s="166"/>
      <c r="O35" s="166">
        <f>SUM(O36:O65)</f>
        <v>56.62</v>
      </c>
      <c r="P35" s="166"/>
      <c r="Q35" s="166">
        <f>SUM(Q36:Q65)</f>
        <v>0</v>
      </c>
      <c r="R35" s="167"/>
      <c r="S35" s="167"/>
      <c r="T35" s="168"/>
      <c r="U35" s="162"/>
      <c r="V35" s="162">
        <f>SUM(V36:V65)</f>
        <v>54.970000000000006</v>
      </c>
      <c r="W35" s="162"/>
      <c r="X35" s="162"/>
      <c r="AG35" t="s">
        <v>205</v>
      </c>
    </row>
    <row r="36" spans="1:60" outlineLevel="1" x14ac:dyDescent="0.2">
      <c r="A36" s="169">
        <v>9</v>
      </c>
      <c r="B36" s="170" t="s">
        <v>881</v>
      </c>
      <c r="C36" s="179" t="s">
        <v>882</v>
      </c>
      <c r="D36" s="171" t="s">
        <v>244</v>
      </c>
      <c r="E36" s="172">
        <v>5.8630500000000003</v>
      </c>
      <c r="F36" s="173"/>
      <c r="G36" s="174">
        <f>ROUND(E36*F36,2)</f>
        <v>0</v>
      </c>
      <c r="H36" s="173"/>
      <c r="I36" s="174">
        <f>ROUND(E36*H36,2)</f>
        <v>0</v>
      </c>
      <c r="J36" s="173"/>
      <c r="K36" s="174">
        <f>ROUND(E36*J36,2)</f>
        <v>0</v>
      </c>
      <c r="L36" s="174">
        <v>21</v>
      </c>
      <c r="M36" s="174">
        <f>G36*(1+L36/100)</f>
        <v>0</v>
      </c>
      <c r="N36" s="172">
        <v>2.5249999999999999</v>
      </c>
      <c r="O36" s="172">
        <f>ROUND(E36*N36,2)</f>
        <v>14.8</v>
      </c>
      <c r="P36" s="172">
        <v>0</v>
      </c>
      <c r="Q36" s="172">
        <f>ROUND(E36*P36,2)</f>
        <v>0</v>
      </c>
      <c r="R36" s="174" t="s">
        <v>384</v>
      </c>
      <c r="S36" s="174" t="s">
        <v>209</v>
      </c>
      <c r="T36" s="175" t="s">
        <v>209</v>
      </c>
      <c r="U36" s="160">
        <v>0.48</v>
      </c>
      <c r="V36" s="160">
        <f>ROUND(E36*U36,2)</f>
        <v>2.81</v>
      </c>
      <c r="W36" s="160"/>
      <c r="X36" s="160" t="s">
        <v>246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247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266" t="s">
        <v>883</v>
      </c>
      <c r="D37" s="267"/>
      <c r="E37" s="267"/>
      <c r="F37" s="267"/>
      <c r="G37" s="267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249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2" t="s">
        <v>884</v>
      </c>
      <c r="D38" s="183"/>
      <c r="E38" s="184">
        <v>4.3632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251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92" t="s">
        <v>885</v>
      </c>
      <c r="D39" s="183"/>
      <c r="E39" s="184">
        <v>1.4998499999999999</v>
      </c>
      <c r="F39" s="160"/>
      <c r="G39" s="160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49"/>
      <c r="Z39" s="149"/>
      <c r="AA39" s="149"/>
      <c r="AB39" s="149"/>
      <c r="AC39" s="149"/>
      <c r="AD39" s="149"/>
      <c r="AE39" s="149"/>
      <c r="AF39" s="149"/>
      <c r="AG39" s="149" t="s">
        <v>251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69">
        <v>10</v>
      </c>
      <c r="B40" s="170" t="s">
        <v>886</v>
      </c>
      <c r="C40" s="179" t="s">
        <v>887</v>
      </c>
      <c r="D40" s="171" t="s">
        <v>258</v>
      </c>
      <c r="E40" s="172">
        <v>14.787000000000001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2">
        <v>3.6400000000000002E-2</v>
      </c>
      <c r="O40" s="172">
        <f>ROUND(E40*N40,2)</f>
        <v>0.54</v>
      </c>
      <c r="P40" s="172">
        <v>0</v>
      </c>
      <c r="Q40" s="172">
        <f>ROUND(E40*P40,2)</f>
        <v>0</v>
      </c>
      <c r="R40" s="174" t="s">
        <v>384</v>
      </c>
      <c r="S40" s="174" t="s">
        <v>209</v>
      </c>
      <c r="T40" s="175" t="s">
        <v>209</v>
      </c>
      <c r="U40" s="160">
        <v>0.52700000000000002</v>
      </c>
      <c r="V40" s="160">
        <f>ROUND(E40*U40,2)</f>
        <v>7.79</v>
      </c>
      <c r="W40" s="160"/>
      <c r="X40" s="160" t="s">
        <v>246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247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22.5" outlineLevel="1" x14ac:dyDescent="0.2">
      <c r="A41" s="156"/>
      <c r="B41" s="157"/>
      <c r="C41" s="266" t="s">
        <v>888</v>
      </c>
      <c r="D41" s="267"/>
      <c r="E41" s="267"/>
      <c r="F41" s="267"/>
      <c r="G41" s="267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249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76" t="str">
        <f>C41</f>
        <v>svislé nebo šikmé (odkloněné) , půdorysně přímé nebo zalomené, stěn základových desek ve volných nebo zapažených jámách, rýhách, šachtách, včetně případných vzpěr,</v>
      </c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257" t="s">
        <v>889</v>
      </c>
      <c r="D42" s="258"/>
      <c r="E42" s="258"/>
      <c r="F42" s="258"/>
      <c r="G42" s="258"/>
      <c r="H42" s="160"/>
      <c r="I42" s="160"/>
      <c r="J42" s="160"/>
      <c r="K42" s="160"/>
      <c r="L42" s="160"/>
      <c r="M42" s="160"/>
      <c r="N42" s="159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49"/>
      <c r="Z42" s="149"/>
      <c r="AA42" s="149"/>
      <c r="AB42" s="149"/>
      <c r="AC42" s="149"/>
      <c r="AD42" s="149"/>
      <c r="AE42" s="149"/>
      <c r="AF42" s="149"/>
      <c r="AG42" s="149" t="s">
        <v>213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2" t="s">
        <v>890</v>
      </c>
      <c r="D43" s="183"/>
      <c r="E43" s="184">
        <v>11.718</v>
      </c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251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2" t="s">
        <v>891</v>
      </c>
      <c r="D44" s="183"/>
      <c r="E44" s="184">
        <v>3.069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251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69">
        <v>11</v>
      </c>
      <c r="B45" s="170" t="s">
        <v>892</v>
      </c>
      <c r="C45" s="179" t="s">
        <v>893</v>
      </c>
      <c r="D45" s="171" t="s">
        <v>258</v>
      </c>
      <c r="E45" s="172">
        <v>14.787000000000001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21</v>
      </c>
      <c r="M45" s="174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4" t="s">
        <v>384</v>
      </c>
      <c r="S45" s="174" t="s">
        <v>209</v>
      </c>
      <c r="T45" s="175" t="s">
        <v>209</v>
      </c>
      <c r="U45" s="160">
        <v>0.32</v>
      </c>
      <c r="V45" s="160">
        <f>ROUND(E45*U45,2)</f>
        <v>4.7300000000000004</v>
      </c>
      <c r="W45" s="160"/>
      <c r="X45" s="160" t="s">
        <v>246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247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22.5" outlineLevel="1" x14ac:dyDescent="0.2">
      <c r="A46" s="156"/>
      <c r="B46" s="157"/>
      <c r="C46" s="266" t="s">
        <v>888</v>
      </c>
      <c r="D46" s="267"/>
      <c r="E46" s="267"/>
      <c r="F46" s="267"/>
      <c r="G46" s="267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249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76" t="str">
        <f>C46</f>
        <v>svislé nebo šikmé (odkloněné) , půdorysně přímé nebo zalomené, stěn základových desek ve volných nebo zapažených jámách, rýhách, šachtách, včetně případných vzpěr,</v>
      </c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257" t="s">
        <v>894</v>
      </c>
      <c r="D47" s="258"/>
      <c r="E47" s="258"/>
      <c r="F47" s="258"/>
      <c r="G47" s="258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213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92" t="s">
        <v>895</v>
      </c>
      <c r="D48" s="183"/>
      <c r="E48" s="184">
        <v>14.787000000000001</v>
      </c>
      <c r="F48" s="160"/>
      <c r="G48" s="160"/>
      <c r="H48" s="160"/>
      <c r="I48" s="160"/>
      <c r="J48" s="160"/>
      <c r="K48" s="160"/>
      <c r="L48" s="160"/>
      <c r="M48" s="160"/>
      <c r="N48" s="159"/>
      <c r="O48" s="159"/>
      <c r="P48" s="159"/>
      <c r="Q48" s="159"/>
      <c r="R48" s="160"/>
      <c r="S48" s="160"/>
      <c r="T48" s="160"/>
      <c r="U48" s="160"/>
      <c r="V48" s="160"/>
      <c r="W48" s="160"/>
      <c r="X48" s="160"/>
      <c r="Y48" s="149"/>
      <c r="Z48" s="149"/>
      <c r="AA48" s="149"/>
      <c r="AB48" s="149"/>
      <c r="AC48" s="149"/>
      <c r="AD48" s="149"/>
      <c r="AE48" s="149"/>
      <c r="AF48" s="149"/>
      <c r="AG48" s="149" t="s">
        <v>251</v>
      </c>
      <c r="AH48" s="149">
        <v>5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69">
        <v>12</v>
      </c>
      <c r="B49" s="170" t="s">
        <v>896</v>
      </c>
      <c r="C49" s="179" t="s">
        <v>897</v>
      </c>
      <c r="D49" s="171" t="s">
        <v>347</v>
      </c>
      <c r="E49" s="172">
        <v>0.42703000000000002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72">
        <v>1.0554399999999999</v>
      </c>
      <c r="O49" s="172">
        <f>ROUND(E49*N49,2)</f>
        <v>0.45</v>
      </c>
      <c r="P49" s="172">
        <v>0</v>
      </c>
      <c r="Q49" s="172">
        <f>ROUND(E49*P49,2)</f>
        <v>0</v>
      </c>
      <c r="R49" s="174" t="s">
        <v>384</v>
      </c>
      <c r="S49" s="174" t="s">
        <v>209</v>
      </c>
      <c r="T49" s="175" t="s">
        <v>209</v>
      </c>
      <c r="U49" s="160">
        <v>15.231</v>
      </c>
      <c r="V49" s="160">
        <f>ROUND(E49*U49,2)</f>
        <v>6.5</v>
      </c>
      <c r="W49" s="160"/>
      <c r="X49" s="160" t="s">
        <v>246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247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266" t="s">
        <v>663</v>
      </c>
      <c r="D50" s="267"/>
      <c r="E50" s="267"/>
      <c r="F50" s="267"/>
      <c r="G50" s="267"/>
      <c r="H50" s="160"/>
      <c r="I50" s="160"/>
      <c r="J50" s="160"/>
      <c r="K50" s="160"/>
      <c r="L50" s="160"/>
      <c r="M50" s="160"/>
      <c r="N50" s="159"/>
      <c r="O50" s="159"/>
      <c r="P50" s="159"/>
      <c r="Q50" s="159"/>
      <c r="R50" s="160"/>
      <c r="S50" s="160"/>
      <c r="T50" s="160"/>
      <c r="U50" s="160"/>
      <c r="V50" s="160"/>
      <c r="W50" s="160"/>
      <c r="X50" s="160"/>
      <c r="Y50" s="149"/>
      <c r="Z50" s="149"/>
      <c r="AA50" s="149"/>
      <c r="AB50" s="149"/>
      <c r="AC50" s="149"/>
      <c r="AD50" s="149"/>
      <c r="AE50" s="149"/>
      <c r="AF50" s="149"/>
      <c r="AG50" s="149" t="s">
        <v>249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92" t="s">
        <v>898</v>
      </c>
      <c r="D51" s="183"/>
      <c r="E51" s="184">
        <v>0.42703000000000002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251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69">
        <v>13</v>
      </c>
      <c r="B52" s="170" t="s">
        <v>654</v>
      </c>
      <c r="C52" s="179" t="s">
        <v>655</v>
      </c>
      <c r="D52" s="171" t="s">
        <v>258</v>
      </c>
      <c r="E52" s="172">
        <v>12.6</v>
      </c>
      <c r="F52" s="173"/>
      <c r="G52" s="174">
        <f>ROUND(E52*F52,2)</f>
        <v>0</v>
      </c>
      <c r="H52" s="173"/>
      <c r="I52" s="174">
        <f>ROUND(E52*H52,2)</f>
        <v>0</v>
      </c>
      <c r="J52" s="173"/>
      <c r="K52" s="174">
        <f>ROUND(E52*J52,2)</f>
        <v>0</v>
      </c>
      <c r="L52" s="174">
        <v>21</v>
      </c>
      <c r="M52" s="174">
        <f>G52*(1+L52/100)</f>
        <v>0</v>
      </c>
      <c r="N52" s="172">
        <v>0.74</v>
      </c>
      <c r="O52" s="172">
        <f>ROUND(E52*N52,2)</f>
        <v>9.32</v>
      </c>
      <c r="P52" s="172">
        <v>0</v>
      </c>
      <c r="Q52" s="172">
        <f>ROUND(E52*P52,2)</f>
        <v>0</v>
      </c>
      <c r="R52" s="174" t="s">
        <v>384</v>
      </c>
      <c r="S52" s="174" t="s">
        <v>209</v>
      </c>
      <c r="T52" s="175" t="s">
        <v>209</v>
      </c>
      <c r="U52" s="160">
        <v>1.1000000000000001</v>
      </c>
      <c r="V52" s="160">
        <f>ROUND(E52*U52,2)</f>
        <v>13.86</v>
      </c>
      <c r="W52" s="160"/>
      <c r="X52" s="160" t="s">
        <v>246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247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266" t="s">
        <v>656</v>
      </c>
      <c r="D53" s="267"/>
      <c r="E53" s="267"/>
      <c r="F53" s="267"/>
      <c r="G53" s="267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49"/>
      <c r="Z53" s="149"/>
      <c r="AA53" s="149"/>
      <c r="AB53" s="149"/>
      <c r="AC53" s="149"/>
      <c r="AD53" s="149"/>
      <c r="AE53" s="149"/>
      <c r="AF53" s="149"/>
      <c r="AG53" s="149" t="s">
        <v>249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92" t="s">
        <v>899</v>
      </c>
      <c r="D54" s="183"/>
      <c r="E54" s="184">
        <v>12.6</v>
      </c>
      <c r="F54" s="160"/>
      <c r="G54" s="160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49"/>
      <c r="Z54" s="149"/>
      <c r="AA54" s="149"/>
      <c r="AB54" s="149"/>
      <c r="AC54" s="149"/>
      <c r="AD54" s="149"/>
      <c r="AE54" s="149"/>
      <c r="AF54" s="149"/>
      <c r="AG54" s="149" t="s">
        <v>251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69">
        <v>14</v>
      </c>
      <c r="B55" s="170" t="s">
        <v>900</v>
      </c>
      <c r="C55" s="179" t="s">
        <v>901</v>
      </c>
      <c r="D55" s="171" t="s">
        <v>244</v>
      </c>
      <c r="E55" s="172">
        <v>10.611000000000001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21</v>
      </c>
      <c r="M55" s="174">
        <f>G55*(1+L55/100)</f>
        <v>0</v>
      </c>
      <c r="N55" s="172">
        <v>2.5249999999999999</v>
      </c>
      <c r="O55" s="172">
        <f>ROUND(E55*N55,2)</f>
        <v>26.79</v>
      </c>
      <c r="P55" s="172">
        <v>0</v>
      </c>
      <c r="Q55" s="172">
        <f>ROUND(E55*P55,2)</f>
        <v>0</v>
      </c>
      <c r="R55" s="174" t="s">
        <v>384</v>
      </c>
      <c r="S55" s="174" t="s">
        <v>209</v>
      </c>
      <c r="T55" s="175" t="s">
        <v>209</v>
      </c>
      <c r="U55" s="160">
        <v>0.47699999999999998</v>
      </c>
      <c r="V55" s="160">
        <f>ROUND(E55*U55,2)</f>
        <v>5.0599999999999996</v>
      </c>
      <c r="W55" s="160"/>
      <c r="X55" s="160" t="s">
        <v>246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247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255" t="s">
        <v>902</v>
      </c>
      <c r="D56" s="256"/>
      <c r="E56" s="256"/>
      <c r="F56" s="256"/>
      <c r="G56" s="256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49"/>
      <c r="Z56" s="149"/>
      <c r="AA56" s="149"/>
      <c r="AB56" s="149"/>
      <c r="AC56" s="149"/>
      <c r="AD56" s="149"/>
      <c r="AE56" s="149"/>
      <c r="AF56" s="149"/>
      <c r="AG56" s="149" t="s">
        <v>213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2" t="s">
        <v>903</v>
      </c>
      <c r="D57" s="183"/>
      <c r="E57" s="184">
        <v>8.5500000000000007</v>
      </c>
      <c r="F57" s="160"/>
      <c r="G57" s="160"/>
      <c r="H57" s="160"/>
      <c r="I57" s="160"/>
      <c r="J57" s="160"/>
      <c r="K57" s="160"/>
      <c r="L57" s="160"/>
      <c r="M57" s="160"/>
      <c r="N57" s="159"/>
      <c r="O57" s="159"/>
      <c r="P57" s="159"/>
      <c r="Q57" s="159"/>
      <c r="R57" s="160"/>
      <c r="S57" s="160"/>
      <c r="T57" s="160"/>
      <c r="U57" s="160"/>
      <c r="V57" s="160"/>
      <c r="W57" s="160"/>
      <c r="X57" s="160"/>
      <c r="Y57" s="149"/>
      <c r="Z57" s="149"/>
      <c r="AA57" s="149"/>
      <c r="AB57" s="149"/>
      <c r="AC57" s="149"/>
      <c r="AD57" s="149"/>
      <c r="AE57" s="149"/>
      <c r="AF57" s="149"/>
      <c r="AG57" s="149" t="s">
        <v>251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2" t="s">
        <v>904</v>
      </c>
      <c r="D58" s="183"/>
      <c r="E58" s="184">
        <v>2.0609999999999999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251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69">
        <v>15</v>
      </c>
      <c r="B59" s="170" t="s">
        <v>905</v>
      </c>
      <c r="C59" s="179" t="s">
        <v>906</v>
      </c>
      <c r="D59" s="171" t="s">
        <v>299</v>
      </c>
      <c r="E59" s="172">
        <v>3</v>
      </c>
      <c r="F59" s="173"/>
      <c r="G59" s="174">
        <f>ROUND(E59*F59,2)</f>
        <v>0</v>
      </c>
      <c r="H59" s="173"/>
      <c r="I59" s="174">
        <f>ROUND(E59*H59,2)</f>
        <v>0</v>
      </c>
      <c r="J59" s="173"/>
      <c r="K59" s="174">
        <f>ROUND(E59*J59,2)</f>
        <v>0</v>
      </c>
      <c r="L59" s="174">
        <v>21</v>
      </c>
      <c r="M59" s="174">
        <f>G59*(1+L59/100)</f>
        <v>0</v>
      </c>
      <c r="N59" s="172">
        <v>4.4400000000000004E-3</v>
      </c>
      <c r="O59" s="172">
        <f>ROUND(E59*N59,2)</f>
        <v>0.01</v>
      </c>
      <c r="P59" s="172">
        <v>0</v>
      </c>
      <c r="Q59" s="172">
        <f>ROUND(E59*P59,2)</f>
        <v>0</v>
      </c>
      <c r="R59" s="174" t="s">
        <v>384</v>
      </c>
      <c r="S59" s="174" t="s">
        <v>209</v>
      </c>
      <c r="T59" s="175" t="s">
        <v>209</v>
      </c>
      <c r="U59" s="160">
        <v>0.4</v>
      </c>
      <c r="V59" s="160">
        <f>ROUND(E59*U59,2)</f>
        <v>1.2</v>
      </c>
      <c r="W59" s="160"/>
      <c r="X59" s="160" t="s">
        <v>246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247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266" t="s">
        <v>907</v>
      </c>
      <c r="D60" s="267"/>
      <c r="E60" s="267"/>
      <c r="F60" s="267"/>
      <c r="G60" s="267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49"/>
      <c r="Z60" s="149"/>
      <c r="AA60" s="149"/>
      <c r="AB60" s="149"/>
      <c r="AC60" s="149"/>
      <c r="AD60" s="149"/>
      <c r="AE60" s="149"/>
      <c r="AF60" s="149"/>
      <c r="AG60" s="149" t="s">
        <v>249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69">
        <v>16</v>
      </c>
      <c r="B61" s="170" t="s">
        <v>908</v>
      </c>
      <c r="C61" s="179" t="s">
        <v>909</v>
      </c>
      <c r="D61" s="171" t="s">
        <v>347</v>
      </c>
      <c r="E61" s="172">
        <v>0.53054999999999997</v>
      </c>
      <c r="F61" s="173"/>
      <c r="G61" s="174">
        <f>ROUND(E61*F61,2)</f>
        <v>0</v>
      </c>
      <c r="H61" s="173"/>
      <c r="I61" s="174">
        <f>ROUND(E61*H61,2)</f>
        <v>0</v>
      </c>
      <c r="J61" s="173"/>
      <c r="K61" s="174">
        <f>ROUND(E61*J61,2)</f>
        <v>0</v>
      </c>
      <c r="L61" s="174">
        <v>21</v>
      </c>
      <c r="M61" s="174">
        <f>G61*(1+L61/100)</f>
        <v>0</v>
      </c>
      <c r="N61" s="172">
        <v>1.0211600000000001</v>
      </c>
      <c r="O61" s="172">
        <f>ROUND(E61*N61,2)</f>
        <v>0.54</v>
      </c>
      <c r="P61" s="172">
        <v>0</v>
      </c>
      <c r="Q61" s="172">
        <f>ROUND(E61*P61,2)</f>
        <v>0</v>
      </c>
      <c r="R61" s="174" t="s">
        <v>384</v>
      </c>
      <c r="S61" s="174" t="s">
        <v>209</v>
      </c>
      <c r="T61" s="175" t="s">
        <v>209</v>
      </c>
      <c r="U61" s="160">
        <v>23.530999999999999</v>
      </c>
      <c r="V61" s="160">
        <f>ROUND(E61*U61,2)</f>
        <v>12.48</v>
      </c>
      <c r="W61" s="160"/>
      <c r="X61" s="160" t="s">
        <v>246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247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92" t="s">
        <v>910</v>
      </c>
      <c r="D62" s="183"/>
      <c r="E62" s="184">
        <v>0.53054999999999997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49"/>
      <c r="Z62" s="149"/>
      <c r="AA62" s="149"/>
      <c r="AB62" s="149"/>
      <c r="AC62" s="149"/>
      <c r="AD62" s="149"/>
      <c r="AE62" s="149"/>
      <c r="AF62" s="149"/>
      <c r="AG62" s="149" t="s">
        <v>251</v>
      </c>
      <c r="AH62" s="149">
        <v>5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69">
        <v>17</v>
      </c>
      <c r="B63" s="170" t="s">
        <v>911</v>
      </c>
      <c r="C63" s="179" t="s">
        <v>912</v>
      </c>
      <c r="D63" s="171" t="s">
        <v>258</v>
      </c>
      <c r="E63" s="172">
        <v>20.6</v>
      </c>
      <c r="F63" s="173"/>
      <c r="G63" s="174">
        <f>ROUND(E63*F63,2)</f>
        <v>0</v>
      </c>
      <c r="H63" s="173"/>
      <c r="I63" s="174">
        <f>ROUND(E63*H63,2)</f>
        <v>0</v>
      </c>
      <c r="J63" s="173"/>
      <c r="K63" s="174">
        <f>ROUND(E63*J63,2)</f>
        <v>0</v>
      </c>
      <c r="L63" s="174">
        <v>21</v>
      </c>
      <c r="M63" s="174">
        <f>G63*(1+L63/100)</f>
        <v>0</v>
      </c>
      <c r="N63" s="172">
        <v>0.2024</v>
      </c>
      <c r="O63" s="172">
        <f>ROUND(E63*N63,2)</f>
        <v>4.17</v>
      </c>
      <c r="P63" s="172">
        <v>0</v>
      </c>
      <c r="Q63" s="172">
        <f>ROUND(E63*P63,2)</f>
        <v>0</v>
      </c>
      <c r="R63" s="174" t="s">
        <v>588</v>
      </c>
      <c r="S63" s="174" t="s">
        <v>209</v>
      </c>
      <c r="T63" s="175" t="s">
        <v>209</v>
      </c>
      <c r="U63" s="160">
        <v>2.5999999999999999E-2</v>
      </c>
      <c r="V63" s="160">
        <f>ROUND(E63*U63,2)</f>
        <v>0.54</v>
      </c>
      <c r="W63" s="160"/>
      <c r="X63" s="160" t="s">
        <v>246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247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266" t="s">
        <v>913</v>
      </c>
      <c r="D64" s="267"/>
      <c r="E64" s="267"/>
      <c r="F64" s="267"/>
      <c r="G64" s="267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49"/>
      <c r="Z64" s="149"/>
      <c r="AA64" s="149"/>
      <c r="AB64" s="149"/>
      <c r="AC64" s="149"/>
      <c r="AD64" s="149"/>
      <c r="AE64" s="149"/>
      <c r="AF64" s="149"/>
      <c r="AG64" s="149" t="s">
        <v>249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2" t="s">
        <v>914</v>
      </c>
      <c r="D65" s="183"/>
      <c r="E65" s="184">
        <v>20.6</v>
      </c>
      <c r="F65" s="160"/>
      <c r="G65" s="160"/>
      <c r="H65" s="160"/>
      <c r="I65" s="160"/>
      <c r="J65" s="160"/>
      <c r="K65" s="160"/>
      <c r="L65" s="160"/>
      <c r="M65" s="160"/>
      <c r="N65" s="159"/>
      <c r="O65" s="159"/>
      <c r="P65" s="159"/>
      <c r="Q65" s="159"/>
      <c r="R65" s="160"/>
      <c r="S65" s="160"/>
      <c r="T65" s="160"/>
      <c r="U65" s="160"/>
      <c r="V65" s="160"/>
      <c r="W65" s="160"/>
      <c r="X65" s="160"/>
      <c r="Y65" s="149"/>
      <c r="Z65" s="149"/>
      <c r="AA65" s="149"/>
      <c r="AB65" s="149"/>
      <c r="AC65" s="149"/>
      <c r="AD65" s="149"/>
      <c r="AE65" s="149"/>
      <c r="AF65" s="149"/>
      <c r="AG65" s="149" t="s">
        <v>251</v>
      </c>
      <c r="AH65" s="149">
        <v>5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x14ac:dyDescent="0.2">
      <c r="A66" s="163" t="s">
        <v>204</v>
      </c>
      <c r="B66" s="164" t="s">
        <v>114</v>
      </c>
      <c r="C66" s="178" t="s">
        <v>115</v>
      </c>
      <c r="D66" s="165"/>
      <c r="E66" s="166"/>
      <c r="F66" s="167"/>
      <c r="G66" s="167">
        <f>SUMIF(AG67:AG88,"&lt;&gt;NOR",G67:G88)</f>
        <v>0</v>
      </c>
      <c r="H66" s="167"/>
      <c r="I66" s="167">
        <f>SUM(I67:I88)</f>
        <v>0</v>
      </c>
      <c r="J66" s="167"/>
      <c r="K66" s="167">
        <f>SUM(K67:K88)</f>
        <v>0</v>
      </c>
      <c r="L66" s="167"/>
      <c r="M66" s="167">
        <f>SUM(M67:M88)</f>
        <v>0</v>
      </c>
      <c r="N66" s="166"/>
      <c r="O66" s="166">
        <f>SUM(O67:O88)</f>
        <v>63.569999999999993</v>
      </c>
      <c r="P66" s="166"/>
      <c r="Q66" s="166">
        <f>SUM(Q67:Q88)</f>
        <v>0</v>
      </c>
      <c r="R66" s="167"/>
      <c r="S66" s="167"/>
      <c r="T66" s="168"/>
      <c r="U66" s="162"/>
      <c r="V66" s="162">
        <f>SUM(V67:V88)</f>
        <v>258.08</v>
      </c>
      <c r="W66" s="162"/>
      <c r="X66" s="162"/>
      <c r="AG66" t="s">
        <v>205</v>
      </c>
    </row>
    <row r="67" spans="1:60" outlineLevel="1" x14ac:dyDescent="0.2">
      <c r="A67" s="169">
        <v>18</v>
      </c>
      <c r="B67" s="170" t="s">
        <v>915</v>
      </c>
      <c r="C67" s="179" t="s">
        <v>916</v>
      </c>
      <c r="D67" s="171" t="s">
        <v>244</v>
      </c>
      <c r="E67" s="172">
        <v>21.476500000000001</v>
      </c>
      <c r="F67" s="173"/>
      <c r="G67" s="174">
        <f>ROUND(E67*F67,2)</f>
        <v>0</v>
      </c>
      <c r="H67" s="173"/>
      <c r="I67" s="174">
        <f>ROUND(E67*H67,2)</f>
        <v>0</v>
      </c>
      <c r="J67" s="173"/>
      <c r="K67" s="174">
        <f>ROUND(E67*J67,2)</f>
        <v>0</v>
      </c>
      <c r="L67" s="174">
        <v>21</v>
      </c>
      <c r="M67" s="174">
        <f>G67*(1+L67/100)</f>
        <v>0</v>
      </c>
      <c r="N67" s="172">
        <v>2.5276700000000001</v>
      </c>
      <c r="O67" s="172">
        <f>ROUND(E67*N67,2)</f>
        <v>54.29</v>
      </c>
      <c r="P67" s="172">
        <v>0</v>
      </c>
      <c r="Q67" s="172">
        <f>ROUND(E67*P67,2)</f>
        <v>0</v>
      </c>
      <c r="R67" s="174" t="s">
        <v>384</v>
      </c>
      <c r="S67" s="174" t="s">
        <v>209</v>
      </c>
      <c r="T67" s="175" t="s">
        <v>209</v>
      </c>
      <c r="U67" s="160">
        <v>1.093</v>
      </c>
      <c r="V67" s="160">
        <f>ROUND(E67*U67,2)</f>
        <v>23.47</v>
      </c>
      <c r="W67" s="160"/>
      <c r="X67" s="160" t="s">
        <v>246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247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22.5" outlineLevel="1" x14ac:dyDescent="0.2">
      <c r="A68" s="156"/>
      <c r="B68" s="157"/>
      <c r="C68" s="266" t="s">
        <v>917</v>
      </c>
      <c r="D68" s="267"/>
      <c r="E68" s="267"/>
      <c r="F68" s="267"/>
      <c r="G68" s="267"/>
      <c r="H68" s="160"/>
      <c r="I68" s="160"/>
      <c r="J68" s="160"/>
      <c r="K68" s="160"/>
      <c r="L68" s="160"/>
      <c r="M68" s="160"/>
      <c r="N68" s="159"/>
      <c r="O68" s="159"/>
      <c r="P68" s="159"/>
      <c r="Q68" s="159"/>
      <c r="R68" s="160"/>
      <c r="S68" s="160"/>
      <c r="T68" s="160"/>
      <c r="U68" s="160"/>
      <c r="V68" s="160"/>
      <c r="W68" s="160"/>
      <c r="X68" s="160"/>
      <c r="Y68" s="149"/>
      <c r="Z68" s="149"/>
      <c r="AA68" s="149"/>
      <c r="AB68" s="149"/>
      <c r="AC68" s="149"/>
      <c r="AD68" s="149"/>
      <c r="AE68" s="149"/>
      <c r="AF68" s="149"/>
      <c r="AG68" s="149" t="s">
        <v>249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76" t="str">
        <f>C68</f>
        <v>nosných, výplňových, obkladových, půdních, štítových, poprsních apod. (bez výztuže), s pomocným lešením o výšce podlahy do 1900 mm a pro zatížení 1,5 kPa,</v>
      </c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92" t="s">
        <v>918</v>
      </c>
      <c r="D69" s="183"/>
      <c r="E69" s="184">
        <v>1.5640000000000001</v>
      </c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251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92" t="s">
        <v>919</v>
      </c>
      <c r="D70" s="183"/>
      <c r="E70" s="184">
        <v>18.899999999999999</v>
      </c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251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92" t="s">
        <v>920</v>
      </c>
      <c r="D71" s="183"/>
      <c r="E71" s="184">
        <v>1.0125</v>
      </c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49"/>
      <c r="Z71" s="149"/>
      <c r="AA71" s="149"/>
      <c r="AB71" s="149"/>
      <c r="AC71" s="149"/>
      <c r="AD71" s="149"/>
      <c r="AE71" s="149"/>
      <c r="AF71" s="149"/>
      <c r="AG71" s="149" t="s">
        <v>251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69">
        <v>19</v>
      </c>
      <c r="B72" s="170" t="s">
        <v>921</v>
      </c>
      <c r="C72" s="179" t="s">
        <v>922</v>
      </c>
      <c r="D72" s="171" t="s">
        <v>258</v>
      </c>
      <c r="E72" s="172">
        <v>180.34</v>
      </c>
      <c r="F72" s="173"/>
      <c r="G72" s="174">
        <f>ROUND(E72*F72,2)</f>
        <v>0</v>
      </c>
      <c r="H72" s="173"/>
      <c r="I72" s="174">
        <f>ROUND(E72*H72,2)</f>
        <v>0</v>
      </c>
      <c r="J72" s="173"/>
      <c r="K72" s="174">
        <f>ROUND(E72*J72,2)</f>
        <v>0</v>
      </c>
      <c r="L72" s="174">
        <v>21</v>
      </c>
      <c r="M72" s="174">
        <f>G72*(1+L72/100)</f>
        <v>0</v>
      </c>
      <c r="N72" s="172">
        <v>3.9309999999999998E-2</v>
      </c>
      <c r="O72" s="172">
        <f>ROUND(E72*N72,2)</f>
        <v>7.09</v>
      </c>
      <c r="P72" s="172">
        <v>0</v>
      </c>
      <c r="Q72" s="172">
        <f>ROUND(E72*P72,2)</f>
        <v>0</v>
      </c>
      <c r="R72" s="174" t="s">
        <v>384</v>
      </c>
      <c r="S72" s="174" t="s">
        <v>209</v>
      </c>
      <c r="T72" s="175" t="s">
        <v>209</v>
      </c>
      <c r="U72" s="160">
        <v>0.65</v>
      </c>
      <c r="V72" s="160">
        <f>ROUND(E72*U72,2)</f>
        <v>117.22</v>
      </c>
      <c r="W72" s="160"/>
      <c r="X72" s="160" t="s">
        <v>246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247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22.5" outlineLevel="1" x14ac:dyDescent="0.2">
      <c r="A73" s="156"/>
      <c r="B73" s="157"/>
      <c r="C73" s="266" t="s">
        <v>923</v>
      </c>
      <c r="D73" s="267"/>
      <c r="E73" s="267"/>
      <c r="F73" s="267"/>
      <c r="G73" s="267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249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76" t="str">
        <f>C73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2" t="s">
        <v>924</v>
      </c>
      <c r="D74" s="183"/>
      <c r="E74" s="184">
        <v>15.64</v>
      </c>
      <c r="F74" s="160"/>
      <c r="G74" s="160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251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2" t="s">
        <v>925</v>
      </c>
      <c r="D75" s="183"/>
      <c r="E75" s="184">
        <v>151.19999999999999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251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2" t="s">
        <v>926</v>
      </c>
      <c r="D76" s="183"/>
      <c r="E76" s="184">
        <v>13.5</v>
      </c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251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69">
        <v>20</v>
      </c>
      <c r="B77" s="170" t="s">
        <v>927</v>
      </c>
      <c r="C77" s="179" t="s">
        <v>928</v>
      </c>
      <c r="D77" s="171" t="s">
        <v>258</v>
      </c>
      <c r="E77" s="172">
        <v>180.34</v>
      </c>
      <c r="F77" s="173"/>
      <c r="G77" s="174">
        <f>ROUND(E77*F77,2)</f>
        <v>0</v>
      </c>
      <c r="H77" s="173"/>
      <c r="I77" s="174">
        <f>ROUND(E77*H77,2)</f>
        <v>0</v>
      </c>
      <c r="J77" s="173"/>
      <c r="K77" s="174">
        <f>ROUND(E77*J77,2)</f>
        <v>0</v>
      </c>
      <c r="L77" s="174">
        <v>21</v>
      </c>
      <c r="M77" s="174">
        <f>G77*(1+L77/100)</f>
        <v>0</v>
      </c>
      <c r="N77" s="172">
        <v>0</v>
      </c>
      <c r="O77" s="172">
        <f>ROUND(E77*N77,2)</f>
        <v>0</v>
      </c>
      <c r="P77" s="172">
        <v>0</v>
      </c>
      <c r="Q77" s="172">
        <f>ROUND(E77*P77,2)</f>
        <v>0</v>
      </c>
      <c r="R77" s="174" t="s">
        <v>384</v>
      </c>
      <c r="S77" s="174" t="s">
        <v>209</v>
      </c>
      <c r="T77" s="175" t="s">
        <v>209</v>
      </c>
      <c r="U77" s="160">
        <v>0.35</v>
      </c>
      <c r="V77" s="160">
        <f>ROUND(E77*U77,2)</f>
        <v>63.12</v>
      </c>
      <c r="W77" s="160"/>
      <c r="X77" s="160" t="s">
        <v>246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247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 x14ac:dyDescent="0.2">
      <c r="A78" s="156"/>
      <c r="B78" s="157"/>
      <c r="C78" s="266" t="s">
        <v>923</v>
      </c>
      <c r="D78" s="267"/>
      <c r="E78" s="267"/>
      <c r="F78" s="267"/>
      <c r="G78" s="267"/>
      <c r="H78" s="160"/>
      <c r="I78" s="160"/>
      <c r="J78" s="160"/>
      <c r="K78" s="160"/>
      <c r="L78" s="160"/>
      <c r="M78" s="160"/>
      <c r="N78" s="159"/>
      <c r="O78" s="159"/>
      <c r="P78" s="159"/>
      <c r="Q78" s="159"/>
      <c r="R78" s="160"/>
      <c r="S78" s="160"/>
      <c r="T78" s="160"/>
      <c r="U78" s="160"/>
      <c r="V78" s="160"/>
      <c r="W78" s="160"/>
      <c r="X78" s="160"/>
      <c r="Y78" s="149"/>
      <c r="Z78" s="149"/>
      <c r="AA78" s="149"/>
      <c r="AB78" s="149"/>
      <c r="AC78" s="149"/>
      <c r="AD78" s="149"/>
      <c r="AE78" s="149"/>
      <c r="AF78" s="149"/>
      <c r="AG78" s="149" t="s">
        <v>249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76" t="str">
        <f>C78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92" t="s">
        <v>929</v>
      </c>
      <c r="D79" s="183"/>
      <c r="E79" s="184">
        <v>180.34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251</v>
      </c>
      <c r="AH79" s="149">
        <v>5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69">
        <v>21</v>
      </c>
      <c r="B80" s="170" t="s">
        <v>930</v>
      </c>
      <c r="C80" s="179" t="s">
        <v>931</v>
      </c>
      <c r="D80" s="171" t="s">
        <v>347</v>
      </c>
      <c r="E80" s="172">
        <v>2.1476500000000001</v>
      </c>
      <c r="F80" s="173"/>
      <c r="G80" s="174">
        <f>ROUND(E80*F80,2)</f>
        <v>0</v>
      </c>
      <c r="H80" s="173"/>
      <c r="I80" s="174">
        <f>ROUND(E80*H80,2)</f>
        <v>0</v>
      </c>
      <c r="J80" s="173"/>
      <c r="K80" s="174">
        <f>ROUND(E80*J80,2)</f>
        <v>0</v>
      </c>
      <c r="L80" s="174">
        <v>21</v>
      </c>
      <c r="M80" s="174">
        <f>G80*(1+L80/100)</f>
        <v>0</v>
      </c>
      <c r="N80" s="172">
        <v>1.0202899999999999</v>
      </c>
      <c r="O80" s="172">
        <f>ROUND(E80*N80,2)</f>
        <v>2.19</v>
      </c>
      <c r="P80" s="172">
        <v>0</v>
      </c>
      <c r="Q80" s="172">
        <f>ROUND(E80*P80,2)</f>
        <v>0</v>
      </c>
      <c r="R80" s="174" t="s">
        <v>384</v>
      </c>
      <c r="S80" s="174" t="s">
        <v>209</v>
      </c>
      <c r="T80" s="175" t="s">
        <v>209</v>
      </c>
      <c r="U80" s="160">
        <v>25.271000000000001</v>
      </c>
      <c r="V80" s="160">
        <f>ROUND(E80*U80,2)</f>
        <v>54.27</v>
      </c>
      <c r="W80" s="160"/>
      <c r="X80" s="160" t="s">
        <v>246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247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266" t="s">
        <v>663</v>
      </c>
      <c r="D81" s="267"/>
      <c r="E81" s="267"/>
      <c r="F81" s="267"/>
      <c r="G81" s="267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49"/>
      <c r="Z81" s="149"/>
      <c r="AA81" s="149"/>
      <c r="AB81" s="149"/>
      <c r="AC81" s="149"/>
      <c r="AD81" s="149"/>
      <c r="AE81" s="149"/>
      <c r="AF81" s="149"/>
      <c r="AG81" s="149" t="s">
        <v>249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92" t="s">
        <v>932</v>
      </c>
      <c r="D82" s="183"/>
      <c r="E82" s="184">
        <v>2.1476500000000001</v>
      </c>
      <c r="F82" s="160"/>
      <c r="G82" s="160"/>
      <c r="H82" s="160"/>
      <c r="I82" s="160"/>
      <c r="J82" s="160"/>
      <c r="K82" s="160"/>
      <c r="L82" s="160"/>
      <c r="M82" s="160"/>
      <c r="N82" s="159"/>
      <c r="O82" s="159"/>
      <c r="P82" s="159"/>
      <c r="Q82" s="159"/>
      <c r="R82" s="160"/>
      <c r="S82" s="160"/>
      <c r="T82" s="160"/>
      <c r="U82" s="160"/>
      <c r="V82" s="160"/>
      <c r="W82" s="160"/>
      <c r="X82" s="160"/>
      <c r="Y82" s="149"/>
      <c r="Z82" s="149"/>
      <c r="AA82" s="149"/>
      <c r="AB82" s="149"/>
      <c r="AC82" s="149"/>
      <c r="AD82" s="149"/>
      <c r="AE82" s="149"/>
      <c r="AF82" s="149"/>
      <c r="AG82" s="149" t="s">
        <v>251</v>
      </c>
      <c r="AH82" s="149">
        <v>5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69">
        <v>22</v>
      </c>
      <c r="B83" s="170" t="s">
        <v>933</v>
      </c>
      <c r="C83" s="179" t="s">
        <v>934</v>
      </c>
      <c r="D83" s="171" t="s">
        <v>754</v>
      </c>
      <c r="E83" s="172">
        <v>8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72">
        <v>0</v>
      </c>
      <c r="O83" s="172">
        <f>ROUND(E83*N83,2)</f>
        <v>0</v>
      </c>
      <c r="P83" s="172">
        <v>0</v>
      </c>
      <c r="Q83" s="172">
        <f>ROUND(E83*P83,2)</f>
        <v>0</v>
      </c>
      <c r="R83" s="174" t="s">
        <v>755</v>
      </c>
      <c r="S83" s="174" t="s">
        <v>209</v>
      </c>
      <c r="T83" s="175" t="s">
        <v>209</v>
      </c>
      <c r="U83" s="160">
        <v>0</v>
      </c>
      <c r="V83" s="160">
        <f>ROUND(E83*U83,2)</f>
        <v>0</v>
      </c>
      <c r="W83" s="160"/>
      <c r="X83" s="160" t="s">
        <v>756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757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255" t="s">
        <v>935</v>
      </c>
      <c r="D84" s="256"/>
      <c r="E84" s="256"/>
      <c r="F84" s="256"/>
      <c r="G84" s="256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49"/>
      <c r="Z84" s="149"/>
      <c r="AA84" s="149"/>
      <c r="AB84" s="149"/>
      <c r="AC84" s="149"/>
      <c r="AD84" s="149"/>
      <c r="AE84" s="149"/>
      <c r="AF84" s="149"/>
      <c r="AG84" s="149" t="s">
        <v>213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257" t="s">
        <v>936</v>
      </c>
      <c r="D85" s="258"/>
      <c r="E85" s="258"/>
      <c r="F85" s="258"/>
      <c r="G85" s="258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213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257" t="s">
        <v>937</v>
      </c>
      <c r="D86" s="258"/>
      <c r="E86" s="258"/>
      <c r="F86" s="258"/>
      <c r="G86" s="258"/>
      <c r="H86" s="160"/>
      <c r="I86" s="160"/>
      <c r="J86" s="160"/>
      <c r="K86" s="160"/>
      <c r="L86" s="160"/>
      <c r="M86" s="160"/>
      <c r="N86" s="159"/>
      <c r="O86" s="159"/>
      <c r="P86" s="159"/>
      <c r="Q86" s="159"/>
      <c r="R86" s="160"/>
      <c r="S86" s="160"/>
      <c r="T86" s="160"/>
      <c r="U86" s="160"/>
      <c r="V86" s="160"/>
      <c r="W86" s="160"/>
      <c r="X86" s="160"/>
      <c r="Y86" s="149"/>
      <c r="Z86" s="149"/>
      <c r="AA86" s="149"/>
      <c r="AB86" s="149"/>
      <c r="AC86" s="149"/>
      <c r="AD86" s="149"/>
      <c r="AE86" s="149"/>
      <c r="AF86" s="149"/>
      <c r="AG86" s="149" t="s">
        <v>213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257" t="s">
        <v>938</v>
      </c>
      <c r="D87" s="258"/>
      <c r="E87" s="258"/>
      <c r="F87" s="258"/>
      <c r="G87" s="258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213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257" t="s">
        <v>939</v>
      </c>
      <c r="D88" s="258"/>
      <c r="E88" s="258"/>
      <c r="F88" s="258"/>
      <c r="G88" s="258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213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x14ac:dyDescent="0.2">
      <c r="A89" s="163" t="s">
        <v>204</v>
      </c>
      <c r="B89" s="164" t="s">
        <v>117</v>
      </c>
      <c r="C89" s="178" t="s">
        <v>118</v>
      </c>
      <c r="D89" s="165"/>
      <c r="E89" s="166"/>
      <c r="F89" s="167"/>
      <c r="G89" s="167">
        <f>SUMIF(AG90:AG99,"&lt;&gt;NOR",G90:G99)</f>
        <v>0</v>
      </c>
      <c r="H89" s="167"/>
      <c r="I89" s="167">
        <f>SUM(I90:I99)</f>
        <v>0</v>
      </c>
      <c r="J89" s="167"/>
      <c r="K89" s="167">
        <f>SUM(K90:K99)</f>
        <v>0</v>
      </c>
      <c r="L89" s="167"/>
      <c r="M89" s="167">
        <f>SUM(M90:M99)</f>
        <v>0</v>
      </c>
      <c r="N89" s="166"/>
      <c r="O89" s="166">
        <f>SUM(O90:O99)</f>
        <v>17.64</v>
      </c>
      <c r="P89" s="166"/>
      <c r="Q89" s="166">
        <f>SUM(Q90:Q99)</f>
        <v>0</v>
      </c>
      <c r="R89" s="167"/>
      <c r="S89" s="167"/>
      <c r="T89" s="168"/>
      <c r="U89" s="162"/>
      <c r="V89" s="162">
        <f>SUM(V90:V99)</f>
        <v>53.26</v>
      </c>
      <c r="W89" s="162"/>
      <c r="X89" s="162"/>
      <c r="AG89" t="s">
        <v>205</v>
      </c>
    </row>
    <row r="90" spans="1:60" ht="33.75" outlineLevel="1" x14ac:dyDescent="0.2">
      <c r="A90" s="169">
        <v>23</v>
      </c>
      <c r="B90" s="170" t="s">
        <v>940</v>
      </c>
      <c r="C90" s="179" t="s">
        <v>941</v>
      </c>
      <c r="D90" s="171" t="s">
        <v>244</v>
      </c>
      <c r="E90" s="172">
        <v>5.8630500000000003</v>
      </c>
      <c r="F90" s="173"/>
      <c r="G90" s="174">
        <f>ROUND(E90*F90,2)</f>
        <v>0</v>
      </c>
      <c r="H90" s="173"/>
      <c r="I90" s="174">
        <f>ROUND(E90*H90,2)</f>
        <v>0</v>
      </c>
      <c r="J90" s="173"/>
      <c r="K90" s="174">
        <f>ROUND(E90*J90,2)</f>
        <v>0</v>
      </c>
      <c r="L90" s="174">
        <v>21</v>
      </c>
      <c r="M90" s="174">
        <f>G90*(1+L90/100)</f>
        <v>0</v>
      </c>
      <c r="N90" s="172">
        <v>2.5251399999999999</v>
      </c>
      <c r="O90" s="172">
        <f>ROUND(E90*N90,2)</f>
        <v>14.81</v>
      </c>
      <c r="P90" s="172">
        <v>0</v>
      </c>
      <c r="Q90" s="172">
        <f>ROUND(E90*P90,2)</f>
        <v>0</v>
      </c>
      <c r="R90" s="174" t="s">
        <v>384</v>
      </c>
      <c r="S90" s="174" t="s">
        <v>209</v>
      </c>
      <c r="T90" s="175" t="s">
        <v>209</v>
      </c>
      <c r="U90" s="160">
        <v>0.98699999999999999</v>
      </c>
      <c r="V90" s="160">
        <f>ROUND(E90*U90,2)</f>
        <v>5.79</v>
      </c>
      <c r="W90" s="160"/>
      <c r="X90" s="160" t="s">
        <v>246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247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92" t="s">
        <v>942</v>
      </c>
      <c r="D91" s="183"/>
      <c r="E91" s="184">
        <v>5.8630500000000003</v>
      </c>
      <c r="F91" s="160"/>
      <c r="G91" s="160"/>
      <c r="H91" s="160"/>
      <c r="I91" s="160"/>
      <c r="J91" s="160"/>
      <c r="K91" s="160"/>
      <c r="L91" s="160"/>
      <c r="M91" s="160"/>
      <c r="N91" s="159"/>
      <c r="O91" s="159"/>
      <c r="P91" s="159"/>
      <c r="Q91" s="159"/>
      <c r="R91" s="160"/>
      <c r="S91" s="160"/>
      <c r="T91" s="160"/>
      <c r="U91" s="160"/>
      <c r="V91" s="160"/>
      <c r="W91" s="160"/>
      <c r="X91" s="160"/>
      <c r="Y91" s="149"/>
      <c r="Z91" s="149"/>
      <c r="AA91" s="149"/>
      <c r="AB91" s="149"/>
      <c r="AC91" s="149"/>
      <c r="AD91" s="149"/>
      <c r="AE91" s="149"/>
      <c r="AF91" s="149"/>
      <c r="AG91" s="149" t="s">
        <v>251</v>
      </c>
      <c r="AH91" s="149">
        <v>5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22.5" outlineLevel="1" x14ac:dyDescent="0.2">
      <c r="A92" s="169">
        <v>24</v>
      </c>
      <c r="B92" s="170" t="s">
        <v>943</v>
      </c>
      <c r="C92" s="179" t="s">
        <v>944</v>
      </c>
      <c r="D92" s="171" t="s">
        <v>258</v>
      </c>
      <c r="E92" s="172">
        <v>38.700000000000003</v>
      </c>
      <c r="F92" s="173"/>
      <c r="G92" s="174">
        <f>ROUND(E92*F92,2)</f>
        <v>0</v>
      </c>
      <c r="H92" s="173"/>
      <c r="I92" s="174">
        <f>ROUND(E92*H92,2)</f>
        <v>0</v>
      </c>
      <c r="J92" s="173"/>
      <c r="K92" s="174">
        <f>ROUND(E92*J92,2)</f>
        <v>0</v>
      </c>
      <c r="L92" s="174">
        <v>21</v>
      </c>
      <c r="M92" s="174">
        <f>G92*(1+L92/100)</f>
        <v>0</v>
      </c>
      <c r="N92" s="172">
        <v>4.9160000000000002E-2</v>
      </c>
      <c r="O92" s="172">
        <f>ROUND(E92*N92,2)</f>
        <v>1.9</v>
      </c>
      <c r="P92" s="172">
        <v>0</v>
      </c>
      <c r="Q92" s="172">
        <f>ROUND(E92*P92,2)</f>
        <v>0</v>
      </c>
      <c r="R92" s="174" t="s">
        <v>384</v>
      </c>
      <c r="S92" s="174" t="s">
        <v>209</v>
      </c>
      <c r="T92" s="175" t="s">
        <v>209</v>
      </c>
      <c r="U92" s="160">
        <v>0.65</v>
      </c>
      <c r="V92" s="160">
        <f>ROUND(E92*U92,2)</f>
        <v>25.16</v>
      </c>
      <c r="W92" s="160"/>
      <c r="X92" s="160" t="s">
        <v>246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247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266" t="s">
        <v>945</v>
      </c>
      <c r="D93" s="267"/>
      <c r="E93" s="267"/>
      <c r="F93" s="267"/>
      <c r="G93" s="267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49"/>
      <c r="Z93" s="149"/>
      <c r="AA93" s="149"/>
      <c r="AB93" s="149"/>
      <c r="AC93" s="149"/>
      <c r="AD93" s="149"/>
      <c r="AE93" s="149"/>
      <c r="AF93" s="149"/>
      <c r="AG93" s="149" t="s">
        <v>249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69">
        <v>25</v>
      </c>
      <c r="B94" s="170" t="s">
        <v>946</v>
      </c>
      <c r="C94" s="179" t="s">
        <v>947</v>
      </c>
      <c r="D94" s="171" t="s">
        <v>258</v>
      </c>
      <c r="E94" s="172">
        <v>38.700000000000003</v>
      </c>
      <c r="F94" s="173"/>
      <c r="G94" s="174">
        <f>ROUND(E94*F94,2)</f>
        <v>0</v>
      </c>
      <c r="H94" s="173"/>
      <c r="I94" s="174">
        <f>ROUND(E94*H94,2)</f>
        <v>0</v>
      </c>
      <c r="J94" s="173"/>
      <c r="K94" s="174">
        <f>ROUND(E94*J94,2)</f>
        <v>0</v>
      </c>
      <c r="L94" s="174">
        <v>21</v>
      </c>
      <c r="M94" s="174">
        <f>G94*(1+L94/100)</f>
        <v>0</v>
      </c>
      <c r="N94" s="172">
        <v>0</v>
      </c>
      <c r="O94" s="172">
        <f>ROUND(E94*N94,2)</f>
        <v>0</v>
      </c>
      <c r="P94" s="172">
        <v>0</v>
      </c>
      <c r="Q94" s="172">
        <f>ROUND(E94*P94,2)</f>
        <v>0</v>
      </c>
      <c r="R94" s="174" t="s">
        <v>384</v>
      </c>
      <c r="S94" s="174" t="s">
        <v>209</v>
      </c>
      <c r="T94" s="175" t="s">
        <v>209</v>
      </c>
      <c r="U94" s="160">
        <v>0.17299999999999999</v>
      </c>
      <c r="V94" s="160">
        <f>ROUND(E94*U94,2)</f>
        <v>6.7</v>
      </c>
      <c r="W94" s="160"/>
      <c r="X94" s="160" t="s">
        <v>246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247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66" t="s">
        <v>945</v>
      </c>
      <c r="D95" s="267"/>
      <c r="E95" s="267"/>
      <c r="F95" s="267"/>
      <c r="G95" s="267"/>
      <c r="H95" s="160"/>
      <c r="I95" s="160"/>
      <c r="J95" s="160"/>
      <c r="K95" s="160"/>
      <c r="L95" s="160"/>
      <c r="M95" s="160"/>
      <c r="N95" s="159"/>
      <c r="O95" s="159"/>
      <c r="P95" s="159"/>
      <c r="Q95" s="159"/>
      <c r="R95" s="160"/>
      <c r="S95" s="160"/>
      <c r="T95" s="160"/>
      <c r="U95" s="160"/>
      <c r="V95" s="160"/>
      <c r="W95" s="160"/>
      <c r="X95" s="160"/>
      <c r="Y95" s="149"/>
      <c r="Z95" s="149"/>
      <c r="AA95" s="149"/>
      <c r="AB95" s="149"/>
      <c r="AC95" s="149"/>
      <c r="AD95" s="149"/>
      <c r="AE95" s="149"/>
      <c r="AF95" s="149"/>
      <c r="AG95" s="149" t="s">
        <v>249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69">
        <v>26</v>
      </c>
      <c r="B96" s="170" t="s">
        <v>948</v>
      </c>
      <c r="C96" s="179" t="s">
        <v>949</v>
      </c>
      <c r="D96" s="171" t="s">
        <v>347</v>
      </c>
      <c r="E96" s="172">
        <v>0.58631</v>
      </c>
      <c r="F96" s="173"/>
      <c r="G96" s="174">
        <f>ROUND(E96*F96,2)</f>
        <v>0</v>
      </c>
      <c r="H96" s="173"/>
      <c r="I96" s="174">
        <f>ROUND(E96*H96,2)</f>
        <v>0</v>
      </c>
      <c r="J96" s="173"/>
      <c r="K96" s="174">
        <f>ROUND(E96*J96,2)</f>
        <v>0</v>
      </c>
      <c r="L96" s="174">
        <v>21</v>
      </c>
      <c r="M96" s="174">
        <f>G96*(1+L96/100)</f>
        <v>0</v>
      </c>
      <c r="N96" s="172">
        <v>1.02139</v>
      </c>
      <c r="O96" s="172">
        <f>ROUND(E96*N96,2)</f>
        <v>0.6</v>
      </c>
      <c r="P96" s="172">
        <v>0</v>
      </c>
      <c r="Q96" s="172">
        <f>ROUND(E96*P96,2)</f>
        <v>0</v>
      </c>
      <c r="R96" s="174" t="s">
        <v>384</v>
      </c>
      <c r="S96" s="174" t="s">
        <v>209</v>
      </c>
      <c r="T96" s="175" t="s">
        <v>209</v>
      </c>
      <c r="U96" s="160">
        <v>26.616</v>
      </c>
      <c r="V96" s="160">
        <f>ROUND(E96*U96,2)</f>
        <v>15.61</v>
      </c>
      <c r="W96" s="160"/>
      <c r="X96" s="160" t="s">
        <v>246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247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33.75" outlineLevel="1" x14ac:dyDescent="0.2">
      <c r="A97" s="156"/>
      <c r="B97" s="157"/>
      <c r="C97" s="266" t="s">
        <v>950</v>
      </c>
      <c r="D97" s="267"/>
      <c r="E97" s="267"/>
      <c r="F97" s="267"/>
      <c r="G97" s="267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249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76" t="str">
        <f>C97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92" t="s">
        <v>951</v>
      </c>
      <c r="D98" s="183"/>
      <c r="E98" s="184">
        <v>0.58631</v>
      </c>
      <c r="F98" s="160"/>
      <c r="G98" s="160"/>
      <c r="H98" s="160"/>
      <c r="I98" s="160"/>
      <c r="J98" s="160"/>
      <c r="K98" s="160"/>
      <c r="L98" s="160"/>
      <c r="M98" s="160"/>
      <c r="N98" s="159"/>
      <c r="O98" s="159"/>
      <c r="P98" s="159"/>
      <c r="Q98" s="159"/>
      <c r="R98" s="160"/>
      <c r="S98" s="160"/>
      <c r="T98" s="160"/>
      <c r="U98" s="160"/>
      <c r="V98" s="160"/>
      <c r="W98" s="160"/>
      <c r="X98" s="160"/>
      <c r="Y98" s="149"/>
      <c r="Z98" s="149"/>
      <c r="AA98" s="149"/>
      <c r="AB98" s="149"/>
      <c r="AC98" s="149"/>
      <c r="AD98" s="149"/>
      <c r="AE98" s="149"/>
      <c r="AF98" s="149"/>
      <c r="AG98" s="149" t="s">
        <v>251</v>
      </c>
      <c r="AH98" s="149">
        <v>5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85">
        <v>27</v>
      </c>
      <c r="B99" s="186" t="s">
        <v>952</v>
      </c>
      <c r="C99" s="193" t="s">
        <v>953</v>
      </c>
      <c r="D99" s="187" t="s">
        <v>299</v>
      </c>
      <c r="E99" s="188">
        <v>18</v>
      </c>
      <c r="F99" s="189"/>
      <c r="G99" s="190">
        <f>ROUND(E99*F99,2)</f>
        <v>0</v>
      </c>
      <c r="H99" s="189"/>
      <c r="I99" s="190">
        <f>ROUND(E99*H99,2)</f>
        <v>0</v>
      </c>
      <c r="J99" s="189"/>
      <c r="K99" s="190">
        <f>ROUND(E99*J99,2)</f>
        <v>0</v>
      </c>
      <c r="L99" s="190">
        <v>21</v>
      </c>
      <c r="M99" s="190">
        <f>G99*(1+L99/100)</f>
        <v>0</v>
      </c>
      <c r="N99" s="188">
        <v>1.8499999999999999E-2</v>
      </c>
      <c r="O99" s="188">
        <f>ROUND(E99*N99,2)</f>
        <v>0.33</v>
      </c>
      <c r="P99" s="188">
        <v>0</v>
      </c>
      <c r="Q99" s="188">
        <f>ROUND(E99*P99,2)</f>
        <v>0</v>
      </c>
      <c r="R99" s="190" t="s">
        <v>315</v>
      </c>
      <c r="S99" s="190" t="s">
        <v>209</v>
      </c>
      <c r="T99" s="191" t="s">
        <v>209</v>
      </c>
      <c r="U99" s="160">
        <v>0</v>
      </c>
      <c r="V99" s="160">
        <f>ROUND(E99*U99,2)</f>
        <v>0</v>
      </c>
      <c r="W99" s="160"/>
      <c r="X99" s="160" t="s">
        <v>316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317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x14ac:dyDescent="0.2">
      <c r="A100" s="163" t="s">
        <v>204</v>
      </c>
      <c r="B100" s="164" t="s">
        <v>129</v>
      </c>
      <c r="C100" s="178" t="s">
        <v>130</v>
      </c>
      <c r="D100" s="165"/>
      <c r="E100" s="166"/>
      <c r="F100" s="167"/>
      <c r="G100" s="167">
        <f>SUMIF(AG101:AG108,"&lt;&gt;NOR",G101:G108)</f>
        <v>0</v>
      </c>
      <c r="H100" s="167"/>
      <c r="I100" s="167">
        <f>SUM(I101:I108)</f>
        <v>0</v>
      </c>
      <c r="J100" s="167"/>
      <c r="K100" s="167">
        <f>SUM(K101:K108)</f>
        <v>0</v>
      </c>
      <c r="L100" s="167"/>
      <c r="M100" s="167">
        <f>SUM(M101:M108)</f>
        <v>0</v>
      </c>
      <c r="N100" s="166"/>
      <c r="O100" s="166">
        <f>SUM(O101:O108)</f>
        <v>3.4299999999999997</v>
      </c>
      <c r="P100" s="166"/>
      <c r="Q100" s="166">
        <f>SUM(Q101:Q108)</f>
        <v>0</v>
      </c>
      <c r="R100" s="167"/>
      <c r="S100" s="167"/>
      <c r="T100" s="168"/>
      <c r="U100" s="162"/>
      <c r="V100" s="162">
        <f>SUM(V101:V108)</f>
        <v>3.67</v>
      </c>
      <c r="W100" s="162"/>
      <c r="X100" s="162"/>
      <c r="AG100" t="s">
        <v>205</v>
      </c>
    </row>
    <row r="101" spans="1:60" ht="22.5" outlineLevel="1" x14ac:dyDescent="0.2">
      <c r="A101" s="169">
        <v>28</v>
      </c>
      <c r="B101" s="170" t="s">
        <v>954</v>
      </c>
      <c r="C101" s="179" t="s">
        <v>955</v>
      </c>
      <c r="D101" s="171" t="s">
        <v>258</v>
      </c>
      <c r="E101" s="172">
        <v>20.6</v>
      </c>
      <c r="F101" s="173"/>
      <c r="G101" s="174">
        <f>ROUND(E101*F101,2)</f>
        <v>0</v>
      </c>
      <c r="H101" s="173"/>
      <c r="I101" s="174">
        <f>ROUND(E101*H101,2)</f>
        <v>0</v>
      </c>
      <c r="J101" s="173"/>
      <c r="K101" s="174">
        <f>ROUND(E101*J101,2)</f>
        <v>0</v>
      </c>
      <c r="L101" s="174">
        <v>21</v>
      </c>
      <c r="M101" s="174">
        <f>G101*(1+L101/100)</f>
        <v>0</v>
      </c>
      <c r="N101" s="172">
        <v>0.1111</v>
      </c>
      <c r="O101" s="172">
        <f>ROUND(E101*N101,2)</f>
        <v>2.29</v>
      </c>
      <c r="P101" s="172">
        <v>0</v>
      </c>
      <c r="Q101" s="172">
        <f>ROUND(E101*P101,2)</f>
        <v>0</v>
      </c>
      <c r="R101" s="174" t="s">
        <v>384</v>
      </c>
      <c r="S101" s="174" t="s">
        <v>209</v>
      </c>
      <c r="T101" s="175" t="s">
        <v>209</v>
      </c>
      <c r="U101" s="160">
        <v>0.153</v>
      </c>
      <c r="V101" s="160">
        <f>ROUND(E101*U101,2)</f>
        <v>3.15</v>
      </c>
      <c r="W101" s="160"/>
      <c r="X101" s="160" t="s">
        <v>246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247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266" t="s">
        <v>956</v>
      </c>
      <c r="D102" s="267"/>
      <c r="E102" s="267"/>
      <c r="F102" s="267"/>
      <c r="G102" s="267"/>
      <c r="H102" s="160"/>
      <c r="I102" s="160"/>
      <c r="J102" s="160"/>
      <c r="K102" s="160"/>
      <c r="L102" s="160"/>
      <c r="M102" s="160"/>
      <c r="N102" s="159"/>
      <c r="O102" s="159"/>
      <c r="P102" s="159"/>
      <c r="Q102" s="159"/>
      <c r="R102" s="160"/>
      <c r="S102" s="160"/>
      <c r="T102" s="160"/>
      <c r="U102" s="160"/>
      <c r="V102" s="160"/>
      <c r="W102" s="160"/>
      <c r="X102" s="160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249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92" t="s">
        <v>957</v>
      </c>
      <c r="D103" s="183"/>
      <c r="E103" s="184">
        <v>4.0999999999999996</v>
      </c>
      <c r="F103" s="160"/>
      <c r="G103" s="160"/>
      <c r="H103" s="160"/>
      <c r="I103" s="160"/>
      <c r="J103" s="160"/>
      <c r="K103" s="160"/>
      <c r="L103" s="160"/>
      <c r="M103" s="160"/>
      <c r="N103" s="159"/>
      <c r="O103" s="159"/>
      <c r="P103" s="159"/>
      <c r="Q103" s="159"/>
      <c r="R103" s="160"/>
      <c r="S103" s="160"/>
      <c r="T103" s="160"/>
      <c r="U103" s="160"/>
      <c r="V103" s="160"/>
      <c r="W103" s="160"/>
      <c r="X103" s="160"/>
      <c r="Y103" s="149"/>
      <c r="Z103" s="149"/>
      <c r="AA103" s="149"/>
      <c r="AB103" s="149"/>
      <c r="AC103" s="149"/>
      <c r="AD103" s="149"/>
      <c r="AE103" s="149"/>
      <c r="AF103" s="149"/>
      <c r="AG103" s="149" t="s">
        <v>251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192" t="s">
        <v>958</v>
      </c>
      <c r="D104" s="183"/>
      <c r="E104" s="184">
        <v>4.0999999999999996</v>
      </c>
      <c r="F104" s="160"/>
      <c r="G104" s="160"/>
      <c r="H104" s="160"/>
      <c r="I104" s="160"/>
      <c r="J104" s="160"/>
      <c r="K104" s="160"/>
      <c r="L104" s="160"/>
      <c r="M104" s="160"/>
      <c r="N104" s="159"/>
      <c r="O104" s="159"/>
      <c r="P104" s="159"/>
      <c r="Q104" s="159"/>
      <c r="R104" s="160"/>
      <c r="S104" s="160"/>
      <c r="T104" s="160"/>
      <c r="U104" s="160"/>
      <c r="V104" s="160"/>
      <c r="W104" s="160"/>
      <c r="X104" s="160"/>
      <c r="Y104" s="149"/>
      <c r="Z104" s="149"/>
      <c r="AA104" s="149"/>
      <c r="AB104" s="149"/>
      <c r="AC104" s="149"/>
      <c r="AD104" s="149"/>
      <c r="AE104" s="149"/>
      <c r="AF104" s="149"/>
      <c r="AG104" s="149" t="s">
        <v>251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92" t="s">
        <v>959</v>
      </c>
      <c r="D105" s="183"/>
      <c r="E105" s="184">
        <v>12.4</v>
      </c>
      <c r="F105" s="160"/>
      <c r="G105" s="160"/>
      <c r="H105" s="160"/>
      <c r="I105" s="160"/>
      <c r="J105" s="160"/>
      <c r="K105" s="160"/>
      <c r="L105" s="160"/>
      <c r="M105" s="160"/>
      <c r="N105" s="159"/>
      <c r="O105" s="159"/>
      <c r="P105" s="159"/>
      <c r="Q105" s="159"/>
      <c r="R105" s="160"/>
      <c r="S105" s="160"/>
      <c r="T105" s="160"/>
      <c r="U105" s="160"/>
      <c r="V105" s="160"/>
      <c r="W105" s="160"/>
      <c r="X105" s="160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251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22.5" outlineLevel="1" x14ac:dyDescent="0.2">
      <c r="A106" s="169">
        <v>29</v>
      </c>
      <c r="B106" s="170" t="s">
        <v>960</v>
      </c>
      <c r="C106" s="179" t="s">
        <v>961</v>
      </c>
      <c r="D106" s="171" t="s">
        <v>258</v>
      </c>
      <c r="E106" s="172">
        <v>103</v>
      </c>
      <c r="F106" s="173"/>
      <c r="G106" s="174">
        <f>ROUND(E106*F106,2)</f>
        <v>0</v>
      </c>
      <c r="H106" s="173"/>
      <c r="I106" s="174">
        <f>ROUND(E106*H106,2)</f>
        <v>0</v>
      </c>
      <c r="J106" s="173"/>
      <c r="K106" s="174">
        <f>ROUND(E106*J106,2)</f>
        <v>0</v>
      </c>
      <c r="L106" s="174">
        <v>21</v>
      </c>
      <c r="M106" s="174">
        <f>G106*(1+L106/100)</f>
        <v>0</v>
      </c>
      <c r="N106" s="172">
        <v>1.111E-2</v>
      </c>
      <c r="O106" s="172">
        <f>ROUND(E106*N106,2)</f>
        <v>1.1399999999999999</v>
      </c>
      <c r="P106" s="172">
        <v>0</v>
      </c>
      <c r="Q106" s="172">
        <f>ROUND(E106*P106,2)</f>
        <v>0</v>
      </c>
      <c r="R106" s="174" t="s">
        <v>384</v>
      </c>
      <c r="S106" s="174" t="s">
        <v>209</v>
      </c>
      <c r="T106" s="175" t="s">
        <v>209</v>
      </c>
      <c r="U106" s="160">
        <v>5.0000000000000001E-3</v>
      </c>
      <c r="V106" s="160">
        <f>ROUND(E106*U106,2)</f>
        <v>0.52</v>
      </c>
      <c r="W106" s="160"/>
      <c r="X106" s="160" t="s">
        <v>246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247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266" t="s">
        <v>956</v>
      </c>
      <c r="D107" s="267"/>
      <c r="E107" s="267"/>
      <c r="F107" s="267"/>
      <c r="G107" s="267"/>
      <c r="H107" s="160"/>
      <c r="I107" s="160"/>
      <c r="J107" s="160"/>
      <c r="K107" s="160"/>
      <c r="L107" s="160"/>
      <c r="M107" s="160"/>
      <c r="N107" s="159"/>
      <c r="O107" s="159"/>
      <c r="P107" s="159"/>
      <c r="Q107" s="159"/>
      <c r="R107" s="160"/>
      <c r="S107" s="160"/>
      <c r="T107" s="160"/>
      <c r="U107" s="160"/>
      <c r="V107" s="160"/>
      <c r="W107" s="160"/>
      <c r="X107" s="160"/>
      <c r="Y107" s="149"/>
      <c r="Z107" s="149"/>
      <c r="AA107" s="149"/>
      <c r="AB107" s="149"/>
      <c r="AC107" s="149"/>
      <c r="AD107" s="149"/>
      <c r="AE107" s="149"/>
      <c r="AF107" s="149"/>
      <c r="AG107" s="149" t="s">
        <v>249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92" t="s">
        <v>962</v>
      </c>
      <c r="D108" s="183"/>
      <c r="E108" s="184">
        <v>103</v>
      </c>
      <c r="F108" s="160"/>
      <c r="G108" s="160"/>
      <c r="H108" s="160"/>
      <c r="I108" s="160"/>
      <c r="J108" s="160"/>
      <c r="K108" s="160"/>
      <c r="L108" s="160"/>
      <c r="M108" s="160"/>
      <c r="N108" s="159"/>
      <c r="O108" s="159"/>
      <c r="P108" s="159"/>
      <c r="Q108" s="159"/>
      <c r="R108" s="160"/>
      <c r="S108" s="160"/>
      <c r="T108" s="160"/>
      <c r="U108" s="160"/>
      <c r="V108" s="160"/>
      <c r="W108" s="160"/>
      <c r="X108" s="160"/>
      <c r="Y108" s="149"/>
      <c r="Z108" s="149"/>
      <c r="AA108" s="149"/>
      <c r="AB108" s="149"/>
      <c r="AC108" s="149"/>
      <c r="AD108" s="149"/>
      <c r="AE108" s="149"/>
      <c r="AF108" s="149"/>
      <c r="AG108" s="149" t="s">
        <v>251</v>
      </c>
      <c r="AH108" s="149">
        <v>5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x14ac:dyDescent="0.2">
      <c r="A109" s="163" t="s">
        <v>204</v>
      </c>
      <c r="B109" s="164" t="s">
        <v>135</v>
      </c>
      <c r="C109" s="178" t="s">
        <v>136</v>
      </c>
      <c r="D109" s="165"/>
      <c r="E109" s="166"/>
      <c r="F109" s="167"/>
      <c r="G109" s="167">
        <f>SUMIF(AG110:AG112,"&lt;&gt;NOR",G110:G112)</f>
        <v>0</v>
      </c>
      <c r="H109" s="167"/>
      <c r="I109" s="167">
        <f>SUM(I110:I112)</f>
        <v>0</v>
      </c>
      <c r="J109" s="167"/>
      <c r="K109" s="167">
        <f>SUM(K110:K112)</f>
        <v>0</v>
      </c>
      <c r="L109" s="167"/>
      <c r="M109" s="167">
        <f>SUM(M110:M112)</f>
        <v>0</v>
      </c>
      <c r="N109" s="166"/>
      <c r="O109" s="166">
        <f>SUM(O110:O112)</f>
        <v>0.11</v>
      </c>
      <c r="P109" s="166"/>
      <c r="Q109" s="166">
        <f>SUM(Q110:Q112)</f>
        <v>0</v>
      </c>
      <c r="R109" s="167"/>
      <c r="S109" s="167"/>
      <c r="T109" s="168"/>
      <c r="U109" s="162"/>
      <c r="V109" s="162">
        <f>SUM(V110:V112)</f>
        <v>15.19</v>
      </c>
      <c r="W109" s="162"/>
      <c r="X109" s="162"/>
      <c r="AG109" t="s">
        <v>205</v>
      </c>
    </row>
    <row r="110" spans="1:60" outlineLevel="1" x14ac:dyDescent="0.2">
      <c r="A110" s="169">
        <v>30</v>
      </c>
      <c r="B110" s="170" t="s">
        <v>963</v>
      </c>
      <c r="C110" s="179" t="s">
        <v>964</v>
      </c>
      <c r="D110" s="171" t="s">
        <v>258</v>
      </c>
      <c r="E110" s="172">
        <v>71</v>
      </c>
      <c r="F110" s="173"/>
      <c r="G110" s="174">
        <f>ROUND(E110*F110,2)</f>
        <v>0</v>
      </c>
      <c r="H110" s="173"/>
      <c r="I110" s="174">
        <f>ROUND(E110*H110,2)</f>
        <v>0</v>
      </c>
      <c r="J110" s="173"/>
      <c r="K110" s="174">
        <f>ROUND(E110*J110,2)</f>
        <v>0</v>
      </c>
      <c r="L110" s="174">
        <v>21</v>
      </c>
      <c r="M110" s="174">
        <f>G110*(1+L110/100)</f>
        <v>0</v>
      </c>
      <c r="N110" s="172">
        <v>1.58E-3</v>
      </c>
      <c r="O110" s="172">
        <f>ROUND(E110*N110,2)</f>
        <v>0.11</v>
      </c>
      <c r="P110" s="172">
        <v>0</v>
      </c>
      <c r="Q110" s="172">
        <f>ROUND(E110*P110,2)</f>
        <v>0</v>
      </c>
      <c r="R110" s="174" t="s">
        <v>965</v>
      </c>
      <c r="S110" s="174" t="s">
        <v>209</v>
      </c>
      <c r="T110" s="175" t="s">
        <v>209</v>
      </c>
      <c r="U110" s="160">
        <v>0.214</v>
      </c>
      <c r="V110" s="160">
        <f>ROUND(E110*U110,2)</f>
        <v>15.19</v>
      </c>
      <c r="W110" s="160"/>
      <c r="X110" s="160" t="s">
        <v>246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247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192" t="s">
        <v>966</v>
      </c>
      <c r="D111" s="183"/>
      <c r="E111" s="184">
        <v>20.6</v>
      </c>
      <c r="F111" s="160"/>
      <c r="G111" s="160"/>
      <c r="H111" s="160"/>
      <c r="I111" s="160"/>
      <c r="J111" s="160"/>
      <c r="K111" s="160"/>
      <c r="L111" s="160"/>
      <c r="M111" s="160"/>
      <c r="N111" s="159"/>
      <c r="O111" s="159"/>
      <c r="P111" s="159"/>
      <c r="Q111" s="159"/>
      <c r="R111" s="160"/>
      <c r="S111" s="160"/>
      <c r="T111" s="160"/>
      <c r="U111" s="160"/>
      <c r="V111" s="160"/>
      <c r="W111" s="160"/>
      <c r="X111" s="160"/>
      <c r="Y111" s="149"/>
      <c r="Z111" s="149"/>
      <c r="AA111" s="149"/>
      <c r="AB111" s="149"/>
      <c r="AC111" s="149"/>
      <c r="AD111" s="149"/>
      <c r="AE111" s="149"/>
      <c r="AF111" s="149"/>
      <c r="AG111" s="149" t="s">
        <v>251</v>
      </c>
      <c r="AH111" s="149">
        <v>5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92" t="s">
        <v>967</v>
      </c>
      <c r="D112" s="183"/>
      <c r="E112" s="184">
        <v>50.4</v>
      </c>
      <c r="F112" s="160"/>
      <c r="G112" s="160"/>
      <c r="H112" s="160"/>
      <c r="I112" s="160"/>
      <c r="J112" s="160"/>
      <c r="K112" s="160"/>
      <c r="L112" s="160"/>
      <c r="M112" s="160"/>
      <c r="N112" s="159"/>
      <c r="O112" s="159"/>
      <c r="P112" s="159"/>
      <c r="Q112" s="159"/>
      <c r="R112" s="160"/>
      <c r="S112" s="160"/>
      <c r="T112" s="160"/>
      <c r="U112" s="160"/>
      <c r="V112" s="160"/>
      <c r="W112" s="160"/>
      <c r="X112" s="160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251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x14ac:dyDescent="0.2">
      <c r="A113" s="163" t="s">
        <v>204</v>
      </c>
      <c r="B113" s="164" t="s">
        <v>137</v>
      </c>
      <c r="C113" s="178" t="s">
        <v>138</v>
      </c>
      <c r="D113" s="165"/>
      <c r="E113" s="166"/>
      <c r="F113" s="167"/>
      <c r="G113" s="167">
        <f>SUMIF(AG114:AG119,"&lt;&gt;NOR",G114:G119)</f>
        <v>0</v>
      </c>
      <c r="H113" s="167"/>
      <c r="I113" s="167">
        <f>SUM(I114:I119)</f>
        <v>0</v>
      </c>
      <c r="J113" s="167"/>
      <c r="K113" s="167">
        <f>SUM(K114:K119)</f>
        <v>0</v>
      </c>
      <c r="L113" s="167"/>
      <c r="M113" s="167">
        <f>SUM(M114:M119)</f>
        <v>0</v>
      </c>
      <c r="N113" s="166"/>
      <c r="O113" s="166">
        <f>SUM(O114:O119)</f>
        <v>0.02</v>
      </c>
      <c r="P113" s="166"/>
      <c r="Q113" s="166">
        <f>SUM(Q114:Q119)</f>
        <v>0</v>
      </c>
      <c r="R113" s="167"/>
      <c r="S113" s="167"/>
      <c r="T113" s="168"/>
      <c r="U113" s="162"/>
      <c r="V113" s="162">
        <f>SUM(V114:V119)</f>
        <v>6.85</v>
      </c>
      <c r="W113" s="162"/>
      <c r="X113" s="162"/>
      <c r="AG113" t="s">
        <v>205</v>
      </c>
    </row>
    <row r="114" spans="1:60" ht="56.25" outlineLevel="1" x14ac:dyDescent="0.2">
      <c r="A114" s="169">
        <v>31</v>
      </c>
      <c r="B114" s="170" t="s">
        <v>968</v>
      </c>
      <c r="C114" s="179" t="s">
        <v>969</v>
      </c>
      <c r="D114" s="171" t="s">
        <v>258</v>
      </c>
      <c r="E114" s="172">
        <v>20.6</v>
      </c>
      <c r="F114" s="173"/>
      <c r="G114" s="174">
        <f>ROUND(E114*F114,2)</f>
        <v>0</v>
      </c>
      <c r="H114" s="173"/>
      <c r="I114" s="174">
        <f>ROUND(E114*H114,2)</f>
        <v>0</v>
      </c>
      <c r="J114" s="173"/>
      <c r="K114" s="174">
        <f>ROUND(E114*J114,2)</f>
        <v>0</v>
      </c>
      <c r="L114" s="174">
        <v>21</v>
      </c>
      <c r="M114" s="174">
        <f>G114*(1+L114/100)</f>
        <v>0</v>
      </c>
      <c r="N114" s="172">
        <v>4.0000000000000003E-5</v>
      </c>
      <c r="O114" s="172">
        <f>ROUND(E114*N114,2)</f>
        <v>0</v>
      </c>
      <c r="P114" s="172">
        <v>0</v>
      </c>
      <c r="Q114" s="172">
        <f>ROUND(E114*P114,2)</f>
        <v>0</v>
      </c>
      <c r="R114" s="174" t="s">
        <v>384</v>
      </c>
      <c r="S114" s="174" t="s">
        <v>209</v>
      </c>
      <c r="T114" s="175" t="s">
        <v>209</v>
      </c>
      <c r="U114" s="160">
        <v>0.308</v>
      </c>
      <c r="V114" s="160">
        <f>ROUND(E114*U114,2)</f>
        <v>6.34</v>
      </c>
      <c r="W114" s="160"/>
      <c r="X114" s="160" t="s">
        <v>246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247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92" t="s">
        <v>957</v>
      </c>
      <c r="D115" s="183"/>
      <c r="E115" s="184">
        <v>4.0999999999999996</v>
      </c>
      <c r="F115" s="160"/>
      <c r="G115" s="160"/>
      <c r="H115" s="160"/>
      <c r="I115" s="160"/>
      <c r="J115" s="160"/>
      <c r="K115" s="160"/>
      <c r="L115" s="160"/>
      <c r="M115" s="160"/>
      <c r="N115" s="159"/>
      <c r="O115" s="159"/>
      <c r="P115" s="159"/>
      <c r="Q115" s="159"/>
      <c r="R115" s="160"/>
      <c r="S115" s="160"/>
      <c r="T115" s="160"/>
      <c r="U115" s="160"/>
      <c r="V115" s="160"/>
      <c r="W115" s="160"/>
      <c r="X115" s="160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251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92" t="s">
        <v>958</v>
      </c>
      <c r="D116" s="183"/>
      <c r="E116" s="184">
        <v>4.0999999999999996</v>
      </c>
      <c r="F116" s="160"/>
      <c r="G116" s="160"/>
      <c r="H116" s="160"/>
      <c r="I116" s="160"/>
      <c r="J116" s="160"/>
      <c r="K116" s="160"/>
      <c r="L116" s="160"/>
      <c r="M116" s="160"/>
      <c r="N116" s="159"/>
      <c r="O116" s="159"/>
      <c r="P116" s="159"/>
      <c r="Q116" s="159"/>
      <c r="R116" s="160"/>
      <c r="S116" s="160"/>
      <c r="T116" s="160"/>
      <c r="U116" s="160"/>
      <c r="V116" s="160"/>
      <c r="W116" s="160"/>
      <c r="X116" s="160"/>
      <c r="Y116" s="149"/>
      <c r="Z116" s="149"/>
      <c r="AA116" s="149"/>
      <c r="AB116" s="149"/>
      <c r="AC116" s="149"/>
      <c r="AD116" s="149"/>
      <c r="AE116" s="149"/>
      <c r="AF116" s="149"/>
      <c r="AG116" s="149" t="s">
        <v>251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92" t="s">
        <v>959</v>
      </c>
      <c r="D117" s="183"/>
      <c r="E117" s="184">
        <v>12.4</v>
      </c>
      <c r="F117" s="160"/>
      <c r="G117" s="160"/>
      <c r="H117" s="160"/>
      <c r="I117" s="160"/>
      <c r="J117" s="160"/>
      <c r="K117" s="160"/>
      <c r="L117" s="160"/>
      <c r="M117" s="160"/>
      <c r="N117" s="159"/>
      <c r="O117" s="159"/>
      <c r="P117" s="159"/>
      <c r="Q117" s="159"/>
      <c r="R117" s="160"/>
      <c r="S117" s="160"/>
      <c r="T117" s="160"/>
      <c r="U117" s="160"/>
      <c r="V117" s="160"/>
      <c r="W117" s="160"/>
      <c r="X117" s="160"/>
      <c r="Y117" s="149"/>
      <c r="Z117" s="149"/>
      <c r="AA117" s="149"/>
      <c r="AB117" s="149"/>
      <c r="AC117" s="149"/>
      <c r="AD117" s="149"/>
      <c r="AE117" s="149"/>
      <c r="AF117" s="149"/>
      <c r="AG117" s="149" t="s">
        <v>251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85">
        <v>32</v>
      </c>
      <c r="B118" s="186" t="s">
        <v>970</v>
      </c>
      <c r="C118" s="193" t="s">
        <v>971</v>
      </c>
      <c r="D118" s="187" t="s">
        <v>299</v>
      </c>
      <c r="E118" s="188">
        <v>3</v>
      </c>
      <c r="F118" s="189"/>
      <c r="G118" s="190">
        <f>ROUND(E118*F118,2)</f>
        <v>0</v>
      </c>
      <c r="H118" s="189"/>
      <c r="I118" s="190">
        <f>ROUND(E118*H118,2)</f>
        <v>0</v>
      </c>
      <c r="J118" s="189"/>
      <c r="K118" s="190">
        <f>ROUND(E118*J118,2)</f>
        <v>0</v>
      </c>
      <c r="L118" s="190">
        <v>21</v>
      </c>
      <c r="M118" s="190">
        <f>G118*(1+L118/100)</f>
        <v>0</v>
      </c>
      <c r="N118" s="188">
        <v>1.0000000000000001E-5</v>
      </c>
      <c r="O118" s="188">
        <f>ROUND(E118*N118,2)</f>
        <v>0</v>
      </c>
      <c r="P118" s="188">
        <v>0</v>
      </c>
      <c r="Q118" s="188">
        <f>ROUND(E118*P118,2)</f>
        <v>0</v>
      </c>
      <c r="R118" s="190" t="s">
        <v>384</v>
      </c>
      <c r="S118" s="190" t="s">
        <v>209</v>
      </c>
      <c r="T118" s="191" t="s">
        <v>209</v>
      </c>
      <c r="U118" s="160">
        <v>0.17</v>
      </c>
      <c r="V118" s="160">
        <f>ROUND(E118*U118,2)</f>
        <v>0.51</v>
      </c>
      <c r="W118" s="160"/>
      <c r="X118" s="160" t="s">
        <v>246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247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22.5" outlineLevel="1" x14ac:dyDescent="0.2">
      <c r="A119" s="185">
        <v>33</v>
      </c>
      <c r="B119" s="186" t="s">
        <v>972</v>
      </c>
      <c r="C119" s="193" t="s">
        <v>973</v>
      </c>
      <c r="D119" s="187" t="s">
        <v>299</v>
      </c>
      <c r="E119" s="188">
        <v>3</v>
      </c>
      <c r="F119" s="189"/>
      <c r="G119" s="190">
        <f>ROUND(E119*F119,2)</f>
        <v>0</v>
      </c>
      <c r="H119" s="189"/>
      <c r="I119" s="190">
        <f>ROUND(E119*H119,2)</f>
        <v>0</v>
      </c>
      <c r="J119" s="189"/>
      <c r="K119" s="190">
        <f>ROUND(E119*J119,2)</f>
        <v>0</v>
      </c>
      <c r="L119" s="190">
        <v>21</v>
      </c>
      <c r="M119" s="190">
        <f>G119*(1+L119/100)</f>
        <v>0</v>
      </c>
      <c r="N119" s="188">
        <v>5.8999999999999999E-3</v>
      </c>
      <c r="O119" s="188">
        <f>ROUND(E119*N119,2)</f>
        <v>0.02</v>
      </c>
      <c r="P119" s="188">
        <v>0</v>
      </c>
      <c r="Q119" s="188">
        <f>ROUND(E119*P119,2)</f>
        <v>0</v>
      </c>
      <c r="R119" s="190" t="s">
        <v>315</v>
      </c>
      <c r="S119" s="190" t="s">
        <v>209</v>
      </c>
      <c r="T119" s="191" t="s">
        <v>209</v>
      </c>
      <c r="U119" s="160">
        <v>0</v>
      </c>
      <c r="V119" s="160">
        <f>ROUND(E119*U119,2)</f>
        <v>0</v>
      </c>
      <c r="W119" s="160"/>
      <c r="X119" s="160" t="s">
        <v>316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317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x14ac:dyDescent="0.2">
      <c r="A120" s="163" t="s">
        <v>204</v>
      </c>
      <c r="B120" s="164" t="s">
        <v>139</v>
      </c>
      <c r="C120" s="178" t="s">
        <v>140</v>
      </c>
      <c r="D120" s="165"/>
      <c r="E120" s="166"/>
      <c r="F120" s="167"/>
      <c r="G120" s="167">
        <f>SUMIF(AG121:AG122,"&lt;&gt;NOR",G121:G122)</f>
        <v>0</v>
      </c>
      <c r="H120" s="167"/>
      <c r="I120" s="167">
        <f>SUM(I121:I122)</f>
        <v>0</v>
      </c>
      <c r="J120" s="167"/>
      <c r="K120" s="167">
        <f>SUM(K121:K122)</f>
        <v>0</v>
      </c>
      <c r="L120" s="167"/>
      <c r="M120" s="167">
        <f>SUM(M121:M122)</f>
        <v>0</v>
      </c>
      <c r="N120" s="166"/>
      <c r="O120" s="166">
        <f>SUM(O121:O122)</f>
        <v>0</v>
      </c>
      <c r="P120" s="166"/>
      <c r="Q120" s="166">
        <f>SUM(Q121:Q122)</f>
        <v>0</v>
      </c>
      <c r="R120" s="167"/>
      <c r="S120" s="167"/>
      <c r="T120" s="168"/>
      <c r="U120" s="162"/>
      <c r="V120" s="162">
        <f>SUM(V121:V122)</f>
        <v>182.89</v>
      </c>
      <c r="W120" s="162"/>
      <c r="X120" s="162"/>
      <c r="AG120" t="s">
        <v>205</v>
      </c>
    </row>
    <row r="121" spans="1:60" outlineLevel="1" x14ac:dyDescent="0.2">
      <c r="A121" s="169">
        <v>34</v>
      </c>
      <c r="B121" s="170" t="s">
        <v>974</v>
      </c>
      <c r="C121" s="179" t="s">
        <v>975</v>
      </c>
      <c r="D121" s="171" t="s">
        <v>347</v>
      </c>
      <c r="E121" s="172">
        <v>214.65530999999999</v>
      </c>
      <c r="F121" s="173"/>
      <c r="G121" s="174">
        <f>ROUND(E121*F121,2)</f>
        <v>0</v>
      </c>
      <c r="H121" s="173"/>
      <c r="I121" s="174">
        <f>ROUND(E121*H121,2)</f>
        <v>0</v>
      </c>
      <c r="J121" s="173"/>
      <c r="K121" s="174">
        <f>ROUND(E121*J121,2)</f>
        <v>0</v>
      </c>
      <c r="L121" s="174">
        <v>21</v>
      </c>
      <c r="M121" s="174">
        <f>G121*(1+L121/100)</f>
        <v>0</v>
      </c>
      <c r="N121" s="172">
        <v>0</v>
      </c>
      <c r="O121" s="172">
        <f>ROUND(E121*N121,2)</f>
        <v>0</v>
      </c>
      <c r="P121" s="172">
        <v>0</v>
      </c>
      <c r="Q121" s="172">
        <f>ROUND(E121*P121,2)</f>
        <v>0</v>
      </c>
      <c r="R121" s="174" t="s">
        <v>384</v>
      </c>
      <c r="S121" s="174" t="s">
        <v>209</v>
      </c>
      <c r="T121" s="175" t="s">
        <v>209</v>
      </c>
      <c r="U121" s="160">
        <v>0.85199999999999998</v>
      </c>
      <c r="V121" s="160">
        <f>ROUND(E121*U121,2)</f>
        <v>182.89</v>
      </c>
      <c r="W121" s="160"/>
      <c r="X121" s="160" t="s">
        <v>348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349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22.5" outlineLevel="1" x14ac:dyDescent="0.2">
      <c r="A122" s="156"/>
      <c r="B122" s="157"/>
      <c r="C122" s="266" t="s">
        <v>976</v>
      </c>
      <c r="D122" s="267"/>
      <c r="E122" s="267"/>
      <c r="F122" s="267"/>
      <c r="G122" s="267"/>
      <c r="H122" s="160"/>
      <c r="I122" s="160"/>
      <c r="J122" s="160"/>
      <c r="K122" s="160"/>
      <c r="L122" s="160"/>
      <c r="M122" s="160"/>
      <c r="N122" s="159"/>
      <c r="O122" s="159"/>
      <c r="P122" s="159"/>
      <c r="Q122" s="159"/>
      <c r="R122" s="160"/>
      <c r="S122" s="160"/>
      <c r="T122" s="160"/>
      <c r="U122" s="160"/>
      <c r="V122" s="160"/>
      <c r="W122" s="160"/>
      <c r="X122" s="160"/>
      <c r="Y122" s="149"/>
      <c r="Z122" s="149"/>
      <c r="AA122" s="149"/>
      <c r="AB122" s="149"/>
      <c r="AC122" s="149"/>
      <c r="AD122" s="149"/>
      <c r="AE122" s="149"/>
      <c r="AF122" s="149"/>
      <c r="AG122" s="149" t="s">
        <v>249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76" t="str">
        <f>C122</f>
        <v>přesun hmot pro budovy občanské výstavby (JKSO 801), budovy pro bydlení (JKSO 803) budovy pro výrobu a služby (JKSO 812) s nosnou svislou konstrukcí zděnou z cihel nebo tvárnic nebo kovovou</v>
      </c>
      <c r="BB122" s="149"/>
      <c r="BC122" s="149"/>
      <c r="BD122" s="149"/>
      <c r="BE122" s="149"/>
      <c r="BF122" s="149"/>
      <c r="BG122" s="149"/>
      <c r="BH122" s="149"/>
    </row>
    <row r="123" spans="1:60" x14ac:dyDescent="0.2">
      <c r="A123" s="163" t="s">
        <v>204</v>
      </c>
      <c r="B123" s="164" t="s">
        <v>147</v>
      </c>
      <c r="C123" s="178" t="s">
        <v>148</v>
      </c>
      <c r="D123" s="165"/>
      <c r="E123" s="166"/>
      <c r="F123" s="167"/>
      <c r="G123" s="167">
        <f>SUMIF(AG124:AG140,"&lt;&gt;NOR",G124:G140)</f>
        <v>0</v>
      </c>
      <c r="H123" s="167"/>
      <c r="I123" s="167">
        <f>SUM(I124:I140)</f>
        <v>0</v>
      </c>
      <c r="J123" s="167"/>
      <c r="K123" s="167">
        <f>SUM(K124:K140)</f>
        <v>0</v>
      </c>
      <c r="L123" s="167"/>
      <c r="M123" s="167">
        <f>SUM(M124:M140)</f>
        <v>0</v>
      </c>
      <c r="N123" s="166"/>
      <c r="O123" s="166">
        <f>SUM(O124:O140)</f>
        <v>0.76</v>
      </c>
      <c r="P123" s="166"/>
      <c r="Q123" s="166">
        <f>SUM(Q124:Q140)</f>
        <v>0</v>
      </c>
      <c r="R123" s="167"/>
      <c r="S123" s="167"/>
      <c r="T123" s="168"/>
      <c r="U123" s="162"/>
      <c r="V123" s="162">
        <f>SUM(V124:V140)</f>
        <v>47.160000000000004</v>
      </c>
      <c r="W123" s="162"/>
      <c r="X123" s="162"/>
      <c r="AG123" t="s">
        <v>205</v>
      </c>
    </row>
    <row r="124" spans="1:60" ht="22.5" outlineLevel="1" x14ac:dyDescent="0.2">
      <c r="A124" s="169">
        <v>35</v>
      </c>
      <c r="B124" s="170" t="s">
        <v>977</v>
      </c>
      <c r="C124" s="179" t="s">
        <v>978</v>
      </c>
      <c r="D124" s="171" t="s">
        <v>258</v>
      </c>
      <c r="E124" s="172">
        <v>38.700000000000003</v>
      </c>
      <c r="F124" s="173"/>
      <c r="G124" s="174">
        <f>ROUND(E124*F124,2)</f>
        <v>0</v>
      </c>
      <c r="H124" s="173"/>
      <c r="I124" s="174">
        <f>ROUND(E124*H124,2)</f>
        <v>0</v>
      </c>
      <c r="J124" s="173"/>
      <c r="K124" s="174">
        <f>ROUND(E124*J124,2)</f>
        <v>0</v>
      </c>
      <c r="L124" s="174">
        <v>21</v>
      </c>
      <c r="M124" s="174">
        <f>G124*(1+L124/100)</f>
        <v>0</v>
      </c>
      <c r="N124" s="172">
        <v>3.3E-4</v>
      </c>
      <c r="O124" s="172">
        <f>ROUND(E124*N124,2)</f>
        <v>0.01</v>
      </c>
      <c r="P124" s="172">
        <v>0</v>
      </c>
      <c r="Q124" s="172">
        <f>ROUND(E124*P124,2)</f>
        <v>0</v>
      </c>
      <c r="R124" s="174" t="s">
        <v>979</v>
      </c>
      <c r="S124" s="174" t="s">
        <v>209</v>
      </c>
      <c r="T124" s="175" t="s">
        <v>209</v>
      </c>
      <c r="U124" s="160">
        <v>2.75E-2</v>
      </c>
      <c r="V124" s="160">
        <f>ROUND(E124*U124,2)</f>
        <v>1.06</v>
      </c>
      <c r="W124" s="160"/>
      <c r="X124" s="160" t="s">
        <v>246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247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92" t="s">
        <v>980</v>
      </c>
      <c r="D125" s="183"/>
      <c r="E125" s="184">
        <v>28.8</v>
      </c>
      <c r="F125" s="160"/>
      <c r="G125" s="160"/>
      <c r="H125" s="160"/>
      <c r="I125" s="160"/>
      <c r="J125" s="160"/>
      <c r="K125" s="160"/>
      <c r="L125" s="160"/>
      <c r="M125" s="160"/>
      <c r="N125" s="159"/>
      <c r="O125" s="159"/>
      <c r="P125" s="159"/>
      <c r="Q125" s="159"/>
      <c r="R125" s="160"/>
      <c r="S125" s="160"/>
      <c r="T125" s="160"/>
      <c r="U125" s="160"/>
      <c r="V125" s="160"/>
      <c r="W125" s="160"/>
      <c r="X125" s="160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251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92" t="s">
        <v>981</v>
      </c>
      <c r="D126" s="183"/>
      <c r="E126" s="184">
        <v>9.9</v>
      </c>
      <c r="F126" s="160"/>
      <c r="G126" s="160"/>
      <c r="H126" s="160"/>
      <c r="I126" s="160"/>
      <c r="J126" s="160"/>
      <c r="K126" s="160"/>
      <c r="L126" s="160"/>
      <c r="M126" s="160"/>
      <c r="N126" s="159"/>
      <c r="O126" s="159"/>
      <c r="P126" s="159"/>
      <c r="Q126" s="159"/>
      <c r="R126" s="160"/>
      <c r="S126" s="160"/>
      <c r="T126" s="160"/>
      <c r="U126" s="160"/>
      <c r="V126" s="160"/>
      <c r="W126" s="160"/>
      <c r="X126" s="160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251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22.5" outlineLevel="1" x14ac:dyDescent="0.2">
      <c r="A127" s="169">
        <v>36</v>
      </c>
      <c r="B127" s="170" t="s">
        <v>982</v>
      </c>
      <c r="C127" s="179" t="s">
        <v>983</v>
      </c>
      <c r="D127" s="171" t="s">
        <v>258</v>
      </c>
      <c r="E127" s="172">
        <v>77.400000000000006</v>
      </c>
      <c r="F127" s="173"/>
      <c r="G127" s="174">
        <f>ROUND(E127*F127,2)</f>
        <v>0</v>
      </c>
      <c r="H127" s="173"/>
      <c r="I127" s="174">
        <f>ROUND(E127*H127,2)</f>
        <v>0</v>
      </c>
      <c r="J127" s="173"/>
      <c r="K127" s="174">
        <f>ROUND(E127*J127,2)</f>
        <v>0</v>
      </c>
      <c r="L127" s="174">
        <v>21</v>
      </c>
      <c r="M127" s="174">
        <f>G127*(1+L127/100)</f>
        <v>0</v>
      </c>
      <c r="N127" s="172">
        <v>4.0999999999999999E-4</v>
      </c>
      <c r="O127" s="172">
        <f>ROUND(E127*N127,2)</f>
        <v>0.03</v>
      </c>
      <c r="P127" s="172">
        <v>0</v>
      </c>
      <c r="Q127" s="172">
        <f>ROUND(E127*P127,2)</f>
        <v>0</v>
      </c>
      <c r="R127" s="174" t="s">
        <v>979</v>
      </c>
      <c r="S127" s="174" t="s">
        <v>209</v>
      </c>
      <c r="T127" s="175" t="s">
        <v>209</v>
      </c>
      <c r="U127" s="160">
        <v>0.22991</v>
      </c>
      <c r="V127" s="160">
        <f>ROUND(E127*U127,2)</f>
        <v>17.8</v>
      </c>
      <c r="W127" s="160"/>
      <c r="X127" s="160" t="s">
        <v>246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247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192" t="s">
        <v>984</v>
      </c>
      <c r="D128" s="183"/>
      <c r="E128" s="184">
        <v>77.400000000000006</v>
      </c>
      <c r="F128" s="160"/>
      <c r="G128" s="160"/>
      <c r="H128" s="160"/>
      <c r="I128" s="160"/>
      <c r="J128" s="160"/>
      <c r="K128" s="160"/>
      <c r="L128" s="160"/>
      <c r="M128" s="160"/>
      <c r="N128" s="159"/>
      <c r="O128" s="159"/>
      <c r="P128" s="159"/>
      <c r="Q128" s="159"/>
      <c r="R128" s="160"/>
      <c r="S128" s="160"/>
      <c r="T128" s="160"/>
      <c r="U128" s="160"/>
      <c r="V128" s="160"/>
      <c r="W128" s="160"/>
      <c r="X128" s="160"/>
      <c r="Y128" s="149"/>
      <c r="Z128" s="149"/>
      <c r="AA128" s="149"/>
      <c r="AB128" s="149"/>
      <c r="AC128" s="149"/>
      <c r="AD128" s="149"/>
      <c r="AE128" s="149"/>
      <c r="AF128" s="149"/>
      <c r="AG128" s="149" t="s">
        <v>251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22.5" outlineLevel="1" x14ac:dyDescent="0.2">
      <c r="A129" s="169">
        <v>37</v>
      </c>
      <c r="B129" s="170" t="s">
        <v>985</v>
      </c>
      <c r="C129" s="179" t="s">
        <v>986</v>
      </c>
      <c r="D129" s="171" t="s">
        <v>258</v>
      </c>
      <c r="E129" s="172">
        <v>46.8</v>
      </c>
      <c r="F129" s="173"/>
      <c r="G129" s="174">
        <f>ROUND(E129*F129,2)</f>
        <v>0</v>
      </c>
      <c r="H129" s="173"/>
      <c r="I129" s="174">
        <f>ROUND(E129*H129,2)</f>
        <v>0</v>
      </c>
      <c r="J129" s="173"/>
      <c r="K129" s="174">
        <f>ROUND(E129*J129,2)</f>
        <v>0</v>
      </c>
      <c r="L129" s="174">
        <v>21</v>
      </c>
      <c r="M129" s="174">
        <f>G129*(1+L129/100)</f>
        <v>0</v>
      </c>
      <c r="N129" s="172">
        <v>5.8E-4</v>
      </c>
      <c r="O129" s="172">
        <f>ROUND(E129*N129,2)</f>
        <v>0.03</v>
      </c>
      <c r="P129" s="172">
        <v>0</v>
      </c>
      <c r="Q129" s="172">
        <f>ROUND(E129*P129,2)</f>
        <v>0</v>
      </c>
      <c r="R129" s="174" t="s">
        <v>979</v>
      </c>
      <c r="S129" s="174" t="s">
        <v>209</v>
      </c>
      <c r="T129" s="175" t="s">
        <v>209</v>
      </c>
      <c r="U129" s="160">
        <v>0.26600000000000001</v>
      </c>
      <c r="V129" s="160">
        <f>ROUND(E129*U129,2)</f>
        <v>12.45</v>
      </c>
      <c r="W129" s="160"/>
      <c r="X129" s="160" t="s">
        <v>246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247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56"/>
      <c r="B130" s="157"/>
      <c r="C130" s="192" t="s">
        <v>987</v>
      </c>
      <c r="D130" s="183"/>
      <c r="E130" s="184">
        <v>46.8</v>
      </c>
      <c r="F130" s="160"/>
      <c r="G130" s="160"/>
      <c r="H130" s="160"/>
      <c r="I130" s="160"/>
      <c r="J130" s="160"/>
      <c r="K130" s="160"/>
      <c r="L130" s="160"/>
      <c r="M130" s="160"/>
      <c r="N130" s="159"/>
      <c r="O130" s="159"/>
      <c r="P130" s="159"/>
      <c r="Q130" s="159"/>
      <c r="R130" s="160"/>
      <c r="S130" s="160"/>
      <c r="T130" s="160"/>
      <c r="U130" s="160"/>
      <c r="V130" s="160"/>
      <c r="W130" s="160"/>
      <c r="X130" s="160"/>
      <c r="Y130" s="149"/>
      <c r="Z130" s="149"/>
      <c r="AA130" s="149"/>
      <c r="AB130" s="149"/>
      <c r="AC130" s="149"/>
      <c r="AD130" s="149"/>
      <c r="AE130" s="149"/>
      <c r="AF130" s="149"/>
      <c r="AG130" s="149" t="s">
        <v>251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33.75" outlineLevel="1" x14ac:dyDescent="0.2">
      <c r="A131" s="169">
        <v>38</v>
      </c>
      <c r="B131" s="170" t="s">
        <v>988</v>
      </c>
      <c r="C131" s="179" t="s">
        <v>989</v>
      </c>
      <c r="D131" s="171" t="s">
        <v>293</v>
      </c>
      <c r="E131" s="172">
        <v>25.2</v>
      </c>
      <c r="F131" s="173"/>
      <c r="G131" s="174">
        <f>ROUND(E131*F131,2)</f>
        <v>0</v>
      </c>
      <c r="H131" s="173"/>
      <c r="I131" s="174">
        <f>ROUND(E131*H131,2)</f>
        <v>0</v>
      </c>
      <c r="J131" s="173"/>
      <c r="K131" s="174">
        <f>ROUND(E131*J131,2)</f>
        <v>0</v>
      </c>
      <c r="L131" s="174">
        <v>21</v>
      </c>
      <c r="M131" s="174">
        <f>G131*(1+L131/100)</f>
        <v>0</v>
      </c>
      <c r="N131" s="172">
        <v>2.1000000000000001E-4</v>
      </c>
      <c r="O131" s="172">
        <f>ROUND(E131*N131,2)</f>
        <v>0.01</v>
      </c>
      <c r="P131" s="172">
        <v>0</v>
      </c>
      <c r="Q131" s="172">
        <f>ROUND(E131*P131,2)</f>
        <v>0</v>
      </c>
      <c r="R131" s="174" t="s">
        <v>979</v>
      </c>
      <c r="S131" s="174" t="s">
        <v>209</v>
      </c>
      <c r="T131" s="175" t="s">
        <v>209</v>
      </c>
      <c r="U131" s="160">
        <v>0.27</v>
      </c>
      <c r="V131" s="160">
        <f>ROUND(E131*U131,2)</f>
        <v>6.8</v>
      </c>
      <c r="W131" s="160"/>
      <c r="X131" s="160" t="s">
        <v>246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247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192" t="s">
        <v>990</v>
      </c>
      <c r="D132" s="183"/>
      <c r="E132" s="184">
        <v>25.2</v>
      </c>
      <c r="F132" s="160"/>
      <c r="G132" s="160"/>
      <c r="H132" s="160"/>
      <c r="I132" s="160"/>
      <c r="J132" s="160"/>
      <c r="K132" s="160"/>
      <c r="L132" s="160"/>
      <c r="M132" s="160"/>
      <c r="N132" s="159"/>
      <c r="O132" s="159"/>
      <c r="P132" s="159"/>
      <c r="Q132" s="159"/>
      <c r="R132" s="160"/>
      <c r="S132" s="160"/>
      <c r="T132" s="160"/>
      <c r="U132" s="160"/>
      <c r="V132" s="160"/>
      <c r="W132" s="160"/>
      <c r="X132" s="160"/>
      <c r="Y132" s="149"/>
      <c r="Z132" s="149"/>
      <c r="AA132" s="149"/>
      <c r="AB132" s="149"/>
      <c r="AC132" s="149"/>
      <c r="AD132" s="149"/>
      <c r="AE132" s="149"/>
      <c r="AF132" s="149"/>
      <c r="AG132" s="149" t="s">
        <v>251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69">
        <v>39</v>
      </c>
      <c r="B133" s="170" t="s">
        <v>991</v>
      </c>
      <c r="C133" s="179" t="s">
        <v>992</v>
      </c>
      <c r="D133" s="171" t="s">
        <v>258</v>
      </c>
      <c r="E133" s="172">
        <v>46.8</v>
      </c>
      <c r="F133" s="173"/>
      <c r="G133" s="174">
        <f>ROUND(E133*F133,2)</f>
        <v>0</v>
      </c>
      <c r="H133" s="173"/>
      <c r="I133" s="174">
        <f>ROUND(E133*H133,2)</f>
        <v>0</v>
      </c>
      <c r="J133" s="173"/>
      <c r="K133" s="174">
        <f>ROUND(E133*J133,2)</f>
        <v>0</v>
      </c>
      <c r="L133" s="174">
        <v>21</v>
      </c>
      <c r="M133" s="174">
        <f>G133*(1+L133/100)</f>
        <v>0</v>
      </c>
      <c r="N133" s="172">
        <v>6.3000000000000003E-4</v>
      </c>
      <c r="O133" s="172">
        <f>ROUND(E133*N133,2)</f>
        <v>0.03</v>
      </c>
      <c r="P133" s="172">
        <v>0</v>
      </c>
      <c r="Q133" s="172">
        <f>ROUND(E133*P133,2)</f>
        <v>0</v>
      </c>
      <c r="R133" s="174" t="s">
        <v>979</v>
      </c>
      <c r="S133" s="174" t="s">
        <v>209</v>
      </c>
      <c r="T133" s="175" t="s">
        <v>209</v>
      </c>
      <c r="U133" s="160">
        <v>0.16</v>
      </c>
      <c r="V133" s="160">
        <f>ROUND(E133*U133,2)</f>
        <v>7.49</v>
      </c>
      <c r="W133" s="160"/>
      <c r="X133" s="160" t="s">
        <v>246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247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92" t="s">
        <v>993</v>
      </c>
      <c r="D134" s="183"/>
      <c r="E134" s="184">
        <v>46.8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49"/>
      <c r="Z134" s="149"/>
      <c r="AA134" s="149"/>
      <c r="AB134" s="149"/>
      <c r="AC134" s="149"/>
      <c r="AD134" s="149"/>
      <c r="AE134" s="149"/>
      <c r="AF134" s="149"/>
      <c r="AG134" s="149" t="s">
        <v>251</v>
      </c>
      <c r="AH134" s="149">
        <v>5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85">
        <v>40</v>
      </c>
      <c r="B135" s="186" t="s">
        <v>994</v>
      </c>
      <c r="C135" s="193" t="s">
        <v>995</v>
      </c>
      <c r="D135" s="187" t="s">
        <v>293</v>
      </c>
      <c r="E135" s="188">
        <v>15.6</v>
      </c>
      <c r="F135" s="189"/>
      <c r="G135" s="190">
        <f>ROUND(E135*F135,2)</f>
        <v>0</v>
      </c>
      <c r="H135" s="189"/>
      <c r="I135" s="190">
        <f>ROUND(E135*H135,2)</f>
        <v>0</v>
      </c>
      <c r="J135" s="189"/>
      <c r="K135" s="190">
        <f>ROUND(E135*J135,2)</f>
        <v>0</v>
      </c>
      <c r="L135" s="190">
        <v>21</v>
      </c>
      <c r="M135" s="190">
        <f>G135*(1+L135/100)</f>
        <v>0</v>
      </c>
      <c r="N135" s="188">
        <v>3.3E-4</v>
      </c>
      <c r="O135" s="188">
        <f>ROUND(E135*N135,2)</f>
        <v>0.01</v>
      </c>
      <c r="P135" s="188">
        <v>0</v>
      </c>
      <c r="Q135" s="188">
        <f>ROUND(E135*P135,2)</f>
        <v>0</v>
      </c>
      <c r="R135" s="190" t="s">
        <v>979</v>
      </c>
      <c r="S135" s="190" t="s">
        <v>209</v>
      </c>
      <c r="T135" s="191" t="s">
        <v>209</v>
      </c>
      <c r="U135" s="160">
        <v>0.1</v>
      </c>
      <c r="V135" s="160">
        <f>ROUND(E135*U135,2)</f>
        <v>1.56</v>
      </c>
      <c r="W135" s="160"/>
      <c r="X135" s="160" t="s">
        <v>246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247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45" outlineLevel="1" x14ac:dyDescent="0.2">
      <c r="A136" s="169">
        <v>41</v>
      </c>
      <c r="B136" s="170" t="s">
        <v>996</v>
      </c>
      <c r="C136" s="179" t="s">
        <v>997</v>
      </c>
      <c r="D136" s="171" t="s">
        <v>258</v>
      </c>
      <c r="E136" s="172">
        <v>142.83000000000001</v>
      </c>
      <c r="F136" s="173"/>
      <c r="G136" s="174">
        <f>ROUND(E136*F136,2)</f>
        <v>0</v>
      </c>
      <c r="H136" s="173"/>
      <c r="I136" s="174">
        <f>ROUND(E136*H136,2)</f>
        <v>0</v>
      </c>
      <c r="J136" s="173"/>
      <c r="K136" s="174">
        <f>ROUND(E136*J136,2)</f>
        <v>0</v>
      </c>
      <c r="L136" s="174">
        <v>21</v>
      </c>
      <c r="M136" s="174">
        <f>G136*(1+L136/100)</f>
        <v>0</v>
      </c>
      <c r="N136" s="172">
        <v>4.4999999999999997E-3</v>
      </c>
      <c r="O136" s="172">
        <f>ROUND(E136*N136,2)</f>
        <v>0.64</v>
      </c>
      <c r="P136" s="172">
        <v>0</v>
      </c>
      <c r="Q136" s="172">
        <f>ROUND(E136*P136,2)</f>
        <v>0</v>
      </c>
      <c r="R136" s="174" t="s">
        <v>315</v>
      </c>
      <c r="S136" s="174" t="s">
        <v>209</v>
      </c>
      <c r="T136" s="175" t="s">
        <v>209</v>
      </c>
      <c r="U136" s="160">
        <v>0</v>
      </c>
      <c r="V136" s="160">
        <f>ROUND(E136*U136,2)</f>
        <v>0</v>
      </c>
      <c r="W136" s="160"/>
      <c r="X136" s="160" t="s">
        <v>316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317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92" t="s">
        <v>998</v>
      </c>
      <c r="D137" s="183"/>
      <c r="E137" s="184">
        <v>89.01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49"/>
      <c r="Z137" s="149"/>
      <c r="AA137" s="149"/>
      <c r="AB137" s="149"/>
      <c r="AC137" s="149"/>
      <c r="AD137" s="149"/>
      <c r="AE137" s="149"/>
      <c r="AF137" s="149"/>
      <c r="AG137" s="149" t="s">
        <v>251</v>
      </c>
      <c r="AH137" s="149">
        <v>5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/>
      <c r="B138" s="157"/>
      <c r="C138" s="192" t="s">
        <v>999</v>
      </c>
      <c r="D138" s="183"/>
      <c r="E138" s="184">
        <v>53.82</v>
      </c>
      <c r="F138" s="160"/>
      <c r="G138" s="160"/>
      <c r="H138" s="160"/>
      <c r="I138" s="160"/>
      <c r="J138" s="160"/>
      <c r="K138" s="160"/>
      <c r="L138" s="160"/>
      <c r="M138" s="160"/>
      <c r="N138" s="159"/>
      <c r="O138" s="159"/>
      <c r="P138" s="159"/>
      <c r="Q138" s="159"/>
      <c r="R138" s="160"/>
      <c r="S138" s="160"/>
      <c r="T138" s="160"/>
      <c r="U138" s="160"/>
      <c r="V138" s="160"/>
      <c r="W138" s="160"/>
      <c r="X138" s="160"/>
      <c r="Y138" s="149"/>
      <c r="Z138" s="149"/>
      <c r="AA138" s="149"/>
      <c r="AB138" s="149"/>
      <c r="AC138" s="149"/>
      <c r="AD138" s="149"/>
      <c r="AE138" s="149"/>
      <c r="AF138" s="149"/>
      <c r="AG138" s="149" t="s">
        <v>251</v>
      </c>
      <c r="AH138" s="149">
        <v>5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>
        <v>42</v>
      </c>
      <c r="B139" s="157" t="s">
        <v>1000</v>
      </c>
      <c r="C139" s="198" t="s">
        <v>1001</v>
      </c>
      <c r="D139" s="158" t="s">
        <v>0</v>
      </c>
      <c r="E139" s="197"/>
      <c r="F139" s="161"/>
      <c r="G139" s="160">
        <f>ROUND(E139*F139,2)</f>
        <v>0</v>
      </c>
      <c r="H139" s="161"/>
      <c r="I139" s="160">
        <f>ROUND(E139*H139,2)</f>
        <v>0</v>
      </c>
      <c r="J139" s="161"/>
      <c r="K139" s="160">
        <f>ROUND(E139*J139,2)</f>
        <v>0</v>
      </c>
      <c r="L139" s="160">
        <v>21</v>
      </c>
      <c r="M139" s="160">
        <f>G139*(1+L139/100)</f>
        <v>0</v>
      </c>
      <c r="N139" s="159">
        <v>0</v>
      </c>
      <c r="O139" s="159">
        <f>ROUND(E139*N139,2)</f>
        <v>0</v>
      </c>
      <c r="P139" s="159">
        <v>0</v>
      </c>
      <c r="Q139" s="159">
        <f>ROUND(E139*P139,2)</f>
        <v>0</v>
      </c>
      <c r="R139" s="160" t="s">
        <v>979</v>
      </c>
      <c r="S139" s="160" t="s">
        <v>209</v>
      </c>
      <c r="T139" s="160" t="s">
        <v>209</v>
      </c>
      <c r="U139" s="160">
        <v>0</v>
      </c>
      <c r="V139" s="160">
        <f>ROUND(E139*U139,2)</f>
        <v>0</v>
      </c>
      <c r="W139" s="160"/>
      <c r="X139" s="160" t="s">
        <v>348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349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268" t="s">
        <v>1002</v>
      </c>
      <c r="D140" s="269"/>
      <c r="E140" s="269"/>
      <c r="F140" s="269"/>
      <c r="G140" s="269"/>
      <c r="H140" s="160"/>
      <c r="I140" s="160"/>
      <c r="J140" s="160"/>
      <c r="K140" s="160"/>
      <c r="L140" s="160"/>
      <c r="M140" s="160"/>
      <c r="N140" s="159"/>
      <c r="O140" s="159"/>
      <c r="P140" s="159"/>
      <c r="Q140" s="159"/>
      <c r="R140" s="160"/>
      <c r="S140" s="160"/>
      <c r="T140" s="160"/>
      <c r="U140" s="160"/>
      <c r="V140" s="160"/>
      <c r="W140" s="160"/>
      <c r="X140" s="160"/>
      <c r="Y140" s="149"/>
      <c r="Z140" s="149"/>
      <c r="AA140" s="149"/>
      <c r="AB140" s="149"/>
      <c r="AC140" s="149"/>
      <c r="AD140" s="149"/>
      <c r="AE140" s="149"/>
      <c r="AF140" s="149"/>
      <c r="AG140" s="149" t="s">
        <v>249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x14ac:dyDescent="0.2">
      <c r="A141" s="163" t="s">
        <v>204</v>
      </c>
      <c r="B141" s="164" t="s">
        <v>149</v>
      </c>
      <c r="C141" s="178" t="s">
        <v>150</v>
      </c>
      <c r="D141" s="165"/>
      <c r="E141" s="166"/>
      <c r="F141" s="167"/>
      <c r="G141" s="167">
        <f>SUMIF(AG142:AG146,"&lt;&gt;NOR",G142:G146)</f>
        <v>0</v>
      </c>
      <c r="H141" s="167"/>
      <c r="I141" s="167">
        <f>SUM(I142:I146)</f>
        <v>0</v>
      </c>
      <c r="J141" s="167"/>
      <c r="K141" s="167">
        <f>SUM(K142:K146)</f>
        <v>0</v>
      </c>
      <c r="L141" s="167"/>
      <c r="M141" s="167">
        <f>SUM(M142:M146)</f>
        <v>0</v>
      </c>
      <c r="N141" s="166"/>
      <c r="O141" s="166">
        <f>SUM(O142:O146)</f>
        <v>0.01</v>
      </c>
      <c r="P141" s="166"/>
      <c r="Q141" s="166">
        <f>SUM(Q142:Q146)</f>
        <v>0</v>
      </c>
      <c r="R141" s="167"/>
      <c r="S141" s="167"/>
      <c r="T141" s="168"/>
      <c r="U141" s="162"/>
      <c r="V141" s="162">
        <f>SUM(V142:V146)</f>
        <v>1.67</v>
      </c>
      <c r="W141" s="162"/>
      <c r="X141" s="162"/>
      <c r="AG141" t="s">
        <v>205</v>
      </c>
    </row>
    <row r="142" spans="1:60" outlineLevel="1" x14ac:dyDescent="0.2">
      <c r="A142" s="169">
        <v>43</v>
      </c>
      <c r="B142" s="170" t="s">
        <v>1003</v>
      </c>
      <c r="C142" s="179" t="s">
        <v>1004</v>
      </c>
      <c r="D142" s="171" t="s">
        <v>293</v>
      </c>
      <c r="E142" s="172">
        <v>33</v>
      </c>
      <c r="F142" s="173"/>
      <c r="G142" s="174">
        <f>ROUND(E142*F142,2)</f>
        <v>0</v>
      </c>
      <c r="H142" s="173"/>
      <c r="I142" s="174">
        <f>ROUND(E142*H142,2)</f>
        <v>0</v>
      </c>
      <c r="J142" s="173"/>
      <c r="K142" s="174">
        <f>ROUND(E142*J142,2)</f>
        <v>0</v>
      </c>
      <c r="L142" s="174">
        <v>21</v>
      </c>
      <c r="M142" s="174">
        <f>G142*(1+L142/100)</f>
        <v>0</v>
      </c>
      <c r="N142" s="172">
        <v>0</v>
      </c>
      <c r="O142" s="172">
        <f>ROUND(E142*N142,2)</f>
        <v>0</v>
      </c>
      <c r="P142" s="172">
        <v>0</v>
      </c>
      <c r="Q142" s="172">
        <f>ROUND(E142*P142,2)</f>
        <v>0</v>
      </c>
      <c r="R142" s="174" t="s">
        <v>1005</v>
      </c>
      <c r="S142" s="174" t="s">
        <v>209</v>
      </c>
      <c r="T142" s="175" t="s">
        <v>209</v>
      </c>
      <c r="U142" s="160">
        <v>0.05</v>
      </c>
      <c r="V142" s="160">
        <f>ROUND(E142*U142,2)</f>
        <v>1.65</v>
      </c>
      <c r="W142" s="160"/>
      <c r="X142" s="160" t="s">
        <v>246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247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56"/>
      <c r="B143" s="157"/>
      <c r="C143" s="192" t="s">
        <v>1006</v>
      </c>
      <c r="D143" s="183"/>
      <c r="E143" s="184">
        <v>33</v>
      </c>
      <c r="F143" s="160"/>
      <c r="G143" s="160"/>
      <c r="H143" s="160"/>
      <c r="I143" s="160"/>
      <c r="J143" s="160"/>
      <c r="K143" s="160"/>
      <c r="L143" s="160"/>
      <c r="M143" s="160"/>
      <c r="N143" s="159"/>
      <c r="O143" s="159"/>
      <c r="P143" s="159"/>
      <c r="Q143" s="159"/>
      <c r="R143" s="160"/>
      <c r="S143" s="160"/>
      <c r="T143" s="160"/>
      <c r="U143" s="160"/>
      <c r="V143" s="160"/>
      <c r="W143" s="160"/>
      <c r="X143" s="160"/>
      <c r="Y143" s="149"/>
      <c r="Z143" s="149"/>
      <c r="AA143" s="149"/>
      <c r="AB143" s="149"/>
      <c r="AC143" s="149"/>
      <c r="AD143" s="149"/>
      <c r="AE143" s="149"/>
      <c r="AF143" s="149"/>
      <c r="AG143" s="149" t="s">
        <v>251</v>
      </c>
      <c r="AH143" s="149">
        <v>0</v>
      </c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22.5" outlineLevel="1" x14ac:dyDescent="0.2">
      <c r="A144" s="185">
        <v>44</v>
      </c>
      <c r="B144" s="186" t="s">
        <v>1007</v>
      </c>
      <c r="C144" s="193" t="s">
        <v>1008</v>
      </c>
      <c r="D144" s="187" t="s">
        <v>293</v>
      </c>
      <c r="E144" s="188">
        <v>36</v>
      </c>
      <c r="F144" s="189"/>
      <c r="G144" s="190">
        <f>ROUND(E144*F144,2)</f>
        <v>0</v>
      </c>
      <c r="H144" s="189"/>
      <c r="I144" s="190">
        <f>ROUND(E144*H144,2)</f>
        <v>0</v>
      </c>
      <c r="J144" s="189"/>
      <c r="K144" s="190">
        <f>ROUND(E144*J144,2)</f>
        <v>0</v>
      </c>
      <c r="L144" s="190">
        <v>21</v>
      </c>
      <c r="M144" s="190">
        <f>G144*(1+L144/100)</f>
        <v>0</v>
      </c>
      <c r="N144" s="188">
        <v>2.9999999999999997E-4</v>
      </c>
      <c r="O144" s="188">
        <f>ROUND(E144*N144,2)</f>
        <v>0.01</v>
      </c>
      <c r="P144" s="188">
        <v>0</v>
      </c>
      <c r="Q144" s="188">
        <f>ROUND(E144*P144,2)</f>
        <v>0</v>
      </c>
      <c r="R144" s="190" t="s">
        <v>315</v>
      </c>
      <c r="S144" s="190" t="s">
        <v>209</v>
      </c>
      <c r="T144" s="191" t="s">
        <v>209</v>
      </c>
      <c r="U144" s="160">
        <v>0</v>
      </c>
      <c r="V144" s="160">
        <f>ROUND(E144*U144,2)</f>
        <v>0</v>
      </c>
      <c r="W144" s="160"/>
      <c r="X144" s="160" t="s">
        <v>316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317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69">
        <v>45</v>
      </c>
      <c r="B145" s="170" t="s">
        <v>1009</v>
      </c>
      <c r="C145" s="179" t="s">
        <v>1010</v>
      </c>
      <c r="D145" s="171" t="s">
        <v>347</v>
      </c>
      <c r="E145" s="172">
        <v>1.0800000000000001E-2</v>
      </c>
      <c r="F145" s="173"/>
      <c r="G145" s="174">
        <f>ROUND(E145*F145,2)</f>
        <v>0</v>
      </c>
      <c r="H145" s="173"/>
      <c r="I145" s="174">
        <f>ROUND(E145*H145,2)</f>
        <v>0</v>
      </c>
      <c r="J145" s="173"/>
      <c r="K145" s="174">
        <f>ROUND(E145*J145,2)</f>
        <v>0</v>
      </c>
      <c r="L145" s="174">
        <v>21</v>
      </c>
      <c r="M145" s="174">
        <f>G145*(1+L145/100)</f>
        <v>0</v>
      </c>
      <c r="N145" s="172">
        <v>0</v>
      </c>
      <c r="O145" s="172">
        <f>ROUND(E145*N145,2)</f>
        <v>0</v>
      </c>
      <c r="P145" s="172">
        <v>0</v>
      </c>
      <c r="Q145" s="172">
        <f>ROUND(E145*P145,2)</f>
        <v>0</v>
      </c>
      <c r="R145" s="174" t="s">
        <v>1005</v>
      </c>
      <c r="S145" s="174" t="s">
        <v>209</v>
      </c>
      <c r="T145" s="175" t="s">
        <v>209</v>
      </c>
      <c r="U145" s="160">
        <v>1.74</v>
      </c>
      <c r="V145" s="160">
        <f>ROUND(E145*U145,2)</f>
        <v>0.02</v>
      </c>
      <c r="W145" s="160"/>
      <c r="X145" s="160" t="s">
        <v>348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349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56"/>
      <c r="B146" s="157"/>
      <c r="C146" s="266" t="s">
        <v>826</v>
      </c>
      <c r="D146" s="267"/>
      <c r="E146" s="267"/>
      <c r="F146" s="267"/>
      <c r="G146" s="267"/>
      <c r="H146" s="160"/>
      <c r="I146" s="160"/>
      <c r="J146" s="160"/>
      <c r="K146" s="160"/>
      <c r="L146" s="160"/>
      <c r="M146" s="160"/>
      <c r="N146" s="159"/>
      <c r="O146" s="159"/>
      <c r="P146" s="159"/>
      <c r="Q146" s="159"/>
      <c r="R146" s="160"/>
      <c r="S146" s="160"/>
      <c r="T146" s="160"/>
      <c r="U146" s="160"/>
      <c r="V146" s="160"/>
      <c r="W146" s="160"/>
      <c r="X146" s="160"/>
      <c r="Y146" s="149"/>
      <c r="Z146" s="149"/>
      <c r="AA146" s="149"/>
      <c r="AB146" s="149"/>
      <c r="AC146" s="149"/>
      <c r="AD146" s="149"/>
      <c r="AE146" s="149"/>
      <c r="AF146" s="149"/>
      <c r="AG146" s="149" t="s">
        <v>249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x14ac:dyDescent="0.2">
      <c r="A147" s="163" t="s">
        <v>204</v>
      </c>
      <c r="B147" s="164" t="s">
        <v>151</v>
      </c>
      <c r="C147" s="178" t="s">
        <v>152</v>
      </c>
      <c r="D147" s="165"/>
      <c r="E147" s="166"/>
      <c r="F147" s="167"/>
      <c r="G147" s="167">
        <f>SUMIF(AG148:AG154,"&lt;&gt;NOR",G148:G154)</f>
        <v>0</v>
      </c>
      <c r="H147" s="167"/>
      <c r="I147" s="167">
        <f>SUM(I148:I154)</f>
        <v>0</v>
      </c>
      <c r="J147" s="167"/>
      <c r="K147" s="167">
        <f>SUM(K148:K154)</f>
        <v>0</v>
      </c>
      <c r="L147" s="167"/>
      <c r="M147" s="167">
        <f>SUM(M148:M154)</f>
        <v>0</v>
      </c>
      <c r="N147" s="166"/>
      <c r="O147" s="166">
        <f>SUM(O148:O154)</f>
        <v>0</v>
      </c>
      <c r="P147" s="166"/>
      <c r="Q147" s="166">
        <f>SUM(Q148:Q154)</f>
        <v>0</v>
      </c>
      <c r="R147" s="167"/>
      <c r="S147" s="167"/>
      <c r="T147" s="168"/>
      <c r="U147" s="162"/>
      <c r="V147" s="162">
        <f>SUM(V148:V154)</f>
        <v>1.94</v>
      </c>
      <c r="W147" s="162"/>
      <c r="X147" s="162"/>
      <c r="AG147" t="s">
        <v>205</v>
      </c>
    </row>
    <row r="148" spans="1:60" ht="33.75" outlineLevel="1" x14ac:dyDescent="0.2">
      <c r="A148" s="169">
        <v>46</v>
      </c>
      <c r="B148" s="170" t="s">
        <v>1011</v>
      </c>
      <c r="C148" s="179" t="s">
        <v>1012</v>
      </c>
      <c r="D148" s="171" t="s">
        <v>293</v>
      </c>
      <c r="E148" s="172">
        <v>6</v>
      </c>
      <c r="F148" s="173"/>
      <c r="G148" s="174">
        <f>ROUND(E148*F148,2)</f>
        <v>0</v>
      </c>
      <c r="H148" s="173"/>
      <c r="I148" s="174">
        <f>ROUND(E148*H148,2)</f>
        <v>0</v>
      </c>
      <c r="J148" s="173"/>
      <c r="K148" s="174">
        <f>ROUND(E148*J148,2)</f>
        <v>0</v>
      </c>
      <c r="L148" s="174">
        <v>21</v>
      </c>
      <c r="M148" s="174">
        <f>G148*(1+L148/100)</f>
        <v>0</v>
      </c>
      <c r="N148" s="172">
        <v>2.5999999999999998E-4</v>
      </c>
      <c r="O148" s="172">
        <f>ROUND(E148*N148,2)</f>
        <v>0</v>
      </c>
      <c r="P148" s="172">
        <v>0</v>
      </c>
      <c r="Q148" s="172">
        <f>ROUND(E148*P148,2)</f>
        <v>0</v>
      </c>
      <c r="R148" s="174" t="s">
        <v>397</v>
      </c>
      <c r="S148" s="174" t="s">
        <v>209</v>
      </c>
      <c r="T148" s="175" t="s">
        <v>209</v>
      </c>
      <c r="U148" s="160">
        <v>0.22500000000000001</v>
      </c>
      <c r="V148" s="160">
        <f>ROUND(E148*U148,2)</f>
        <v>1.35</v>
      </c>
      <c r="W148" s="160"/>
      <c r="X148" s="160" t="s">
        <v>246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247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56"/>
      <c r="B149" s="157"/>
      <c r="C149" s="266" t="s">
        <v>1013</v>
      </c>
      <c r="D149" s="267"/>
      <c r="E149" s="267"/>
      <c r="F149" s="267"/>
      <c r="G149" s="267"/>
      <c r="H149" s="160"/>
      <c r="I149" s="160"/>
      <c r="J149" s="160"/>
      <c r="K149" s="160"/>
      <c r="L149" s="160"/>
      <c r="M149" s="160"/>
      <c r="N149" s="159"/>
      <c r="O149" s="159"/>
      <c r="P149" s="159"/>
      <c r="Q149" s="159"/>
      <c r="R149" s="160"/>
      <c r="S149" s="160"/>
      <c r="T149" s="160"/>
      <c r="U149" s="160"/>
      <c r="V149" s="160"/>
      <c r="W149" s="160"/>
      <c r="X149" s="160"/>
      <c r="Y149" s="149"/>
      <c r="Z149" s="149"/>
      <c r="AA149" s="149"/>
      <c r="AB149" s="149"/>
      <c r="AC149" s="149"/>
      <c r="AD149" s="149"/>
      <c r="AE149" s="149"/>
      <c r="AF149" s="149"/>
      <c r="AG149" s="149" t="s">
        <v>249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69">
        <v>47</v>
      </c>
      <c r="B150" s="170" t="s">
        <v>1014</v>
      </c>
      <c r="C150" s="179" t="s">
        <v>1015</v>
      </c>
      <c r="D150" s="171" t="s">
        <v>299</v>
      </c>
      <c r="E150" s="172">
        <v>4</v>
      </c>
      <c r="F150" s="173"/>
      <c r="G150" s="174">
        <f>ROUND(E150*F150,2)</f>
        <v>0</v>
      </c>
      <c r="H150" s="173"/>
      <c r="I150" s="174">
        <f>ROUND(E150*H150,2)</f>
        <v>0</v>
      </c>
      <c r="J150" s="173"/>
      <c r="K150" s="174">
        <f>ROUND(E150*J150,2)</f>
        <v>0</v>
      </c>
      <c r="L150" s="174">
        <v>21</v>
      </c>
      <c r="M150" s="174">
        <f>G150*(1+L150/100)</f>
        <v>0</v>
      </c>
      <c r="N150" s="172">
        <v>0</v>
      </c>
      <c r="O150" s="172">
        <f>ROUND(E150*N150,2)</f>
        <v>0</v>
      </c>
      <c r="P150" s="172">
        <v>0</v>
      </c>
      <c r="Q150" s="172">
        <f>ROUND(E150*P150,2)</f>
        <v>0</v>
      </c>
      <c r="R150" s="174" t="s">
        <v>397</v>
      </c>
      <c r="S150" s="174" t="s">
        <v>209</v>
      </c>
      <c r="T150" s="175" t="s">
        <v>209</v>
      </c>
      <c r="U150" s="160">
        <v>0.14799999999999999</v>
      </c>
      <c r="V150" s="160">
        <f>ROUND(E150*U150,2)</f>
        <v>0.59</v>
      </c>
      <c r="W150" s="160"/>
      <c r="X150" s="160" t="s">
        <v>246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247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266" t="s">
        <v>1016</v>
      </c>
      <c r="D151" s="267"/>
      <c r="E151" s="267"/>
      <c r="F151" s="267"/>
      <c r="G151" s="267"/>
      <c r="H151" s="160"/>
      <c r="I151" s="160"/>
      <c r="J151" s="160"/>
      <c r="K151" s="160"/>
      <c r="L151" s="160"/>
      <c r="M151" s="160"/>
      <c r="N151" s="159"/>
      <c r="O151" s="159"/>
      <c r="P151" s="159"/>
      <c r="Q151" s="159"/>
      <c r="R151" s="160"/>
      <c r="S151" s="160"/>
      <c r="T151" s="160"/>
      <c r="U151" s="160"/>
      <c r="V151" s="160"/>
      <c r="W151" s="160"/>
      <c r="X151" s="160"/>
      <c r="Y151" s="149"/>
      <c r="Z151" s="149"/>
      <c r="AA151" s="149"/>
      <c r="AB151" s="149"/>
      <c r="AC151" s="149"/>
      <c r="AD151" s="149"/>
      <c r="AE151" s="149"/>
      <c r="AF151" s="149"/>
      <c r="AG151" s="149" t="s">
        <v>249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69">
        <v>48</v>
      </c>
      <c r="B152" s="170" t="s">
        <v>1017</v>
      </c>
      <c r="C152" s="179" t="s">
        <v>1018</v>
      </c>
      <c r="D152" s="171" t="s">
        <v>307</v>
      </c>
      <c r="E152" s="172">
        <v>1</v>
      </c>
      <c r="F152" s="173"/>
      <c r="G152" s="174">
        <f>ROUND(E152*F152,2)</f>
        <v>0</v>
      </c>
      <c r="H152" s="173"/>
      <c r="I152" s="174">
        <f>ROUND(E152*H152,2)</f>
        <v>0</v>
      </c>
      <c r="J152" s="173"/>
      <c r="K152" s="174">
        <f>ROUND(E152*J152,2)</f>
        <v>0</v>
      </c>
      <c r="L152" s="174">
        <v>21</v>
      </c>
      <c r="M152" s="174">
        <f>G152*(1+L152/100)</f>
        <v>0</v>
      </c>
      <c r="N152" s="172">
        <v>0</v>
      </c>
      <c r="O152" s="172">
        <f>ROUND(E152*N152,2)</f>
        <v>0</v>
      </c>
      <c r="P152" s="172">
        <v>0</v>
      </c>
      <c r="Q152" s="172">
        <f>ROUND(E152*P152,2)</f>
        <v>0</v>
      </c>
      <c r="R152" s="174"/>
      <c r="S152" s="174" t="s">
        <v>231</v>
      </c>
      <c r="T152" s="175" t="s">
        <v>210</v>
      </c>
      <c r="U152" s="160">
        <v>0</v>
      </c>
      <c r="V152" s="160">
        <f>ROUND(E152*U152,2)</f>
        <v>0</v>
      </c>
      <c r="W152" s="160"/>
      <c r="X152" s="160" t="s">
        <v>246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247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>
        <v>49</v>
      </c>
      <c r="B153" s="157" t="s">
        <v>1019</v>
      </c>
      <c r="C153" s="198" t="s">
        <v>1020</v>
      </c>
      <c r="D153" s="158" t="s">
        <v>0</v>
      </c>
      <c r="E153" s="197"/>
      <c r="F153" s="161"/>
      <c r="G153" s="160">
        <f>ROUND(E153*F153,2)</f>
        <v>0</v>
      </c>
      <c r="H153" s="161"/>
      <c r="I153" s="160">
        <f>ROUND(E153*H153,2)</f>
        <v>0</v>
      </c>
      <c r="J153" s="161"/>
      <c r="K153" s="160">
        <f>ROUND(E153*J153,2)</f>
        <v>0</v>
      </c>
      <c r="L153" s="160">
        <v>21</v>
      </c>
      <c r="M153" s="160">
        <f>G153*(1+L153/100)</f>
        <v>0</v>
      </c>
      <c r="N153" s="159">
        <v>0</v>
      </c>
      <c r="O153" s="159">
        <f>ROUND(E153*N153,2)</f>
        <v>0</v>
      </c>
      <c r="P153" s="159">
        <v>0</v>
      </c>
      <c r="Q153" s="159">
        <f>ROUND(E153*P153,2)</f>
        <v>0</v>
      </c>
      <c r="R153" s="160" t="s">
        <v>397</v>
      </c>
      <c r="S153" s="160" t="s">
        <v>209</v>
      </c>
      <c r="T153" s="160" t="s">
        <v>209</v>
      </c>
      <c r="U153" s="160">
        <v>0</v>
      </c>
      <c r="V153" s="160">
        <f>ROUND(E153*U153,2)</f>
        <v>0</v>
      </c>
      <c r="W153" s="160"/>
      <c r="X153" s="160" t="s">
        <v>348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349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268" t="s">
        <v>1021</v>
      </c>
      <c r="D154" s="269"/>
      <c r="E154" s="269"/>
      <c r="F154" s="269"/>
      <c r="G154" s="269"/>
      <c r="H154" s="160"/>
      <c r="I154" s="160"/>
      <c r="J154" s="160"/>
      <c r="K154" s="160"/>
      <c r="L154" s="160"/>
      <c r="M154" s="160"/>
      <c r="N154" s="159"/>
      <c r="O154" s="159"/>
      <c r="P154" s="159"/>
      <c r="Q154" s="159"/>
      <c r="R154" s="160"/>
      <c r="S154" s="160"/>
      <c r="T154" s="160"/>
      <c r="U154" s="160"/>
      <c r="V154" s="160"/>
      <c r="W154" s="160"/>
      <c r="X154" s="160"/>
      <c r="Y154" s="149"/>
      <c r="Z154" s="149"/>
      <c r="AA154" s="149"/>
      <c r="AB154" s="149"/>
      <c r="AC154" s="149"/>
      <c r="AD154" s="149"/>
      <c r="AE154" s="149"/>
      <c r="AF154" s="149"/>
      <c r="AG154" s="149" t="s">
        <v>249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x14ac:dyDescent="0.2">
      <c r="A155" s="163" t="s">
        <v>204</v>
      </c>
      <c r="B155" s="164" t="s">
        <v>153</v>
      </c>
      <c r="C155" s="178" t="s">
        <v>154</v>
      </c>
      <c r="D155" s="165"/>
      <c r="E155" s="166"/>
      <c r="F155" s="167"/>
      <c r="G155" s="167">
        <f>SUMIF(AG156:AG164,"&lt;&gt;NOR",G156:G164)</f>
        <v>0</v>
      </c>
      <c r="H155" s="167"/>
      <c r="I155" s="167">
        <f>SUM(I156:I164)</f>
        <v>0</v>
      </c>
      <c r="J155" s="167"/>
      <c r="K155" s="167">
        <f>SUM(K156:K164)</f>
        <v>0</v>
      </c>
      <c r="L155" s="167"/>
      <c r="M155" s="167">
        <f>SUM(M156:M164)</f>
        <v>0</v>
      </c>
      <c r="N155" s="166"/>
      <c r="O155" s="166">
        <f>SUM(O156:O164)</f>
        <v>0</v>
      </c>
      <c r="P155" s="166"/>
      <c r="Q155" s="166">
        <f>SUM(Q156:Q164)</f>
        <v>0</v>
      </c>
      <c r="R155" s="167"/>
      <c r="S155" s="167"/>
      <c r="T155" s="168"/>
      <c r="U155" s="162"/>
      <c r="V155" s="162">
        <f>SUM(V156:V164)</f>
        <v>7.9499999999999993</v>
      </c>
      <c r="W155" s="162"/>
      <c r="X155" s="162"/>
      <c r="AG155" t="s">
        <v>205</v>
      </c>
    </row>
    <row r="156" spans="1:60" ht="22.5" outlineLevel="1" x14ac:dyDescent="0.2">
      <c r="A156" s="169">
        <v>50</v>
      </c>
      <c r="B156" s="170" t="s">
        <v>1022</v>
      </c>
      <c r="C156" s="179" t="s">
        <v>1023</v>
      </c>
      <c r="D156" s="171" t="s">
        <v>293</v>
      </c>
      <c r="E156" s="172">
        <v>10</v>
      </c>
      <c r="F156" s="173"/>
      <c r="G156" s="174">
        <f>ROUND(E156*F156,2)</f>
        <v>0</v>
      </c>
      <c r="H156" s="173"/>
      <c r="I156" s="174">
        <f>ROUND(E156*H156,2)</f>
        <v>0</v>
      </c>
      <c r="J156" s="173"/>
      <c r="K156" s="174">
        <f>ROUND(E156*J156,2)</f>
        <v>0</v>
      </c>
      <c r="L156" s="174">
        <v>21</v>
      </c>
      <c r="M156" s="174">
        <f>G156*(1+L156/100)</f>
        <v>0</v>
      </c>
      <c r="N156" s="172">
        <v>4.8999999999999998E-4</v>
      </c>
      <c r="O156" s="172">
        <f>ROUND(E156*N156,2)</f>
        <v>0</v>
      </c>
      <c r="P156" s="172">
        <v>0</v>
      </c>
      <c r="Q156" s="172">
        <f>ROUND(E156*P156,2)</f>
        <v>0</v>
      </c>
      <c r="R156" s="174" t="s">
        <v>397</v>
      </c>
      <c r="S156" s="174" t="s">
        <v>209</v>
      </c>
      <c r="T156" s="175" t="s">
        <v>209</v>
      </c>
      <c r="U156" s="160">
        <v>0.52200000000000002</v>
      </c>
      <c r="V156" s="160">
        <f>ROUND(E156*U156,2)</f>
        <v>5.22</v>
      </c>
      <c r="W156" s="160"/>
      <c r="X156" s="160" t="s">
        <v>246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247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56"/>
      <c r="B157" s="157"/>
      <c r="C157" s="266" t="s">
        <v>1024</v>
      </c>
      <c r="D157" s="267"/>
      <c r="E157" s="267"/>
      <c r="F157" s="267"/>
      <c r="G157" s="267"/>
      <c r="H157" s="160"/>
      <c r="I157" s="160"/>
      <c r="J157" s="160"/>
      <c r="K157" s="160"/>
      <c r="L157" s="160"/>
      <c r="M157" s="160"/>
      <c r="N157" s="159"/>
      <c r="O157" s="159"/>
      <c r="P157" s="159"/>
      <c r="Q157" s="159"/>
      <c r="R157" s="160"/>
      <c r="S157" s="160"/>
      <c r="T157" s="160"/>
      <c r="U157" s="160"/>
      <c r="V157" s="160"/>
      <c r="W157" s="160"/>
      <c r="X157" s="160"/>
      <c r="Y157" s="149"/>
      <c r="Z157" s="149"/>
      <c r="AA157" s="149"/>
      <c r="AB157" s="149"/>
      <c r="AC157" s="149"/>
      <c r="AD157" s="149"/>
      <c r="AE157" s="149"/>
      <c r="AF157" s="149"/>
      <c r="AG157" s="149" t="s">
        <v>249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257" t="s">
        <v>1025</v>
      </c>
      <c r="D158" s="258"/>
      <c r="E158" s="258"/>
      <c r="F158" s="258"/>
      <c r="G158" s="258"/>
      <c r="H158" s="160"/>
      <c r="I158" s="160"/>
      <c r="J158" s="160"/>
      <c r="K158" s="160"/>
      <c r="L158" s="160"/>
      <c r="M158" s="160"/>
      <c r="N158" s="159"/>
      <c r="O158" s="159"/>
      <c r="P158" s="159"/>
      <c r="Q158" s="159"/>
      <c r="R158" s="160"/>
      <c r="S158" s="160"/>
      <c r="T158" s="160"/>
      <c r="U158" s="160"/>
      <c r="V158" s="160"/>
      <c r="W158" s="160"/>
      <c r="X158" s="160"/>
      <c r="Y158" s="149"/>
      <c r="Z158" s="149"/>
      <c r="AA158" s="149"/>
      <c r="AB158" s="149"/>
      <c r="AC158" s="149"/>
      <c r="AD158" s="149"/>
      <c r="AE158" s="149"/>
      <c r="AF158" s="149"/>
      <c r="AG158" s="149" t="s">
        <v>213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56"/>
      <c r="B159" s="157"/>
      <c r="C159" s="257" t="s">
        <v>399</v>
      </c>
      <c r="D159" s="258"/>
      <c r="E159" s="258"/>
      <c r="F159" s="258"/>
      <c r="G159" s="258"/>
      <c r="H159" s="160"/>
      <c r="I159" s="160"/>
      <c r="J159" s="160"/>
      <c r="K159" s="160"/>
      <c r="L159" s="160"/>
      <c r="M159" s="160"/>
      <c r="N159" s="159"/>
      <c r="O159" s="159"/>
      <c r="P159" s="159"/>
      <c r="Q159" s="159"/>
      <c r="R159" s="160"/>
      <c r="S159" s="160"/>
      <c r="T159" s="160"/>
      <c r="U159" s="160"/>
      <c r="V159" s="160"/>
      <c r="W159" s="160"/>
      <c r="X159" s="160"/>
      <c r="Y159" s="149"/>
      <c r="Z159" s="149"/>
      <c r="AA159" s="149"/>
      <c r="AB159" s="149"/>
      <c r="AC159" s="149"/>
      <c r="AD159" s="149"/>
      <c r="AE159" s="149"/>
      <c r="AF159" s="149"/>
      <c r="AG159" s="149" t="s">
        <v>213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85">
        <v>51</v>
      </c>
      <c r="B160" s="186" t="s">
        <v>1026</v>
      </c>
      <c r="C160" s="193" t="s">
        <v>1027</v>
      </c>
      <c r="D160" s="187" t="s">
        <v>307</v>
      </c>
      <c r="E160" s="188">
        <v>2</v>
      </c>
      <c r="F160" s="189"/>
      <c r="G160" s="190">
        <f>ROUND(E160*F160,2)</f>
        <v>0</v>
      </c>
      <c r="H160" s="189"/>
      <c r="I160" s="190">
        <f>ROUND(E160*H160,2)</f>
        <v>0</v>
      </c>
      <c r="J160" s="189"/>
      <c r="K160" s="190">
        <f>ROUND(E160*J160,2)</f>
        <v>0</v>
      </c>
      <c r="L160" s="190">
        <v>21</v>
      </c>
      <c r="M160" s="190">
        <f>G160*(1+L160/100)</f>
        <v>0</v>
      </c>
      <c r="N160" s="188">
        <v>0</v>
      </c>
      <c r="O160" s="188">
        <f>ROUND(E160*N160,2)</f>
        <v>0</v>
      </c>
      <c r="P160" s="188">
        <v>0</v>
      </c>
      <c r="Q160" s="188">
        <f>ROUND(E160*P160,2)</f>
        <v>0</v>
      </c>
      <c r="R160" s="190" t="s">
        <v>397</v>
      </c>
      <c r="S160" s="190" t="s">
        <v>209</v>
      </c>
      <c r="T160" s="191" t="s">
        <v>209</v>
      </c>
      <c r="U160" s="160">
        <v>0.65566000000000002</v>
      </c>
      <c r="V160" s="160">
        <f>ROUND(E160*U160,2)</f>
        <v>1.31</v>
      </c>
      <c r="W160" s="160"/>
      <c r="X160" s="160" t="s">
        <v>246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247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22.5" outlineLevel="1" x14ac:dyDescent="0.2">
      <c r="A161" s="169">
        <v>52</v>
      </c>
      <c r="B161" s="170" t="s">
        <v>1028</v>
      </c>
      <c r="C161" s="179" t="s">
        <v>1029</v>
      </c>
      <c r="D161" s="171" t="s">
        <v>293</v>
      </c>
      <c r="E161" s="172">
        <v>10</v>
      </c>
      <c r="F161" s="173"/>
      <c r="G161" s="174">
        <f>ROUND(E161*F161,2)</f>
        <v>0</v>
      </c>
      <c r="H161" s="173"/>
      <c r="I161" s="174">
        <f>ROUND(E161*H161,2)</f>
        <v>0</v>
      </c>
      <c r="J161" s="173"/>
      <c r="K161" s="174">
        <f>ROUND(E161*J161,2)</f>
        <v>0</v>
      </c>
      <c r="L161" s="174">
        <v>21</v>
      </c>
      <c r="M161" s="174">
        <f>G161*(1+L161/100)</f>
        <v>0</v>
      </c>
      <c r="N161" s="172">
        <v>5.0000000000000002E-5</v>
      </c>
      <c r="O161" s="172">
        <f>ROUND(E161*N161,2)</f>
        <v>0</v>
      </c>
      <c r="P161" s="172">
        <v>0</v>
      </c>
      <c r="Q161" s="172">
        <f>ROUND(E161*P161,2)</f>
        <v>0</v>
      </c>
      <c r="R161" s="174" t="s">
        <v>397</v>
      </c>
      <c r="S161" s="174" t="s">
        <v>209</v>
      </c>
      <c r="T161" s="175" t="s">
        <v>209</v>
      </c>
      <c r="U161" s="160">
        <v>0.14199999999999999</v>
      </c>
      <c r="V161" s="160">
        <f>ROUND(E161*U161,2)</f>
        <v>1.42</v>
      </c>
      <c r="W161" s="160"/>
      <c r="X161" s="160" t="s">
        <v>246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247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56"/>
      <c r="B162" s="157"/>
      <c r="C162" s="255" t="s">
        <v>1030</v>
      </c>
      <c r="D162" s="256"/>
      <c r="E162" s="256"/>
      <c r="F162" s="256"/>
      <c r="G162" s="256"/>
      <c r="H162" s="160"/>
      <c r="I162" s="160"/>
      <c r="J162" s="160"/>
      <c r="K162" s="160"/>
      <c r="L162" s="160"/>
      <c r="M162" s="160"/>
      <c r="N162" s="159"/>
      <c r="O162" s="159"/>
      <c r="P162" s="159"/>
      <c r="Q162" s="159"/>
      <c r="R162" s="160"/>
      <c r="S162" s="160"/>
      <c r="T162" s="160"/>
      <c r="U162" s="160"/>
      <c r="V162" s="160"/>
      <c r="W162" s="160"/>
      <c r="X162" s="160"/>
      <c r="Y162" s="149"/>
      <c r="Z162" s="149"/>
      <c r="AA162" s="149"/>
      <c r="AB162" s="149"/>
      <c r="AC162" s="149"/>
      <c r="AD162" s="149"/>
      <c r="AE162" s="149"/>
      <c r="AF162" s="149"/>
      <c r="AG162" s="149" t="s">
        <v>213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85">
        <v>53</v>
      </c>
      <c r="B163" s="186" t="s">
        <v>1031</v>
      </c>
      <c r="C163" s="193" t="s">
        <v>1032</v>
      </c>
      <c r="D163" s="187" t="s">
        <v>307</v>
      </c>
      <c r="E163" s="188">
        <v>1</v>
      </c>
      <c r="F163" s="189"/>
      <c r="G163" s="190">
        <f>ROUND(E163*F163,2)</f>
        <v>0</v>
      </c>
      <c r="H163" s="189"/>
      <c r="I163" s="190">
        <f>ROUND(E163*H163,2)</f>
        <v>0</v>
      </c>
      <c r="J163" s="189"/>
      <c r="K163" s="190">
        <f>ROUND(E163*J163,2)</f>
        <v>0</v>
      </c>
      <c r="L163" s="190">
        <v>21</v>
      </c>
      <c r="M163" s="190">
        <f>G163*(1+L163/100)</f>
        <v>0</v>
      </c>
      <c r="N163" s="188">
        <v>0</v>
      </c>
      <c r="O163" s="188">
        <f>ROUND(E163*N163,2)</f>
        <v>0</v>
      </c>
      <c r="P163" s="188">
        <v>0</v>
      </c>
      <c r="Q163" s="188">
        <f>ROUND(E163*P163,2)</f>
        <v>0</v>
      </c>
      <c r="R163" s="190"/>
      <c r="S163" s="190" t="s">
        <v>231</v>
      </c>
      <c r="T163" s="191" t="s">
        <v>210</v>
      </c>
      <c r="U163" s="160">
        <v>0</v>
      </c>
      <c r="V163" s="160">
        <f>ROUND(E163*U163,2)</f>
        <v>0</v>
      </c>
      <c r="W163" s="160"/>
      <c r="X163" s="160" t="s">
        <v>246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247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85">
        <v>54</v>
      </c>
      <c r="B164" s="186" t="s">
        <v>1033</v>
      </c>
      <c r="C164" s="193" t="s">
        <v>1034</v>
      </c>
      <c r="D164" s="187" t="s">
        <v>0</v>
      </c>
      <c r="E164" s="188">
        <v>6</v>
      </c>
      <c r="F164" s="189"/>
      <c r="G164" s="190">
        <f>ROUND(E164*F164,2)</f>
        <v>0</v>
      </c>
      <c r="H164" s="189"/>
      <c r="I164" s="190">
        <f>ROUND(E164*H164,2)</f>
        <v>0</v>
      </c>
      <c r="J164" s="189"/>
      <c r="K164" s="190">
        <f>ROUND(E164*J164,2)</f>
        <v>0</v>
      </c>
      <c r="L164" s="190">
        <v>21</v>
      </c>
      <c r="M164" s="190">
        <f>G164*(1+L164/100)</f>
        <v>0</v>
      </c>
      <c r="N164" s="188">
        <v>0</v>
      </c>
      <c r="O164" s="188">
        <f>ROUND(E164*N164,2)</f>
        <v>0</v>
      </c>
      <c r="P164" s="188">
        <v>0</v>
      </c>
      <c r="Q164" s="188">
        <f>ROUND(E164*P164,2)</f>
        <v>0</v>
      </c>
      <c r="R164" s="190"/>
      <c r="S164" s="190" t="s">
        <v>231</v>
      </c>
      <c r="T164" s="191" t="s">
        <v>210</v>
      </c>
      <c r="U164" s="160">
        <v>0</v>
      </c>
      <c r="V164" s="160">
        <f>ROUND(E164*U164,2)</f>
        <v>0</v>
      </c>
      <c r="W164" s="160"/>
      <c r="X164" s="160" t="s">
        <v>246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247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x14ac:dyDescent="0.2">
      <c r="A165" s="163" t="s">
        <v>204</v>
      </c>
      <c r="B165" s="164" t="s">
        <v>155</v>
      </c>
      <c r="C165" s="178" t="s">
        <v>156</v>
      </c>
      <c r="D165" s="165"/>
      <c r="E165" s="166"/>
      <c r="F165" s="167"/>
      <c r="G165" s="167">
        <f>SUMIF(AG166:AG203,"&lt;&gt;NOR",G166:G203)</f>
        <v>0</v>
      </c>
      <c r="H165" s="167"/>
      <c r="I165" s="167">
        <f>SUM(I166:I203)</f>
        <v>0</v>
      </c>
      <c r="J165" s="167"/>
      <c r="K165" s="167">
        <f>SUM(K166:K203)</f>
        <v>0</v>
      </c>
      <c r="L165" s="167"/>
      <c r="M165" s="167">
        <f>SUM(M166:M203)</f>
        <v>0</v>
      </c>
      <c r="N165" s="166"/>
      <c r="O165" s="166">
        <f>SUM(O166:O203)</f>
        <v>0.10999999999999999</v>
      </c>
      <c r="P165" s="166"/>
      <c r="Q165" s="166">
        <f>SUM(Q166:Q203)</f>
        <v>0</v>
      </c>
      <c r="R165" s="167"/>
      <c r="S165" s="167"/>
      <c r="T165" s="168"/>
      <c r="U165" s="162"/>
      <c r="V165" s="162">
        <f>SUM(V166:V203)</f>
        <v>8.7799999999999994</v>
      </c>
      <c r="W165" s="162"/>
      <c r="X165" s="162"/>
      <c r="AG165" t="s">
        <v>205</v>
      </c>
    </row>
    <row r="166" spans="1:60" outlineLevel="1" x14ac:dyDescent="0.2">
      <c r="A166" s="185">
        <v>55</v>
      </c>
      <c r="B166" s="186" t="s">
        <v>1035</v>
      </c>
      <c r="C166" s="193" t="s">
        <v>1036</v>
      </c>
      <c r="D166" s="187" t="s">
        <v>307</v>
      </c>
      <c r="E166" s="188">
        <v>2</v>
      </c>
      <c r="F166" s="189"/>
      <c r="G166" s="190">
        <f>ROUND(E166*F166,2)</f>
        <v>0</v>
      </c>
      <c r="H166" s="189"/>
      <c r="I166" s="190">
        <f>ROUND(E166*H166,2)</f>
        <v>0</v>
      </c>
      <c r="J166" s="189"/>
      <c r="K166" s="190">
        <f>ROUND(E166*J166,2)</f>
        <v>0</v>
      </c>
      <c r="L166" s="190">
        <v>21</v>
      </c>
      <c r="M166" s="190">
        <f>G166*(1+L166/100)</f>
        <v>0</v>
      </c>
      <c r="N166" s="188">
        <v>8.8999999999999995E-4</v>
      </c>
      <c r="O166" s="188">
        <f>ROUND(E166*N166,2)</f>
        <v>0</v>
      </c>
      <c r="P166" s="188">
        <v>0</v>
      </c>
      <c r="Q166" s="188">
        <f>ROUND(E166*P166,2)</f>
        <v>0</v>
      </c>
      <c r="R166" s="190" t="s">
        <v>397</v>
      </c>
      <c r="S166" s="190" t="s">
        <v>209</v>
      </c>
      <c r="T166" s="191" t="s">
        <v>209</v>
      </c>
      <c r="U166" s="160">
        <v>1.1200000000000001</v>
      </c>
      <c r="V166" s="160">
        <f>ROUND(E166*U166,2)</f>
        <v>2.2400000000000002</v>
      </c>
      <c r="W166" s="160"/>
      <c r="X166" s="160" t="s">
        <v>246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247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85">
        <v>56</v>
      </c>
      <c r="B167" s="186" t="s">
        <v>1037</v>
      </c>
      <c r="C167" s="193" t="s">
        <v>1038</v>
      </c>
      <c r="D167" s="187" t="s">
        <v>307</v>
      </c>
      <c r="E167" s="188">
        <v>2</v>
      </c>
      <c r="F167" s="189"/>
      <c r="G167" s="190">
        <f>ROUND(E167*F167,2)</f>
        <v>0</v>
      </c>
      <c r="H167" s="189"/>
      <c r="I167" s="190">
        <f>ROUND(E167*H167,2)</f>
        <v>0</v>
      </c>
      <c r="J167" s="189"/>
      <c r="K167" s="190">
        <f>ROUND(E167*J167,2)</f>
        <v>0</v>
      </c>
      <c r="L167" s="190">
        <v>21</v>
      </c>
      <c r="M167" s="190">
        <f>G167*(1+L167/100)</f>
        <v>0</v>
      </c>
      <c r="N167" s="188">
        <v>0</v>
      </c>
      <c r="O167" s="188">
        <f>ROUND(E167*N167,2)</f>
        <v>0</v>
      </c>
      <c r="P167" s="188">
        <v>0</v>
      </c>
      <c r="Q167" s="188">
        <f>ROUND(E167*P167,2)</f>
        <v>0</v>
      </c>
      <c r="R167" s="190" t="s">
        <v>397</v>
      </c>
      <c r="S167" s="190" t="s">
        <v>209</v>
      </c>
      <c r="T167" s="191" t="s">
        <v>209</v>
      </c>
      <c r="U167" s="160">
        <v>1.77</v>
      </c>
      <c r="V167" s="160">
        <f>ROUND(E167*U167,2)</f>
        <v>3.54</v>
      </c>
      <c r="W167" s="160"/>
      <c r="X167" s="160" t="s">
        <v>246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247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69">
        <v>57</v>
      </c>
      <c r="B168" s="170" t="s">
        <v>1039</v>
      </c>
      <c r="C168" s="179" t="s">
        <v>1040</v>
      </c>
      <c r="D168" s="171" t="s">
        <v>307</v>
      </c>
      <c r="E168" s="172">
        <v>2</v>
      </c>
      <c r="F168" s="173"/>
      <c r="G168" s="174">
        <f>ROUND(E168*F168,2)</f>
        <v>0</v>
      </c>
      <c r="H168" s="173"/>
      <c r="I168" s="174">
        <f>ROUND(E168*H168,2)</f>
        <v>0</v>
      </c>
      <c r="J168" s="173"/>
      <c r="K168" s="174">
        <f>ROUND(E168*J168,2)</f>
        <v>0</v>
      </c>
      <c r="L168" s="174">
        <v>21</v>
      </c>
      <c r="M168" s="174">
        <f>G168*(1+L168/100)</f>
        <v>0</v>
      </c>
      <c r="N168" s="172">
        <v>8.4000000000000003E-4</v>
      </c>
      <c r="O168" s="172">
        <f>ROUND(E168*N168,2)</f>
        <v>0</v>
      </c>
      <c r="P168" s="172">
        <v>0</v>
      </c>
      <c r="Q168" s="172">
        <f>ROUND(E168*P168,2)</f>
        <v>0</v>
      </c>
      <c r="R168" s="174" t="s">
        <v>397</v>
      </c>
      <c r="S168" s="174" t="s">
        <v>209</v>
      </c>
      <c r="T168" s="175" t="s">
        <v>209</v>
      </c>
      <c r="U168" s="160">
        <v>1.2529999999999999</v>
      </c>
      <c r="V168" s="160">
        <f>ROUND(E168*U168,2)</f>
        <v>2.5099999999999998</v>
      </c>
      <c r="W168" s="160"/>
      <c r="X168" s="160" t="s">
        <v>246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247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255" t="s">
        <v>1041</v>
      </c>
      <c r="D169" s="256"/>
      <c r="E169" s="256"/>
      <c r="F169" s="256"/>
      <c r="G169" s="256"/>
      <c r="H169" s="160"/>
      <c r="I169" s="160"/>
      <c r="J169" s="160"/>
      <c r="K169" s="160"/>
      <c r="L169" s="160"/>
      <c r="M169" s="160"/>
      <c r="N169" s="159"/>
      <c r="O169" s="159"/>
      <c r="P169" s="159"/>
      <c r="Q169" s="159"/>
      <c r="R169" s="160"/>
      <c r="S169" s="160"/>
      <c r="T169" s="160"/>
      <c r="U169" s="160"/>
      <c r="V169" s="160"/>
      <c r="W169" s="160"/>
      <c r="X169" s="160"/>
      <c r="Y169" s="149"/>
      <c r="Z169" s="149"/>
      <c r="AA169" s="149"/>
      <c r="AB169" s="149"/>
      <c r="AC169" s="149"/>
      <c r="AD169" s="149"/>
      <c r="AE169" s="149"/>
      <c r="AF169" s="149"/>
      <c r="AG169" s="149" t="s">
        <v>213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85">
        <v>58</v>
      </c>
      <c r="B170" s="186" t="s">
        <v>1042</v>
      </c>
      <c r="C170" s="193" t="s">
        <v>1043</v>
      </c>
      <c r="D170" s="187" t="s">
        <v>299</v>
      </c>
      <c r="E170" s="188">
        <v>2</v>
      </c>
      <c r="F170" s="189"/>
      <c r="G170" s="190">
        <f>ROUND(E170*F170,2)</f>
        <v>0</v>
      </c>
      <c r="H170" s="189"/>
      <c r="I170" s="190">
        <f>ROUND(E170*H170,2)</f>
        <v>0</v>
      </c>
      <c r="J170" s="189"/>
      <c r="K170" s="190">
        <f>ROUND(E170*J170,2)</f>
        <v>0</v>
      </c>
      <c r="L170" s="190">
        <v>21</v>
      </c>
      <c r="M170" s="190">
        <f>G170*(1+L170/100)</f>
        <v>0</v>
      </c>
      <c r="N170" s="188">
        <v>1E-4</v>
      </c>
      <c r="O170" s="188">
        <f>ROUND(E170*N170,2)</f>
        <v>0</v>
      </c>
      <c r="P170" s="188">
        <v>0</v>
      </c>
      <c r="Q170" s="188">
        <f>ROUND(E170*P170,2)</f>
        <v>0</v>
      </c>
      <c r="R170" s="190" t="s">
        <v>397</v>
      </c>
      <c r="S170" s="190" t="s">
        <v>209</v>
      </c>
      <c r="T170" s="191" t="s">
        <v>209</v>
      </c>
      <c r="U170" s="160">
        <v>0.246</v>
      </c>
      <c r="V170" s="160">
        <f>ROUND(E170*U170,2)</f>
        <v>0.49</v>
      </c>
      <c r="W170" s="160"/>
      <c r="X170" s="160" t="s">
        <v>246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247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ht="22.5" outlineLevel="1" x14ac:dyDescent="0.2">
      <c r="A171" s="185">
        <v>59</v>
      </c>
      <c r="B171" s="186" t="s">
        <v>1044</v>
      </c>
      <c r="C171" s="193" t="s">
        <v>1045</v>
      </c>
      <c r="D171" s="187" t="s">
        <v>307</v>
      </c>
      <c r="E171" s="188">
        <v>1</v>
      </c>
      <c r="F171" s="189"/>
      <c r="G171" s="190">
        <f>ROUND(E171*F171,2)</f>
        <v>0</v>
      </c>
      <c r="H171" s="189"/>
      <c r="I171" s="190">
        <f>ROUND(E171*H171,2)</f>
        <v>0</v>
      </c>
      <c r="J171" s="189"/>
      <c r="K171" s="190">
        <f>ROUND(E171*J171,2)</f>
        <v>0</v>
      </c>
      <c r="L171" s="190">
        <v>21</v>
      </c>
      <c r="M171" s="190">
        <f>G171*(1+L171/100)</f>
        <v>0</v>
      </c>
      <c r="N171" s="188">
        <v>0</v>
      </c>
      <c r="O171" s="188">
        <f>ROUND(E171*N171,2)</f>
        <v>0</v>
      </c>
      <c r="P171" s="188">
        <v>0</v>
      </c>
      <c r="Q171" s="188">
        <f>ROUND(E171*P171,2)</f>
        <v>0</v>
      </c>
      <c r="R171" s="190"/>
      <c r="S171" s="190" t="s">
        <v>231</v>
      </c>
      <c r="T171" s="191" t="s">
        <v>210</v>
      </c>
      <c r="U171" s="160">
        <v>0</v>
      </c>
      <c r="V171" s="160">
        <f>ROUND(E171*U171,2)</f>
        <v>0</v>
      </c>
      <c r="W171" s="160"/>
      <c r="X171" s="160" t="s">
        <v>246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247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22.5" outlineLevel="1" x14ac:dyDescent="0.2">
      <c r="A172" s="185">
        <v>60</v>
      </c>
      <c r="B172" s="186" t="s">
        <v>1046</v>
      </c>
      <c r="C172" s="193" t="s">
        <v>1047</v>
      </c>
      <c r="D172" s="187" t="s">
        <v>299</v>
      </c>
      <c r="E172" s="188">
        <v>2</v>
      </c>
      <c r="F172" s="189"/>
      <c r="G172" s="190">
        <f>ROUND(E172*F172,2)</f>
        <v>0</v>
      </c>
      <c r="H172" s="189"/>
      <c r="I172" s="190">
        <f>ROUND(E172*H172,2)</f>
        <v>0</v>
      </c>
      <c r="J172" s="189"/>
      <c r="K172" s="190">
        <f>ROUND(E172*J172,2)</f>
        <v>0</v>
      </c>
      <c r="L172" s="190">
        <v>21</v>
      </c>
      <c r="M172" s="190">
        <f>G172*(1+L172/100)</f>
        <v>0</v>
      </c>
      <c r="N172" s="188">
        <v>1.2970000000000001E-2</v>
      </c>
      <c r="O172" s="188">
        <f>ROUND(E172*N172,2)</f>
        <v>0.03</v>
      </c>
      <c r="P172" s="188">
        <v>0</v>
      </c>
      <c r="Q172" s="188">
        <f>ROUND(E172*P172,2)</f>
        <v>0</v>
      </c>
      <c r="R172" s="190" t="s">
        <v>315</v>
      </c>
      <c r="S172" s="190" t="s">
        <v>209</v>
      </c>
      <c r="T172" s="191" t="s">
        <v>209</v>
      </c>
      <c r="U172" s="160">
        <v>0</v>
      </c>
      <c r="V172" s="160">
        <f>ROUND(E172*U172,2)</f>
        <v>0</v>
      </c>
      <c r="W172" s="160"/>
      <c r="X172" s="160" t="s">
        <v>316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317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22.5" outlineLevel="1" x14ac:dyDescent="0.2">
      <c r="A173" s="169">
        <v>61</v>
      </c>
      <c r="B173" s="170" t="s">
        <v>1048</v>
      </c>
      <c r="C173" s="179" t="s">
        <v>1049</v>
      </c>
      <c r="D173" s="171" t="s">
        <v>299</v>
      </c>
      <c r="E173" s="172">
        <v>2</v>
      </c>
      <c r="F173" s="173"/>
      <c r="G173" s="174">
        <f>ROUND(E173*F173,2)</f>
        <v>0</v>
      </c>
      <c r="H173" s="173"/>
      <c r="I173" s="174">
        <f>ROUND(E173*H173,2)</f>
        <v>0</v>
      </c>
      <c r="J173" s="173"/>
      <c r="K173" s="174">
        <f>ROUND(E173*J173,2)</f>
        <v>0</v>
      </c>
      <c r="L173" s="174">
        <v>21</v>
      </c>
      <c r="M173" s="174">
        <f>G173*(1+L173/100)</f>
        <v>0</v>
      </c>
      <c r="N173" s="172">
        <v>9.3000000000000005E-4</v>
      </c>
      <c r="O173" s="172">
        <f>ROUND(E173*N173,2)</f>
        <v>0</v>
      </c>
      <c r="P173" s="172">
        <v>0</v>
      </c>
      <c r="Q173" s="172">
        <f>ROUND(E173*P173,2)</f>
        <v>0</v>
      </c>
      <c r="R173" s="174" t="s">
        <v>315</v>
      </c>
      <c r="S173" s="174" t="s">
        <v>209</v>
      </c>
      <c r="T173" s="175" t="s">
        <v>209</v>
      </c>
      <c r="U173" s="160">
        <v>0</v>
      </c>
      <c r="V173" s="160">
        <f>ROUND(E173*U173,2)</f>
        <v>0</v>
      </c>
      <c r="W173" s="160"/>
      <c r="X173" s="160" t="s">
        <v>316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317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56"/>
      <c r="B174" s="157"/>
      <c r="C174" s="192" t="s">
        <v>1050</v>
      </c>
      <c r="D174" s="183"/>
      <c r="E174" s="184">
        <v>2</v>
      </c>
      <c r="F174" s="160"/>
      <c r="G174" s="160"/>
      <c r="H174" s="160"/>
      <c r="I174" s="160"/>
      <c r="J174" s="160"/>
      <c r="K174" s="160"/>
      <c r="L174" s="160"/>
      <c r="M174" s="160"/>
      <c r="N174" s="159"/>
      <c r="O174" s="159"/>
      <c r="P174" s="159"/>
      <c r="Q174" s="159"/>
      <c r="R174" s="160"/>
      <c r="S174" s="160"/>
      <c r="T174" s="160"/>
      <c r="U174" s="160"/>
      <c r="V174" s="160"/>
      <c r="W174" s="160"/>
      <c r="X174" s="160"/>
      <c r="Y174" s="149"/>
      <c r="Z174" s="149"/>
      <c r="AA174" s="149"/>
      <c r="AB174" s="149"/>
      <c r="AC174" s="149"/>
      <c r="AD174" s="149"/>
      <c r="AE174" s="149"/>
      <c r="AF174" s="149"/>
      <c r="AG174" s="149" t="s">
        <v>251</v>
      </c>
      <c r="AH174" s="149">
        <v>0</v>
      </c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69">
        <v>62</v>
      </c>
      <c r="B175" s="170" t="s">
        <v>1051</v>
      </c>
      <c r="C175" s="179" t="s">
        <v>1052</v>
      </c>
      <c r="D175" s="171" t="s">
        <v>299</v>
      </c>
      <c r="E175" s="172">
        <v>1</v>
      </c>
      <c r="F175" s="173"/>
      <c r="G175" s="174">
        <f>ROUND(E175*F175,2)</f>
        <v>0</v>
      </c>
      <c r="H175" s="173"/>
      <c r="I175" s="174">
        <f>ROUND(E175*H175,2)</f>
        <v>0</v>
      </c>
      <c r="J175" s="173"/>
      <c r="K175" s="174">
        <f>ROUND(E175*J175,2)</f>
        <v>0</v>
      </c>
      <c r="L175" s="174">
        <v>21</v>
      </c>
      <c r="M175" s="174">
        <f>G175*(1+L175/100)</f>
        <v>0</v>
      </c>
      <c r="N175" s="172">
        <v>2.1000000000000001E-4</v>
      </c>
      <c r="O175" s="172">
        <f>ROUND(E175*N175,2)</f>
        <v>0</v>
      </c>
      <c r="P175" s="172">
        <v>0</v>
      </c>
      <c r="Q175" s="172">
        <f>ROUND(E175*P175,2)</f>
        <v>0</v>
      </c>
      <c r="R175" s="174" t="s">
        <v>315</v>
      </c>
      <c r="S175" s="174" t="s">
        <v>209</v>
      </c>
      <c r="T175" s="175" t="s">
        <v>209</v>
      </c>
      <c r="U175" s="160">
        <v>0</v>
      </c>
      <c r="V175" s="160">
        <f>ROUND(E175*U175,2)</f>
        <v>0</v>
      </c>
      <c r="W175" s="160"/>
      <c r="X175" s="160" t="s">
        <v>316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317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56"/>
      <c r="B176" s="157"/>
      <c r="C176" s="192" t="s">
        <v>1053</v>
      </c>
      <c r="D176" s="183"/>
      <c r="E176" s="184">
        <v>1</v>
      </c>
      <c r="F176" s="160"/>
      <c r="G176" s="160"/>
      <c r="H176" s="160"/>
      <c r="I176" s="160"/>
      <c r="J176" s="160"/>
      <c r="K176" s="160"/>
      <c r="L176" s="160"/>
      <c r="M176" s="160"/>
      <c r="N176" s="159"/>
      <c r="O176" s="159"/>
      <c r="P176" s="159"/>
      <c r="Q176" s="159"/>
      <c r="R176" s="160"/>
      <c r="S176" s="160"/>
      <c r="T176" s="160"/>
      <c r="U176" s="160"/>
      <c r="V176" s="160"/>
      <c r="W176" s="160"/>
      <c r="X176" s="160"/>
      <c r="Y176" s="149"/>
      <c r="Z176" s="149"/>
      <c r="AA176" s="149"/>
      <c r="AB176" s="149"/>
      <c r="AC176" s="149"/>
      <c r="AD176" s="149"/>
      <c r="AE176" s="149"/>
      <c r="AF176" s="149"/>
      <c r="AG176" s="149" t="s">
        <v>251</v>
      </c>
      <c r="AH176" s="149">
        <v>0</v>
      </c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69">
        <v>63</v>
      </c>
      <c r="B177" s="170" t="s">
        <v>1054</v>
      </c>
      <c r="C177" s="179" t="s">
        <v>1055</v>
      </c>
      <c r="D177" s="171" t="s">
        <v>299</v>
      </c>
      <c r="E177" s="172">
        <v>2</v>
      </c>
      <c r="F177" s="173"/>
      <c r="G177" s="174">
        <f>ROUND(E177*F177,2)</f>
        <v>0</v>
      </c>
      <c r="H177" s="173"/>
      <c r="I177" s="174">
        <f>ROUND(E177*H177,2)</f>
        <v>0</v>
      </c>
      <c r="J177" s="173"/>
      <c r="K177" s="174">
        <f>ROUND(E177*J177,2)</f>
        <v>0</v>
      </c>
      <c r="L177" s="174">
        <v>21</v>
      </c>
      <c r="M177" s="174">
        <f>G177*(1+L177/100)</f>
        <v>0</v>
      </c>
      <c r="N177" s="172">
        <v>2E-3</v>
      </c>
      <c r="O177" s="172">
        <f>ROUND(E177*N177,2)</f>
        <v>0</v>
      </c>
      <c r="P177" s="172">
        <v>0</v>
      </c>
      <c r="Q177" s="172">
        <f>ROUND(E177*P177,2)</f>
        <v>0</v>
      </c>
      <c r="R177" s="174" t="s">
        <v>315</v>
      </c>
      <c r="S177" s="174" t="s">
        <v>209</v>
      </c>
      <c r="T177" s="175" t="s">
        <v>209</v>
      </c>
      <c r="U177" s="160">
        <v>0</v>
      </c>
      <c r="V177" s="160">
        <f>ROUND(E177*U177,2)</f>
        <v>0</v>
      </c>
      <c r="W177" s="160"/>
      <c r="X177" s="160" t="s">
        <v>316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317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56"/>
      <c r="B178" s="157"/>
      <c r="C178" s="192" t="s">
        <v>1056</v>
      </c>
      <c r="D178" s="183"/>
      <c r="E178" s="184">
        <v>2</v>
      </c>
      <c r="F178" s="160"/>
      <c r="G178" s="160"/>
      <c r="H178" s="160"/>
      <c r="I178" s="160"/>
      <c r="J178" s="160"/>
      <c r="K178" s="160"/>
      <c r="L178" s="160"/>
      <c r="M178" s="160"/>
      <c r="N178" s="159"/>
      <c r="O178" s="159"/>
      <c r="P178" s="159"/>
      <c r="Q178" s="159"/>
      <c r="R178" s="160"/>
      <c r="S178" s="160"/>
      <c r="T178" s="160"/>
      <c r="U178" s="160"/>
      <c r="V178" s="160"/>
      <c r="W178" s="160"/>
      <c r="X178" s="160"/>
      <c r="Y178" s="149"/>
      <c r="Z178" s="149"/>
      <c r="AA178" s="149"/>
      <c r="AB178" s="149"/>
      <c r="AC178" s="149"/>
      <c r="AD178" s="149"/>
      <c r="AE178" s="149"/>
      <c r="AF178" s="149"/>
      <c r="AG178" s="149" t="s">
        <v>251</v>
      </c>
      <c r="AH178" s="149">
        <v>0</v>
      </c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69">
        <v>64</v>
      </c>
      <c r="B179" s="170" t="s">
        <v>1057</v>
      </c>
      <c r="C179" s="179" t="s">
        <v>1058</v>
      </c>
      <c r="D179" s="171" t="s">
        <v>299</v>
      </c>
      <c r="E179" s="172">
        <v>2</v>
      </c>
      <c r="F179" s="173"/>
      <c r="G179" s="174">
        <f>ROUND(E179*F179,2)</f>
        <v>0</v>
      </c>
      <c r="H179" s="173"/>
      <c r="I179" s="174">
        <f>ROUND(E179*H179,2)</f>
        <v>0</v>
      </c>
      <c r="J179" s="173"/>
      <c r="K179" s="174">
        <f>ROUND(E179*J179,2)</f>
        <v>0</v>
      </c>
      <c r="L179" s="174">
        <v>21</v>
      </c>
      <c r="M179" s="174">
        <f>G179*(1+L179/100)</f>
        <v>0</v>
      </c>
      <c r="N179" s="172">
        <v>5.0000000000000001E-4</v>
      </c>
      <c r="O179" s="172">
        <f>ROUND(E179*N179,2)</f>
        <v>0</v>
      </c>
      <c r="P179" s="172">
        <v>0</v>
      </c>
      <c r="Q179" s="172">
        <f>ROUND(E179*P179,2)</f>
        <v>0</v>
      </c>
      <c r="R179" s="174" t="s">
        <v>315</v>
      </c>
      <c r="S179" s="174" t="s">
        <v>209</v>
      </c>
      <c r="T179" s="175" t="s">
        <v>209</v>
      </c>
      <c r="U179" s="160">
        <v>0</v>
      </c>
      <c r="V179" s="160">
        <f>ROUND(E179*U179,2)</f>
        <v>0</v>
      </c>
      <c r="W179" s="160"/>
      <c r="X179" s="160" t="s">
        <v>316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317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92" t="s">
        <v>1059</v>
      </c>
      <c r="D180" s="183"/>
      <c r="E180" s="184">
        <v>2</v>
      </c>
      <c r="F180" s="160"/>
      <c r="G180" s="160"/>
      <c r="H180" s="160"/>
      <c r="I180" s="160"/>
      <c r="J180" s="160"/>
      <c r="K180" s="160"/>
      <c r="L180" s="160"/>
      <c r="M180" s="160"/>
      <c r="N180" s="159"/>
      <c r="O180" s="159"/>
      <c r="P180" s="159"/>
      <c r="Q180" s="159"/>
      <c r="R180" s="160"/>
      <c r="S180" s="160"/>
      <c r="T180" s="160"/>
      <c r="U180" s="160"/>
      <c r="V180" s="160"/>
      <c r="W180" s="160"/>
      <c r="X180" s="160"/>
      <c r="Y180" s="149"/>
      <c r="Z180" s="149"/>
      <c r="AA180" s="149"/>
      <c r="AB180" s="149"/>
      <c r="AC180" s="149"/>
      <c r="AD180" s="149"/>
      <c r="AE180" s="149"/>
      <c r="AF180" s="149"/>
      <c r="AG180" s="149" t="s">
        <v>251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69">
        <v>65</v>
      </c>
      <c r="B181" s="170" t="s">
        <v>1060</v>
      </c>
      <c r="C181" s="179" t="s">
        <v>1061</v>
      </c>
      <c r="D181" s="171" t="s">
        <v>299</v>
      </c>
      <c r="E181" s="172">
        <v>2</v>
      </c>
      <c r="F181" s="173"/>
      <c r="G181" s="174">
        <f>ROUND(E181*F181,2)</f>
        <v>0</v>
      </c>
      <c r="H181" s="173"/>
      <c r="I181" s="174">
        <f>ROUND(E181*H181,2)</f>
        <v>0</v>
      </c>
      <c r="J181" s="173"/>
      <c r="K181" s="174">
        <f>ROUND(E181*J181,2)</f>
        <v>0</v>
      </c>
      <c r="L181" s="174">
        <v>21</v>
      </c>
      <c r="M181" s="174">
        <f>G181*(1+L181/100)</f>
        <v>0</v>
      </c>
      <c r="N181" s="172">
        <v>3.0999999999999999E-3</v>
      </c>
      <c r="O181" s="172">
        <f>ROUND(E181*N181,2)</f>
        <v>0.01</v>
      </c>
      <c r="P181" s="172">
        <v>0</v>
      </c>
      <c r="Q181" s="172">
        <f>ROUND(E181*P181,2)</f>
        <v>0</v>
      </c>
      <c r="R181" s="174" t="s">
        <v>315</v>
      </c>
      <c r="S181" s="174" t="s">
        <v>209</v>
      </c>
      <c r="T181" s="175" t="s">
        <v>209</v>
      </c>
      <c r="U181" s="160">
        <v>0</v>
      </c>
      <c r="V181" s="160">
        <f>ROUND(E181*U181,2)</f>
        <v>0</v>
      </c>
      <c r="W181" s="160"/>
      <c r="X181" s="160" t="s">
        <v>316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317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56"/>
      <c r="B182" s="157"/>
      <c r="C182" s="192" t="s">
        <v>1062</v>
      </c>
      <c r="D182" s="183"/>
      <c r="E182" s="184">
        <v>2</v>
      </c>
      <c r="F182" s="160"/>
      <c r="G182" s="160"/>
      <c r="H182" s="160"/>
      <c r="I182" s="160"/>
      <c r="J182" s="160"/>
      <c r="K182" s="160"/>
      <c r="L182" s="160"/>
      <c r="M182" s="160"/>
      <c r="N182" s="159"/>
      <c r="O182" s="159"/>
      <c r="P182" s="159"/>
      <c r="Q182" s="159"/>
      <c r="R182" s="160"/>
      <c r="S182" s="160"/>
      <c r="T182" s="160"/>
      <c r="U182" s="160"/>
      <c r="V182" s="160"/>
      <c r="W182" s="160"/>
      <c r="X182" s="160"/>
      <c r="Y182" s="149"/>
      <c r="Z182" s="149"/>
      <c r="AA182" s="149"/>
      <c r="AB182" s="149"/>
      <c r="AC182" s="149"/>
      <c r="AD182" s="149"/>
      <c r="AE182" s="149"/>
      <c r="AF182" s="149"/>
      <c r="AG182" s="149" t="s">
        <v>251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69">
        <v>66</v>
      </c>
      <c r="B183" s="170" t="s">
        <v>1063</v>
      </c>
      <c r="C183" s="179" t="s">
        <v>1064</v>
      </c>
      <c r="D183" s="171" t="s">
        <v>299</v>
      </c>
      <c r="E183" s="172">
        <v>2</v>
      </c>
      <c r="F183" s="173"/>
      <c r="G183" s="174">
        <f>ROUND(E183*F183,2)</f>
        <v>0</v>
      </c>
      <c r="H183" s="173"/>
      <c r="I183" s="174">
        <f>ROUND(E183*H183,2)</f>
        <v>0</v>
      </c>
      <c r="J183" s="173"/>
      <c r="K183" s="174">
        <f>ROUND(E183*J183,2)</f>
        <v>0</v>
      </c>
      <c r="L183" s="174">
        <v>21</v>
      </c>
      <c r="M183" s="174">
        <f>G183*(1+L183/100)</f>
        <v>0</v>
      </c>
      <c r="N183" s="172">
        <v>2E-3</v>
      </c>
      <c r="O183" s="172">
        <f>ROUND(E183*N183,2)</f>
        <v>0</v>
      </c>
      <c r="P183" s="172">
        <v>0</v>
      </c>
      <c r="Q183" s="172">
        <f>ROUND(E183*P183,2)</f>
        <v>0</v>
      </c>
      <c r="R183" s="174" t="s">
        <v>315</v>
      </c>
      <c r="S183" s="174" t="s">
        <v>209</v>
      </c>
      <c r="T183" s="175" t="s">
        <v>209</v>
      </c>
      <c r="U183" s="160">
        <v>0</v>
      </c>
      <c r="V183" s="160">
        <f>ROUND(E183*U183,2)</f>
        <v>0</v>
      </c>
      <c r="W183" s="160"/>
      <c r="X183" s="160" t="s">
        <v>316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317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192" t="s">
        <v>1065</v>
      </c>
      <c r="D184" s="183"/>
      <c r="E184" s="184">
        <v>2</v>
      </c>
      <c r="F184" s="160"/>
      <c r="G184" s="160"/>
      <c r="H184" s="160"/>
      <c r="I184" s="160"/>
      <c r="J184" s="160"/>
      <c r="K184" s="160"/>
      <c r="L184" s="160"/>
      <c r="M184" s="160"/>
      <c r="N184" s="159"/>
      <c r="O184" s="159"/>
      <c r="P184" s="159"/>
      <c r="Q184" s="159"/>
      <c r="R184" s="160"/>
      <c r="S184" s="160"/>
      <c r="T184" s="160"/>
      <c r="U184" s="160"/>
      <c r="V184" s="160"/>
      <c r="W184" s="160"/>
      <c r="X184" s="160"/>
      <c r="Y184" s="149"/>
      <c r="Z184" s="149"/>
      <c r="AA184" s="149"/>
      <c r="AB184" s="149"/>
      <c r="AC184" s="149"/>
      <c r="AD184" s="149"/>
      <c r="AE184" s="149"/>
      <c r="AF184" s="149"/>
      <c r="AG184" s="149" t="s">
        <v>251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69">
        <v>67</v>
      </c>
      <c r="B185" s="170" t="s">
        <v>1066</v>
      </c>
      <c r="C185" s="179" t="s">
        <v>1067</v>
      </c>
      <c r="D185" s="171" t="s">
        <v>299</v>
      </c>
      <c r="E185" s="172">
        <v>6</v>
      </c>
      <c r="F185" s="173"/>
      <c r="G185" s="174">
        <f>ROUND(E185*F185,2)</f>
        <v>0</v>
      </c>
      <c r="H185" s="173"/>
      <c r="I185" s="174">
        <f>ROUND(E185*H185,2)</f>
        <v>0</v>
      </c>
      <c r="J185" s="173"/>
      <c r="K185" s="174">
        <f>ROUND(E185*J185,2)</f>
        <v>0</v>
      </c>
      <c r="L185" s="174">
        <v>21</v>
      </c>
      <c r="M185" s="174">
        <f>G185*(1+L185/100)</f>
        <v>0</v>
      </c>
      <c r="N185" s="172">
        <v>3.32E-3</v>
      </c>
      <c r="O185" s="172">
        <f>ROUND(E185*N185,2)</f>
        <v>0.02</v>
      </c>
      <c r="P185" s="172">
        <v>0</v>
      </c>
      <c r="Q185" s="172">
        <f>ROUND(E185*P185,2)</f>
        <v>0</v>
      </c>
      <c r="R185" s="174" t="s">
        <v>315</v>
      </c>
      <c r="S185" s="174" t="s">
        <v>209</v>
      </c>
      <c r="T185" s="175" t="s">
        <v>209</v>
      </c>
      <c r="U185" s="160">
        <v>0</v>
      </c>
      <c r="V185" s="160">
        <f>ROUND(E185*U185,2)</f>
        <v>0</v>
      </c>
      <c r="W185" s="160"/>
      <c r="X185" s="160" t="s">
        <v>316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317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56"/>
      <c r="B186" s="157"/>
      <c r="C186" s="192" t="s">
        <v>1068</v>
      </c>
      <c r="D186" s="183"/>
      <c r="E186" s="184">
        <v>6</v>
      </c>
      <c r="F186" s="160"/>
      <c r="G186" s="160"/>
      <c r="H186" s="160"/>
      <c r="I186" s="160"/>
      <c r="J186" s="160"/>
      <c r="K186" s="160"/>
      <c r="L186" s="160"/>
      <c r="M186" s="160"/>
      <c r="N186" s="159"/>
      <c r="O186" s="159"/>
      <c r="P186" s="159"/>
      <c r="Q186" s="159"/>
      <c r="R186" s="160"/>
      <c r="S186" s="160"/>
      <c r="T186" s="160"/>
      <c r="U186" s="160"/>
      <c r="V186" s="160"/>
      <c r="W186" s="160"/>
      <c r="X186" s="160"/>
      <c r="Y186" s="149"/>
      <c r="Z186" s="149"/>
      <c r="AA186" s="149"/>
      <c r="AB186" s="149"/>
      <c r="AC186" s="149"/>
      <c r="AD186" s="149"/>
      <c r="AE186" s="149"/>
      <c r="AF186" s="149"/>
      <c r="AG186" s="149" t="s">
        <v>251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ht="22.5" outlineLevel="1" x14ac:dyDescent="0.2">
      <c r="A187" s="169">
        <v>68</v>
      </c>
      <c r="B187" s="170" t="s">
        <v>1069</v>
      </c>
      <c r="C187" s="179" t="s">
        <v>1070</v>
      </c>
      <c r="D187" s="171" t="s">
        <v>299</v>
      </c>
      <c r="E187" s="172">
        <v>2</v>
      </c>
      <c r="F187" s="173"/>
      <c r="G187" s="174">
        <f>ROUND(E187*F187,2)</f>
        <v>0</v>
      </c>
      <c r="H187" s="173"/>
      <c r="I187" s="174">
        <f>ROUND(E187*H187,2)</f>
        <v>0</v>
      </c>
      <c r="J187" s="173"/>
      <c r="K187" s="174">
        <f>ROUND(E187*J187,2)</f>
        <v>0</v>
      </c>
      <c r="L187" s="174">
        <v>21</v>
      </c>
      <c r="M187" s="174">
        <f>G187*(1+L187/100)</f>
        <v>0</v>
      </c>
      <c r="N187" s="172">
        <v>4.4999999999999997E-3</v>
      </c>
      <c r="O187" s="172">
        <f>ROUND(E187*N187,2)</f>
        <v>0.01</v>
      </c>
      <c r="P187" s="172">
        <v>0</v>
      </c>
      <c r="Q187" s="172">
        <f>ROUND(E187*P187,2)</f>
        <v>0</v>
      </c>
      <c r="R187" s="174" t="s">
        <v>315</v>
      </c>
      <c r="S187" s="174" t="s">
        <v>209</v>
      </c>
      <c r="T187" s="175" t="s">
        <v>209</v>
      </c>
      <c r="U187" s="160">
        <v>0</v>
      </c>
      <c r="V187" s="160">
        <f>ROUND(E187*U187,2)</f>
        <v>0</v>
      </c>
      <c r="W187" s="160"/>
      <c r="X187" s="160" t="s">
        <v>316</v>
      </c>
      <c r="Y187" s="149"/>
      <c r="Z187" s="149"/>
      <c r="AA187" s="149"/>
      <c r="AB187" s="149"/>
      <c r="AC187" s="149"/>
      <c r="AD187" s="149"/>
      <c r="AE187" s="149"/>
      <c r="AF187" s="149"/>
      <c r="AG187" s="149" t="s">
        <v>317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56"/>
      <c r="B188" s="157"/>
      <c r="C188" s="192" t="s">
        <v>1071</v>
      </c>
      <c r="D188" s="183"/>
      <c r="E188" s="184">
        <v>2</v>
      </c>
      <c r="F188" s="160"/>
      <c r="G188" s="160"/>
      <c r="H188" s="160"/>
      <c r="I188" s="160"/>
      <c r="J188" s="160"/>
      <c r="K188" s="160"/>
      <c r="L188" s="160"/>
      <c r="M188" s="160"/>
      <c r="N188" s="159"/>
      <c r="O188" s="159"/>
      <c r="P188" s="159"/>
      <c r="Q188" s="159"/>
      <c r="R188" s="160"/>
      <c r="S188" s="160"/>
      <c r="T188" s="160"/>
      <c r="U188" s="160"/>
      <c r="V188" s="160"/>
      <c r="W188" s="160"/>
      <c r="X188" s="160"/>
      <c r="Y188" s="149"/>
      <c r="Z188" s="149"/>
      <c r="AA188" s="149"/>
      <c r="AB188" s="149"/>
      <c r="AC188" s="149"/>
      <c r="AD188" s="149"/>
      <c r="AE188" s="149"/>
      <c r="AF188" s="149"/>
      <c r="AG188" s="149" t="s">
        <v>251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ht="22.5" outlineLevel="1" x14ac:dyDescent="0.2">
      <c r="A189" s="169">
        <v>69</v>
      </c>
      <c r="B189" s="170" t="s">
        <v>1072</v>
      </c>
      <c r="C189" s="179" t="s">
        <v>1073</v>
      </c>
      <c r="D189" s="171" t="s">
        <v>299</v>
      </c>
      <c r="E189" s="172">
        <v>2</v>
      </c>
      <c r="F189" s="173"/>
      <c r="G189" s="174">
        <f>ROUND(E189*F189,2)</f>
        <v>0</v>
      </c>
      <c r="H189" s="173"/>
      <c r="I189" s="174">
        <f>ROUND(E189*H189,2)</f>
        <v>0</v>
      </c>
      <c r="J189" s="173"/>
      <c r="K189" s="174">
        <f>ROUND(E189*J189,2)</f>
        <v>0</v>
      </c>
      <c r="L189" s="174">
        <v>21</v>
      </c>
      <c r="M189" s="174">
        <f>G189*(1+L189/100)</f>
        <v>0</v>
      </c>
      <c r="N189" s="172">
        <v>2.1000000000000001E-2</v>
      </c>
      <c r="O189" s="172">
        <f>ROUND(E189*N189,2)</f>
        <v>0.04</v>
      </c>
      <c r="P189" s="172">
        <v>0</v>
      </c>
      <c r="Q189" s="172">
        <f>ROUND(E189*P189,2)</f>
        <v>0</v>
      </c>
      <c r="R189" s="174" t="s">
        <v>315</v>
      </c>
      <c r="S189" s="174" t="s">
        <v>209</v>
      </c>
      <c r="T189" s="175" t="s">
        <v>209</v>
      </c>
      <c r="U189" s="160">
        <v>0</v>
      </c>
      <c r="V189" s="160">
        <f>ROUND(E189*U189,2)</f>
        <v>0</v>
      </c>
      <c r="W189" s="160"/>
      <c r="X189" s="160" t="s">
        <v>316</v>
      </c>
      <c r="Y189" s="149"/>
      <c r="Z189" s="149"/>
      <c r="AA189" s="149"/>
      <c r="AB189" s="149"/>
      <c r="AC189" s="149"/>
      <c r="AD189" s="149"/>
      <c r="AE189" s="149"/>
      <c r="AF189" s="149"/>
      <c r="AG189" s="149" t="s">
        <v>317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56"/>
      <c r="B190" s="157"/>
      <c r="C190" s="192" t="s">
        <v>1074</v>
      </c>
      <c r="D190" s="183"/>
      <c r="E190" s="184">
        <v>2</v>
      </c>
      <c r="F190" s="160"/>
      <c r="G190" s="160"/>
      <c r="H190" s="160"/>
      <c r="I190" s="160"/>
      <c r="J190" s="160"/>
      <c r="K190" s="160"/>
      <c r="L190" s="160"/>
      <c r="M190" s="160"/>
      <c r="N190" s="159"/>
      <c r="O190" s="159"/>
      <c r="P190" s="159"/>
      <c r="Q190" s="159"/>
      <c r="R190" s="160"/>
      <c r="S190" s="160"/>
      <c r="T190" s="160"/>
      <c r="U190" s="160"/>
      <c r="V190" s="160"/>
      <c r="W190" s="160"/>
      <c r="X190" s="160"/>
      <c r="Y190" s="149"/>
      <c r="Z190" s="149"/>
      <c r="AA190" s="149"/>
      <c r="AB190" s="149"/>
      <c r="AC190" s="149"/>
      <c r="AD190" s="149"/>
      <c r="AE190" s="149"/>
      <c r="AF190" s="149"/>
      <c r="AG190" s="149" t="s">
        <v>251</v>
      </c>
      <c r="AH190" s="149">
        <v>0</v>
      </c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ht="22.5" outlineLevel="1" x14ac:dyDescent="0.2">
      <c r="A191" s="169">
        <v>70</v>
      </c>
      <c r="B191" s="170" t="s">
        <v>1075</v>
      </c>
      <c r="C191" s="179" t="s">
        <v>1076</v>
      </c>
      <c r="D191" s="171" t="s">
        <v>299</v>
      </c>
      <c r="E191" s="172">
        <v>2</v>
      </c>
      <c r="F191" s="173"/>
      <c r="G191" s="174">
        <f>ROUND(E191*F191,2)</f>
        <v>0</v>
      </c>
      <c r="H191" s="173"/>
      <c r="I191" s="174">
        <f>ROUND(E191*H191,2)</f>
        <v>0</v>
      </c>
      <c r="J191" s="173"/>
      <c r="K191" s="174">
        <f>ROUND(E191*J191,2)</f>
        <v>0</v>
      </c>
      <c r="L191" s="174">
        <v>21</v>
      </c>
      <c r="M191" s="174">
        <f>G191*(1+L191/100)</f>
        <v>0</v>
      </c>
      <c r="N191" s="172">
        <v>1.2999999999999999E-3</v>
      </c>
      <c r="O191" s="172">
        <f>ROUND(E191*N191,2)</f>
        <v>0</v>
      </c>
      <c r="P191" s="172">
        <v>0</v>
      </c>
      <c r="Q191" s="172">
        <f>ROUND(E191*P191,2)</f>
        <v>0</v>
      </c>
      <c r="R191" s="174" t="s">
        <v>315</v>
      </c>
      <c r="S191" s="174" t="s">
        <v>209</v>
      </c>
      <c r="T191" s="175" t="s">
        <v>209</v>
      </c>
      <c r="U191" s="160">
        <v>0</v>
      </c>
      <c r="V191" s="160">
        <f>ROUND(E191*U191,2)</f>
        <v>0</v>
      </c>
      <c r="W191" s="160"/>
      <c r="X191" s="160" t="s">
        <v>316</v>
      </c>
      <c r="Y191" s="149"/>
      <c r="Z191" s="149"/>
      <c r="AA191" s="149"/>
      <c r="AB191" s="149"/>
      <c r="AC191" s="149"/>
      <c r="AD191" s="149"/>
      <c r="AE191" s="149"/>
      <c r="AF191" s="149"/>
      <c r="AG191" s="149" t="s">
        <v>317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56"/>
      <c r="B192" s="157"/>
      <c r="C192" s="192" t="s">
        <v>1077</v>
      </c>
      <c r="D192" s="183"/>
      <c r="E192" s="184">
        <v>2</v>
      </c>
      <c r="F192" s="160"/>
      <c r="G192" s="160"/>
      <c r="H192" s="160"/>
      <c r="I192" s="160"/>
      <c r="J192" s="160"/>
      <c r="K192" s="160"/>
      <c r="L192" s="160"/>
      <c r="M192" s="160"/>
      <c r="N192" s="159"/>
      <c r="O192" s="159"/>
      <c r="P192" s="159"/>
      <c r="Q192" s="159"/>
      <c r="R192" s="160"/>
      <c r="S192" s="160"/>
      <c r="T192" s="160"/>
      <c r="U192" s="160"/>
      <c r="V192" s="160"/>
      <c r="W192" s="160"/>
      <c r="X192" s="160"/>
      <c r="Y192" s="149"/>
      <c r="Z192" s="149"/>
      <c r="AA192" s="149"/>
      <c r="AB192" s="149"/>
      <c r="AC192" s="149"/>
      <c r="AD192" s="149"/>
      <c r="AE192" s="149"/>
      <c r="AF192" s="149"/>
      <c r="AG192" s="149" t="s">
        <v>251</v>
      </c>
      <c r="AH192" s="149">
        <v>0</v>
      </c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ht="22.5" outlineLevel="1" x14ac:dyDescent="0.2">
      <c r="A193" s="169">
        <v>71</v>
      </c>
      <c r="B193" s="170" t="s">
        <v>1078</v>
      </c>
      <c r="C193" s="179" t="s">
        <v>1079</v>
      </c>
      <c r="D193" s="171" t="s">
        <v>299</v>
      </c>
      <c r="E193" s="172">
        <v>2</v>
      </c>
      <c r="F193" s="173"/>
      <c r="G193" s="174">
        <f>ROUND(E193*F193,2)</f>
        <v>0</v>
      </c>
      <c r="H193" s="173"/>
      <c r="I193" s="174">
        <f>ROUND(E193*H193,2)</f>
        <v>0</v>
      </c>
      <c r="J193" s="173"/>
      <c r="K193" s="174">
        <f>ROUND(E193*J193,2)</f>
        <v>0</v>
      </c>
      <c r="L193" s="174">
        <v>21</v>
      </c>
      <c r="M193" s="174">
        <f>G193*(1+L193/100)</f>
        <v>0</v>
      </c>
      <c r="N193" s="172">
        <v>2.2000000000000001E-3</v>
      </c>
      <c r="O193" s="172">
        <f>ROUND(E193*N193,2)</f>
        <v>0</v>
      </c>
      <c r="P193" s="172">
        <v>0</v>
      </c>
      <c r="Q193" s="172">
        <f>ROUND(E193*P193,2)</f>
        <v>0</v>
      </c>
      <c r="R193" s="174" t="s">
        <v>315</v>
      </c>
      <c r="S193" s="174" t="s">
        <v>209</v>
      </c>
      <c r="T193" s="175" t="s">
        <v>209</v>
      </c>
      <c r="U193" s="160">
        <v>0</v>
      </c>
      <c r="V193" s="160">
        <f>ROUND(E193*U193,2)</f>
        <v>0</v>
      </c>
      <c r="W193" s="160"/>
      <c r="X193" s="160" t="s">
        <v>316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317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192" t="s">
        <v>1080</v>
      </c>
      <c r="D194" s="183"/>
      <c r="E194" s="184">
        <v>2</v>
      </c>
      <c r="F194" s="160"/>
      <c r="G194" s="160"/>
      <c r="H194" s="160"/>
      <c r="I194" s="160"/>
      <c r="J194" s="160"/>
      <c r="K194" s="160"/>
      <c r="L194" s="160"/>
      <c r="M194" s="160"/>
      <c r="N194" s="159"/>
      <c r="O194" s="159"/>
      <c r="P194" s="159"/>
      <c r="Q194" s="159"/>
      <c r="R194" s="160"/>
      <c r="S194" s="160"/>
      <c r="T194" s="160"/>
      <c r="U194" s="160"/>
      <c r="V194" s="160"/>
      <c r="W194" s="160"/>
      <c r="X194" s="160"/>
      <c r="Y194" s="149"/>
      <c r="Z194" s="149"/>
      <c r="AA194" s="149"/>
      <c r="AB194" s="149"/>
      <c r="AC194" s="149"/>
      <c r="AD194" s="149"/>
      <c r="AE194" s="149"/>
      <c r="AF194" s="149"/>
      <c r="AG194" s="149" t="s">
        <v>251</v>
      </c>
      <c r="AH194" s="149">
        <v>0</v>
      </c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85">
        <v>72</v>
      </c>
      <c r="B195" s="186" t="s">
        <v>1081</v>
      </c>
      <c r="C195" s="193" t="s">
        <v>1082</v>
      </c>
      <c r="D195" s="187" t="s">
        <v>299</v>
      </c>
      <c r="E195" s="188">
        <v>2</v>
      </c>
      <c r="F195" s="189"/>
      <c r="G195" s="190">
        <f t="shared" ref="G195:G202" si="0">ROUND(E195*F195,2)</f>
        <v>0</v>
      </c>
      <c r="H195" s="189"/>
      <c r="I195" s="190">
        <f t="shared" ref="I195:I202" si="1">ROUND(E195*H195,2)</f>
        <v>0</v>
      </c>
      <c r="J195" s="189"/>
      <c r="K195" s="190">
        <f t="shared" ref="K195:K202" si="2">ROUND(E195*J195,2)</f>
        <v>0</v>
      </c>
      <c r="L195" s="190">
        <v>21</v>
      </c>
      <c r="M195" s="190">
        <f t="shared" ref="M195:M202" si="3">G195*(1+L195/100)</f>
        <v>0</v>
      </c>
      <c r="N195" s="188">
        <v>0</v>
      </c>
      <c r="O195" s="188">
        <f t="shared" ref="O195:O202" si="4">ROUND(E195*N195,2)</f>
        <v>0</v>
      </c>
      <c r="P195" s="188">
        <v>0</v>
      </c>
      <c r="Q195" s="188">
        <f t="shared" ref="Q195:Q202" si="5">ROUND(E195*P195,2)</f>
        <v>0</v>
      </c>
      <c r="R195" s="190"/>
      <c r="S195" s="190" t="s">
        <v>231</v>
      </c>
      <c r="T195" s="191" t="s">
        <v>210</v>
      </c>
      <c r="U195" s="160">
        <v>0</v>
      </c>
      <c r="V195" s="160">
        <f t="shared" ref="V195:V202" si="6">ROUND(E195*U195,2)</f>
        <v>0</v>
      </c>
      <c r="W195" s="160"/>
      <c r="X195" s="160" t="s">
        <v>316</v>
      </c>
      <c r="Y195" s="149"/>
      <c r="Z195" s="149"/>
      <c r="AA195" s="149"/>
      <c r="AB195" s="149"/>
      <c r="AC195" s="149"/>
      <c r="AD195" s="149"/>
      <c r="AE195" s="149"/>
      <c r="AF195" s="149"/>
      <c r="AG195" s="149" t="s">
        <v>317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85">
        <v>73</v>
      </c>
      <c r="B196" s="186" t="s">
        <v>1083</v>
      </c>
      <c r="C196" s="193" t="s">
        <v>1084</v>
      </c>
      <c r="D196" s="187" t="s">
        <v>299</v>
      </c>
      <c r="E196" s="188">
        <v>2</v>
      </c>
      <c r="F196" s="189"/>
      <c r="G196" s="190">
        <f t="shared" si="0"/>
        <v>0</v>
      </c>
      <c r="H196" s="189"/>
      <c r="I196" s="190">
        <f t="shared" si="1"/>
        <v>0</v>
      </c>
      <c r="J196" s="189"/>
      <c r="K196" s="190">
        <f t="shared" si="2"/>
        <v>0</v>
      </c>
      <c r="L196" s="190">
        <v>21</v>
      </c>
      <c r="M196" s="190">
        <f t="shared" si="3"/>
        <v>0</v>
      </c>
      <c r="N196" s="188">
        <v>0</v>
      </c>
      <c r="O196" s="188">
        <f t="shared" si="4"/>
        <v>0</v>
      </c>
      <c r="P196" s="188">
        <v>0</v>
      </c>
      <c r="Q196" s="188">
        <f t="shared" si="5"/>
        <v>0</v>
      </c>
      <c r="R196" s="190"/>
      <c r="S196" s="190" t="s">
        <v>231</v>
      </c>
      <c r="T196" s="191" t="s">
        <v>210</v>
      </c>
      <c r="U196" s="160">
        <v>0</v>
      </c>
      <c r="V196" s="160">
        <f t="shared" si="6"/>
        <v>0</v>
      </c>
      <c r="W196" s="160"/>
      <c r="X196" s="160" t="s">
        <v>316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317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85">
        <v>74</v>
      </c>
      <c r="B197" s="186" t="s">
        <v>1085</v>
      </c>
      <c r="C197" s="193" t="s">
        <v>1086</v>
      </c>
      <c r="D197" s="187" t="s">
        <v>299</v>
      </c>
      <c r="E197" s="188">
        <v>8</v>
      </c>
      <c r="F197" s="189"/>
      <c r="G197" s="190">
        <f t="shared" si="0"/>
        <v>0</v>
      </c>
      <c r="H197" s="189"/>
      <c r="I197" s="190">
        <f t="shared" si="1"/>
        <v>0</v>
      </c>
      <c r="J197" s="189"/>
      <c r="K197" s="190">
        <f t="shared" si="2"/>
        <v>0</v>
      </c>
      <c r="L197" s="190">
        <v>21</v>
      </c>
      <c r="M197" s="190">
        <f t="shared" si="3"/>
        <v>0</v>
      </c>
      <c r="N197" s="188">
        <v>0</v>
      </c>
      <c r="O197" s="188">
        <f t="shared" si="4"/>
        <v>0</v>
      </c>
      <c r="P197" s="188">
        <v>0</v>
      </c>
      <c r="Q197" s="188">
        <f t="shared" si="5"/>
        <v>0</v>
      </c>
      <c r="R197" s="190"/>
      <c r="S197" s="190" t="s">
        <v>231</v>
      </c>
      <c r="T197" s="191" t="s">
        <v>210</v>
      </c>
      <c r="U197" s="160">
        <v>0</v>
      </c>
      <c r="V197" s="160">
        <f t="shared" si="6"/>
        <v>0</v>
      </c>
      <c r="W197" s="160"/>
      <c r="X197" s="160" t="s">
        <v>316</v>
      </c>
      <c r="Y197" s="149"/>
      <c r="Z197" s="149"/>
      <c r="AA197" s="149"/>
      <c r="AB197" s="149"/>
      <c r="AC197" s="149"/>
      <c r="AD197" s="149"/>
      <c r="AE197" s="149"/>
      <c r="AF197" s="149"/>
      <c r="AG197" s="149" t="s">
        <v>317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85">
        <v>75</v>
      </c>
      <c r="B198" s="186" t="s">
        <v>1087</v>
      </c>
      <c r="C198" s="193" t="s">
        <v>1088</v>
      </c>
      <c r="D198" s="187" t="s">
        <v>299</v>
      </c>
      <c r="E198" s="188">
        <v>8</v>
      </c>
      <c r="F198" s="189"/>
      <c r="G198" s="190">
        <f t="shared" si="0"/>
        <v>0</v>
      </c>
      <c r="H198" s="189"/>
      <c r="I198" s="190">
        <f t="shared" si="1"/>
        <v>0</v>
      </c>
      <c r="J198" s="189"/>
      <c r="K198" s="190">
        <f t="shared" si="2"/>
        <v>0</v>
      </c>
      <c r="L198" s="190">
        <v>21</v>
      </c>
      <c r="M198" s="190">
        <f t="shared" si="3"/>
        <v>0</v>
      </c>
      <c r="N198" s="188">
        <v>0</v>
      </c>
      <c r="O198" s="188">
        <f t="shared" si="4"/>
        <v>0</v>
      </c>
      <c r="P198" s="188">
        <v>0</v>
      </c>
      <c r="Q198" s="188">
        <f t="shared" si="5"/>
        <v>0</v>
      </c>
      <c r="R198" s="190"/>
      <c r="S198" s="190" t="s">
        <v>231</v>
      </c>
      <c r="T198" s="191" t="s">
        <v>210</v>
      </c>
      <c r="U198" s="160">
        <v>0</v>
      </c>
      <c r="V198" s="160">
        <f t="shared" si="6"/>
        <v>0</v>
      </c>
      <c r="W198" s="160"/>
      <c r="X198" s="160" t="s">
        <v>316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317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85">
        <v>76</v>
      </c>
      <c r="B199" s="186" t="s">
        <v>1089</v>
      </c>
      <c r="C199" s="193" t="s">
        <v>1090</v>
      </c>
      <c r="D199" s="187" t="s">
        <v>299</v>
      </c>
      <c r="E199" s="188">
        <v>2</v>
      </c>
      <c r="F199" s="189"/>
      <c r="G199" s="190">
        <f t="shared" si="0"/>
        <v>0</v>
      </c>
      <c r="H199" s="189"/>
      <c r="I199" s="190">
        <f t="shared" si="1"/>
        <v>0</v>
      </c>
      <c r="J199" s="189"/>
      <c r="K199" s="190">
        <f t="shared" si="2"/>
        <v>0</v>
      </c>
      <c r="L199" s="190">
        <v>21</v>
      </c>
      <c r="M199" s="190">
        <f t="shared" si="3"/>
        <v>0</v>
      </c>
      <c r="N199" s="188">
        <v>0</v>
      </c>
      <c r="O199" s="188">
        <f t="shared" si="4"/>
        <v>0</v>
      </c>
      <c r="P199" s="188">
        <v>0</v>
      </c>
      <c r="Q199" s="188">
        <f t="shared" si="5"/>
        <v>0</v>
      </c>
      <c r="R199" s="190"/>
      <c r="S199" s="190" t="s">
        <v>231</v>
      </c>
      <c r="T199" s="191" t="s">
        <v>210</v>
      </c>
      <c r="U199" s="160">
        <v>0</v>
      </c>
      <c r="V199" s="160">
        <f t="shared" si="6"/>
        <v>0</v>
      </c>
      <c r="W199" s="160"/>
      <c r="X199" s="160" t="s">
        <v>316</v>
      </c>
      <c r="Y199" s="149"/>
      <c r="Z199" s="149"/>
      <c r="AA199" s="149"/>
      <c r="AB199" s="149"/>
      <c r="AC199" s="149"/>
      <c r="AD199" s="149"/>
      <c r="AE199" s="149"/>
      <c r="AF199" s="149"/>
      <c r="AG199" s="149" t="s">
        <v>317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85">
        <v>77</v>
      </c>
      <c r="B200" s="186" t="s">
        <v>1091</v>
      </c>
      <c r="C200" s="193" t="s">
        <v>1092</v>
      </c>
      <c r="D200" s="187" t="s">
        <v>299</v>
      </c>
      <c r="E200" s="188">
        <v>1</v>
      </c>
      <c r="F200" s="189"/>
      <c r="G200" s="190">
        <f t="shared" si="0"/>
        <v>0</v>
      </c>
      <c r="H200" s="189"/>
      <c r="I200" s="190">
        <f t="shared" si="1"/>
        <v>0</v>
      </c>
      <c r="J200" s="189"/>
      <c r="K200" s="190">
        <f t="shared" si="2"/>
        <v>0</v>
      </c>
      <c r="L200" s="190">
        <v>21</v>
      </c>
      <c r="M200" s="190">
        <f t="shared" si="3"/>
        <v>0</v>
      </c>
      <c r="N200" s="188">
        <v>0</v>
      </c>
      <c r="O200" s="188">
        <f t="shared" si="4"/>
        <v>0</v>
      </c>
      <c r="P200" s="188">
        <v>0</v>
      </c>
      <c r="Q200" s="188">
        <f t="shared" si="5"/>
        <v>0</v>
      </c>
      <c r="R200" s="190"/>
      <c r="S200" s="190" t="s">
        <v>231</v>
      </c>
      <c r="T200" s="191" t="s">
        <v>210</v>
      </c>
      <c r="U200" s="160">
        <v>0</v>
      </c>
      <c r="V200" s="160">
        <f t="shared" si="6"/>
        <v>0</v>
      </c>
      <c r="W200" s="160"/>
      <c r="X200" s="160" t="s">
        <v>316</v>
      </c>
      <c r="Y200" s="149"/>
      <c r="Z200" s="149"/>
      <c r="AA200" s="149"/>
      <c r="AB200" s="149"/>
      <c r="AC200" s="149"/>
      <c r="AD200" s="149"/>
      <c r="AE200" s="149"/>
      <c r="AF200" s="149"/>
      <c r="AG200" s="149" t="s">
        <v>317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69">
        <v>78</v>
      </c>
      <c r="B201" s="170" t="s">
        <v>1093</v>
      </c>
      <c r="C201" s="179" t="s">
        <v>1094</v>
      </c>
      <c r="D201" s="171" t="s">
        <v>299</v>
      </c>
      <c r="E201" s="172">
        <v>2</v>
      </c>
      <c r="F201" s="173"/>
      <c r="G201" s="174">
        <f t="shared" si="0"/>
        <v>0</v>
      </c>
      <c r="H201" s="173"/>
      <c r="I201" s="174">
        <f t="shared" si="1"/>
        <v>0</v>
      </c>
      <c r="J201" s="173"/>
      <c r="K201" s="174">
        <f t="shared" si="2"/>
        <v>0</v>
      </c>
      <c r="L201" s="174">
        <v>21</v>
      </c>
      <c r="M201" s="174">
        <f t="shared" si="3"/>
        <v>0</v>
      </c>
      <c r="N201" s="172">
        <v>0</v>
      </c>
      <c r="O201" s="172">
        <f t="shared" si="4"/>
        <v>0</v>
      </c>
      <c r="P201" s="172">
        <v>0</v>
      </c>
      <c r="Q201" s="172">
        <f t="shared" si="5"/>
        <v>0</v>
      </c>
      <c r="R201" s="174"/>
      <c r="S201" s="174" t="s">
        <v>231</v>
      </c>
      <c r="T201" s="175" t="s">
        <v>210</v>
      </c>
      <c r="U201" s="160">
        <v>0</v>
      </c>
      <c r="V201" s="160">
        <f t="shared" si="6"/>
        <v>0</v>
      </c>
      <c r="W201" s="160"/>
      <c r="X201" s="160" t="s">
        <v>316</v>
      </c>
      <c r="Y201" s="149"/>
      <c r="Z201" s="149"/>
      <c r="AA201" s="149"/>
      <c r="AB201" s="149"/>
      <c r="AC201" s="149"/>
      <c r="AD201" s="149"/>
      <c r="AE201" s="149"/>
      <c r="AF201" s="149"/>
      <c r="AG201" s="149" t="s">
        <v>317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56">
        <v>79</v>
      </c>
      <c r="B202" s="157" t="s">
        <v>1095</v>
      </c>
      <c r="C202" s="198" t="s">
        <v>1096</v>
      </c>
      <c r="D202" s="158" t="s">
        <v>0</v>
      </c>
      <c r="E202" s="197"/>
      <c r="F202" s="161"/>
      <c r="G202" s="160">
        <f t="shared" si="0"/>
        <v>0</v>
      </c>
      <c r="H202" s="161"/>
      <c r="I202" s="160">
        <f t="shared" si="1"/>
        <v>0</v>
      </c>
      <c r="J202" s="161"/>
      <c r="K202" s="160">
        <f t="shared" si="2"/>
        <v>0</v>
      </c>
      <c r="L202" s="160">
        <v>21</v>
      </c>
      <c r="M202" s="160">
        <f t="shared" si="3"/>
        <v>0</v>
      </c>
      <c r="N202" s="159">
        <v>0</v>
      </c>
      <c r="O202" s="159">
        <f t="shared" si="4"/>
        <v>0</v>
      </c>
      <c r="P202" s="159">
        <v>0</v>
      </c>
      <c r="Q202" s="159">
        <f t="shared" si="5"/>
        <v>0</v>
      </c>
      <c r="R202" s="160" t="s">
        <v>397</v>
      </c>
      <c r="S202" s="160" t="s">
        <v>209</v>
      </c>
      <c r="T202" s="160" t="s">
        <v>209</v>
      </c>
      <c r="U202" s="160">
        <v>0</v>
      </c>
      <c r="V202" s="160">
        <f t="shared" si="6"/>
        <v>0</v>
      </c>
      <c r="W202" s="160"/>
      <c r="X202" s="160" t="s">
        <v>348</v>
      </c>
      <c r="Y202" s="149"/>
      <c r="Z202" s="149"/>
      <c r="AA202" s="149"/>
      <c r="AB202" s="149"/>
      <c r="AC202" s="149"/>
      <c r="AD202" s="149"/>
      <c r="AE202" s="149"/>
      <c r="AF202" s="149"/>
      <c r="AG202" s="149" t="s">
        <v>349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56"/>
      <c r="B203" s="157"/>
      <c r="C203" s="268" t="s">
        <v>1097</v>
      </c>
      <c r="D203" s="269"/>
      <c r="E203" s="269"/>
      <c r="F203" s="269"/>
      <c r="G203" s="269"/>
      <c r="H203" s="160"/>
      <c r="I203" s="160"/>
      <c r="J203" s="160"/>
      <c r="K203" s="160"/>
      <c r="L203" s="160"/>
      <c r="M203" s="160"/>
      <c r="N203" s="159"/>
      <c r="O203" s="159"/>
      <c r="P203" s="159"/>
      <c r="Q203" s="159"/>
      <c r="R203" s="160"/>
      <c r="S203" s="160"/>
      <c r="T203" s="160"/>
      <c r="U203" s="160"/>
      <c r="V203" s="160"/>
      <c r="W203" s="160"/>
      <c r="X203" s="160"/>
      <c r="Y203" s="149"/>
      <c r="Z203" s="149"/>
      <c r="AA203" s="149"/>
      <c r="AB203" s="149"/>
      <c r="AC203" s="149"/>
      <c r="AD203" s="149"/>
      <c r="AE203" s="149"/>
      <c r="AF203" s="149"/>
      <c r="AG203" s="149" t="s">
        <v>249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x14ac:dyDescent="0.2">
      <c r="A204" s="163" t="s">
        <v>204</v>
      </c>
      <c r="B204" s="164" t="s">
        <v>157</v>
      </c>
      <c r="C204" s="178" t="s">
        <v>158</v>
      </c>
      <c r="D204" s="165"/>
      <c r="E204" s="166"/>
      <c r="F204" s="167"/>
      <c r="G204" s="167">
        <f>SUMIF(AG205:AG209,"&lt;&gt;NOR",G205:G209)</f>
        <v>0</v>
      </c>
      <c r="H204" s="167"/>
      <c r="I204" s="167">
        <f>SUM(I205:I209)</f>
        <v>0</v>
      </c>
      <c r="J204" s="167"/>
      <c r="K204" s="167">
        <f>SUM(K205:K209)</f>
        <v>0</v>
      </c>
      <c r="L204" s="167"/>
      <c r="M204" s="167">
        <f>SUM(M205:M209)</f>
        <v>0</v>
      </c>
      <c r="N204" s="166"/>
      <c r="O204" s="166">
        <f>SUM(O205:O209)</f>
        <v>0</v>
      </c>
      <c r="P204" s="166"/>
      <c r="Q204" s="166">
        <f>SUM(Q205:Q209)</f>
        <v>0</v>
      </c>
      <c r="R204" s="167"/>
      <c r="S204" s="167"/>
      <c r="T204" s="168"/>
      <c r="U204" s="162"/>
      <c r="V204" s="162">
        <f>SUM(V205:V209)</f>
        <v>0.54</v>
      </c>
      <c r="W204" s="162"/>
      <c r="X204" s="162"/>
      <c r="AG204" t="s">
        <v>205</v>
      </c>
    </row>
    <row r="205" spans="1:60" ht="22.5" outlineLevel="1" x14ac:dyDescent="0.2">
      <c r="A205" s="185">
        <v>80</v>
      </c>
      <c r="B205" s="186" t="s">
        <v>1098</v>
      </c>
      <c r="C205" s="193" t="s">
        <v>1099</v>
      </c>
      <c r="D205" s="187" t="s">
        <v>299</v>
      </c>
      <c r="E205" s="188">
        <v>1</v>
      </c>
      <c r="F205" s="189"/>
      <c r="G205" s="190">
        <f>ROUND(E205*F205,2)</f>
        <v>0</v>
      </c>
      <c r="H205" s="189"/>
      <c r="I205" s="190">
        <f>ROUND(E205*H205,2)</f>
        <v>0</v>
      </c>
      <c r="J205" s="189"/>
      <c r="K205" s="190">
        <f>ROUND(E205*J205,2)</f>
        <v>0</v>
      </c>
      <c r="L205" s="190">
        <v>21</v>
      </c>
      <c r="M205" s="190">
        <f>G205*(1+L205/100)</f>
        <v>0</v>
      </c>
      <c r="N205" s="188">
        <v>0</v>
      </c>
      <c r="O205" s="188">
        <f>ROUND(E205*N205,2)</f>
        <v>0</v>
      </c>
      <c r="P205" s="188">
        <v>0</v>
      </c>
      <c r="Q205" s="188">
        <f>ROUND(E205*P205,2)</f>
        <v>0</v>
      </c>
      <c r="R205" s="190" t="s">
        <v>1100</v>
      </c>
      <c r="S205" s="190" t="s">
        <v>209</v>
      </c>
      <c r="T205" s="191" t="s">
        <v>209</v>
      </c>
      <c r="U205" s="160">
        <v>0.54</v>
      </c>
      <c r="V205" s="160">
        <f>ROUND(E205*U205,2)</f>
        <v>0.54</v>
      </c>
      <c r="W205" s="160"/>
      <c r="X205" s="160" t="s">
        <v>246</v>
      </c>
      <c r="Y205" s="149"/>
      <c r="Z205" s="149"/>
      <c r="AA205" s="149"/>
      <c r="AB205" s="149"/>
      <c r="AC205" s="149"/>
      <c r="AD205" s="149"/>
      <c r="AE205" s="149"/>
      <c r="AF205" s="149"/>
      <c r="AG205" s="149" t="s">
        <v>247</v>
      </c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85">
        <v>81</v>
      </c>
      <c r="B206" s="186" t="s">
        <v>1101</v>
      </c>
      <c r="C206" s="193" t="s">
        <v>1102</v>
      </c>
      <c r="D206" s="187" t="s">
        <v>307</v>
      </c>
      <c r="E206" s="188">
        <v>1</v>
      </c>
      <c r="F206" s="189"/>
      <c r="G206" s="190">
        <f>ROUND(E206*F206,2)</f>
        <v>0</v>
      </c>
      <c r="H206" s="189"/>
      <c r="I206" s="190">
        <f>ROUND(E206*H206,2)</f>
        <v>0</v>
      </c>
      <c r="J206" s="189"/>
      <c r="K206" s="190">
        <f>ROUND(E206*J206,2)</f>
        <v>0</v>
      </c>
      <c r="L206" s="190">
        <v>21</v>
      </c>
      <c r="M206" s="190">
        <f>G206*(1+L206/100)</f>
        <v>0</v>
      </c>
      <c r="N206" s="188">
        <v>0</v>
      </c>
      <c r="O206" s="188">
        <f>ROUND(E206*N206,2)</f>
        <v>0</v>
      </c>
      <c r="P206" s="188">
        <v>0</v>
      </c>
      <c r="Q206" s="188">
        <f>ROUND(E206*P206,2)</f>
        <v>0</v>
      </c>
      <c r="R206" s="190"/>
      <c r="S206" s="190" t="s">
        <v>231</v>
      </c>
      <c r="T206" s="191" t="s">
        <v>210</v>
      </c>
      <c r="U206" s="160">
        <v>0</v>
      </c>
      <c r="V206" s="160">
        <f>ROUND(E206*U206,2)</f>
        <v>0</v>
      </c>
      <c r="W206" s="160"/>
      <c r="X206" s="160" t="s">
        <v>246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247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ht="33.75" outlineLevel="1" x14ac:dyDescent="0.2">
      <c r="A207" s="185">
        <v>82</v>
      </c>
      <c r="B207" s="186" t="s">
        <v>1103</v>
      </c>
      <c r="C207" s="193" t="s">
        <v>1104</v>
      </c>
      <c r="D207" s="187" t="s">
        <v>299</v>
      </c>
      <c r="E207" s="188">
        <v>1</v>
      </c>
      <c r="F207" s="189"/>
      <c r="G207" s="190">
        <f>ROUND(E207*F207,2)</f>
        <v>0</v>
      </c>
      <c r="H207" s="189"/>
      <c r="I207" s="190">
        <f>ROUND(E207*H207,2)</f>
        <v>0</v>
      </c>
      <c r="J207" s="189"/>
      <c r="K207" s="190">
        <f>ROUND(E207*J207,2)</f>
        <v>0</v>
      </c>
      <c r="L207" s="190">
        <v>21</v>
      </c>
      <c r="M207" s="190">
        <f>G207*(1+L207/100)</f>
        <v>0</v>
      </c>
      <c r="N207" s="188">
        <v>6.9999999999999999E-4</v>
      </c>
      <c r="O207" s="188">
        <f>ROUND(E207*N207,2)</f>
        <v>0</v>
      </c>
      <c r="P207" s="188">
        <v>0</v>
      </c>
      <c r="Q207" s="188">
        <f>ROUND(E207*P207,2)</f>
        <v>0</v>
      </c>
      <c r="R207" s="190" t="s">
        <v>315</v>
      </c>
      <c r="S207" s="190" t="s">
        <v>209</v>
      </c>
      <c r="T207" s="191" t="s">
        <v>209</v>
      </c>
      <c r="U207" s="160">
        <v>0</v>
      </c>
      <c r="V207" s="160">
        <f>ROUND(E207*U207,2)</f>
        <v>0</v>
      </c>
      <c r="W207" s="160"/>
      <c r="X207" s="160" t="s">
        <v>316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317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69">
        <v>83</v>
      </c>
      <c r="B208" s="170" t="s">
        <v>1105</v>
      </c>
      <c r="C208" s="179" t="s">
        <v>1106</v>
      </c>
      <c r="D208" s="171" t="s">
        <v>347</v>
      </c>
      <c r="E208" s="172">
        <v>6.9999999999999999E-4</v>
      </c>
      <c r="F208" s="173"/>
      <c r="G208" s="174">
        <f>ROUND(E208*F208,2)</f>
        <v>0</v>
      </c>
      <c r="H208" s="173"/>
      <c r="I208" s="174">
        <f>ROUND(E208*H208,2)</f>
        <v>0</v>
      </c>
      <c r="J208" s="173"/>
      <c r="K208" s="174">
        <f>ROUND(E208*J208,2)</f>
        <v>0</v>
      </c>
      <c r="L208" s="174">
        <v>21</v>
      </c>
      <c r="M208" s="174">
        <f>G208*(1+L208/100)</f>
        <v>0</v>
      </c>
      <c r="N208" s="172">
        <v>0</v>
      </c>
      <c r="O208" s="172">
        <f>ROUND(E208*N208,2)</f>
        <v>0</v>
      </c>
      <c r="P208" s="172">
        <v>0</v>
      </c>
      <c r="Q208" s="172">
        <f>ROUND(E208*P208,2)</f>
        <v>0</v>
      </c>
      <c r="R208" s="174" t="s">
        <v>1100</v>
      </c>
      <c r="S208" s="174" t="s">
        <v>209</v>
      </c>
      <c r="T208" s="175" t="s">
        <v>209</v>
      </c>
      <c r="U208" s="160">
        <v>5.0640000000000001</v>
      </c>
      <c r="V208" s="160">
        <f>ROUND(E208*U208,2)</f>
        <v>0</v>
      </c>
      <c r="W208" s="160"/>
      <c r="X208" s="160" t="s">
        <v>348</v>
      </c>
      <c r="Y208" s="149"/>
      <c r="Z208" s="149"/>
      <c r="AA208" s="149"/>
      <c r="AB208" s="149"/>
      <c r="AC208" s="149"/>
      <c r="AD208" s="149"/>
      <c r="AE208" s="149"/>
      <c r="AF208" s="149"/>
      <c r="AG208" s="149" t="s">
        <v>349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56"/>
      <c r="B209" s="157"/>
      <c r="C209" s="266" t="s">
        <v>1097</v>
      </c>
      <c r="D209" s="267"/>
      <c r="E209" s="267"/>
      <c r="F209" s="267"/>
      <c r="G209" s="267"/>
      <c r="H209" s="160"/>
      <c r="I209" s="160"/>
      <c r="J209" s="160"/>
      <c r="K209" s="160"/>
      <c r="L209" s="160"/>
      <c r="M209" s="160"/>
      <c r="N209" s="159"/>
      <c r="O209" s="159"/>
      <c r="P209" s="159"/>
      <c r="Q209" s="159"/>
      <c r="R209" s="160"/>
      <c r="S209" s="160"/>
      <c r="T209" s="160"/>
      <c r="U209" s="160"/>
      <c r="V209" s="160"/>
      <c r="W209" s="160"/>
      <c r="X209" s="160"/>
      <c r="Y209" s="149"/>
      <c r="Z209" s="149"/>
      <c r="AA209" s="149"/>
      <c r="AB209" s="149"/>
      <c r="AC209" s="149"/>
      <c r="AD209" s="149"/>
      <c r="AE209" s="149"/>
      <c r="AF209" s="149"/>
      <c r="AG209" s="149" t="s">
        <v>249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x14ac:dyDescent="0.2">
      <c r="A210" s="163" t="s">
        <v>204</v>
      </c>
      <c r="B210" s="164" t="s">
        <v>161</v>
      </c>
      <c r="C210" s="178" t="s">
        <v>162</v>
      </c>
      <c r="D210" s="165"/>
      <c r="E210" s="166"/>
      <c r="F210" s="167"/>
      <c r="G210" s="167">
        <f>SUMIF(AG211:AG219,"&lt;&gt;NOR",G211:G219)</f>
        <v>0</v>
      </c>
      <c r="H210" s="167"/>
      <c r="I210" s="167">
        <f>SUM(I211:I219)</f>
        <v>0</v>
      </c>
      <c r="J210" s="167"/>
      <c r="K210" s="167">
        <f>SUM(K211:K219)</f>
        <v>0</v>
      </c>
      <c r="L210" s="167"/>
      <c r="M210" s="167">
        <f>SUM(M211:M219)</f>
        <v>0</v>
      </c>
      <c r="N210" s="166"/>
      <c r="O210" s="166">
        <f>SUM(O211:O219)</f>
        <v>0.89</v>
      </c>
      <c r="P210" s="166"/>
      <c r="Q210" s="166">
        <f>SUM(Q211:Q219)</f>
        <v>0</v>
      </c>
      <c r="R210" s="167"/>
      <c r="S210" s="167"/>
      <c r="T210" s="168"/>
      <c r="U210" s="162"/>
      <c r="V210" s="162">
        <f>SUM(V211:V219)</f>
        <v>45.05</v>
      </c>
      <c r="W210" s="162"/>
      <c r="X210" s="162"/>
      <c r="AG210" t="s">
        <v>205</v>
      </c>
    </row>
    <row r="211" spans="1:60" ht="33.75" outlineLevel="1" x14ac:dyDescent="0.2">
      <c r="A211" s="169">
        <v>84</v>
      </c>
      <c r="B211" s="170" t="s">
        <v>1107</v>
      </c>
      <c r="C211" s="179" t="s">
        <v>1108</v>
      </c>
      <c r="D211" s="171" t="s">
        <v>258</v>
      </c>
      <c r="E211" s="172">
        <v>13.35</v>
      </c>
      <c r="F211" s="173"/>
      <c r="G211" s="174">
        <f>ROUND(E211*F211,2)</f>
        <v>0</v>
      </c>
      <c r="H211" s="173"/>
      <c r="I211" s="174">
        <f>ROUND(E211*H211,2)</f>
        <v>0</v>
      </c>
      <c r="J211" s="173"/>
      <c r="K211" s="174">
        <f>ROUND(E211*J211,2)</f>
        <v>0</v>
      </c>
      <c r="L211" s="174">
        <v>21</v>
      </c>
      <c r="M211" s="174">
        <f>G211*(1+L211/100)</f>
        <v>0</v>
      </c>
      <c r="N211" s="172">
        <v>2.5860000000000001E-2</v>
      </c>
      <c r="O211" s="172">
        <f>ROUND(E211*N211,2)</f>
        <v>0.35</v>
      </c>
      <c r="P211" s="172">
        <v>0</v>
      </c>
      <c r="Q211" s="172">
        <f>ROUND(E211*P211,2)</f>
        <v>0</v>
      </c>
      <c r="R211" s="174" t="s">
        <v>384</v>
      </c>
      <c r="S211" s="174" t="s">
        <v>209</v>
      </c>
      <c r="T211" s="175" t="s">
        <v>209</v>
      </c>
      <c r="U211" s="160">
        <v>0.99</v>
      </c>
      <c r="V211" s="160">
        <f>ROUND(E211*U211,2)</f>
        <v>13.22</v>
      </c>
      <c r="W211" s="160"/>
      <c r="X211" s="160" t="s">
        <v>246</v>
      </c>
      <c r="Y211" s="149"/>
      <c r="Z211" s="149"/>
      <c r="AA211" s="149"/>
      <c r="AB211" s="149"/>
      <c r="AC211" s="149"/>
      <c r="AD211" s="149"/>
      <c r="AE211" s="149"/>
      <c r="AF211" s="149"/>
      <c r="AG211" s="149" t="s">
        <v>247</v>
      </c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ht="22.5" outlineLevel="1" x14ac:dyDescent="0.2">
      <c r="A212" s="156"/>
      <c r="B212" s="157"/>
      <c r="C212" s="266" t="s">
        <v>1109</v>
      </c>
      <c r="D212" s="267"/>
      <c r="E212" s="267"/>
      <c r="F212" s="267"/>
      <c r="G212" s="267"/>
      <c r="H212" s="160"/>
      <c r="I212" s="160"/>
      <c r="J212" s="160"/>
      <c r="K212" s="160"/>
      <c r="L212" s="160"/>
      <c r="M212" s="160"/>
      <c r="N212" s="159"/>
      <c r="O212" s="159"/>
      <c r="P212" s="159"/>
      <c r="Q212" s="159"/>
      <c r="R212" s="160"/>
      <c r="S212" s="160"/>
      <c r="T212" s="160"/>
      <c r="U212" s="160"/>
      <c r="V212" s="160"/>
      <c r="W212" s="160"/>
      <c r="X212" s="160"/>
      <c r="Y212" s="149"/>
      <c r="Z212" s="149"/>
      <c r="AA212" s="149"/>
      <c r="AB212" s="149"/>
      <c r="AC212" s="149"/>
      <c r="AD212" s="149"/>
      <c r="AE212" s="149"/>
      <c r="AF212" s="149"/>
      <c r="AG212" s="149" t="s">
        <v>249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76" t="str">
        <f>C212</f>
        <v>zřízení nosné konstrukce příčky, vložení tepelné izolace tl. do 5 cm, montáž desek, tmelení spár Q2 a úprava rohů. Včetně dodávek materiálu.</v>
      </c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56"/>
      <c r="B213" s="157"/>
      <c r="C213" s="192" t="s">
        <v>1110</v>
      </c>
      <c r="D213" s="183"/>
      <c r="E213" s="184">
        <v>13.35</v>
      </c>
      <c r="F213" s="160"/>
      <c r="G213" s="160"/>
      <c r="H213" s="160"/>
      <c r="I213" s="160"/>
      <c r="J213" s="160"/>
      <c r="K213" s="160"/>
      <c r="L213" s="160"/>
      <c r="M213" s="160"/>
      <c r="N213" s="159"/>
      <c r="O213" s="159"/>
      <c r="P213" s="159"/>
      <c r="Q213" s="159"/>
      <c r="R213" s="160"/>
      <c r="S213" s="160"/>
      <c r="T213" s="160"/>
      <c r="U213" s="160"/>
      <c r="V213" s="160"/>
      <c r="W213" s="160"/>
      <c r="X213" s="160"/>
      <c r="Y213" s="149"/>
      <c r="Z213" s="149"/>
      <c r="AA213" s="149"/>
      <c r="AB213" s="149"/>
      <c r="AC213" s="149"/>
      <c r="AD213" s="149"/>
      <c r="AE213" s="149"/>
      <c r="AF213" s="149"/>
      <c r="AG213" s="149" t="s">
        <v>251</v>
      </c>
      <c r="AH213" s="149">
        <v>0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ht="33.75" outlineLevel="1" x14ac:dyDescent="0.2">
      <c r="A214" s="169">
        <v>85</v>
      </c>
      <c r="B214" s="170" t="s">
        <v>1111</v>
      </c>
      <c r="C214" s="179" t="s">
        <v>1112</v>
      </c>
      <c r="D214" s="171" t="s">
        <v>258</v>
      </c>
      <c r="E214" s="172">
        <v>39.783000000000001</v>
      </c>
      <c r="F214" s="173"/>
      <c r="G214" s="174">
        <f>ROUND(E214*F214,2)</f>
        <v>0</v>
      </c>
      <c r="H214" s="173"/>
      <c r="I214" s="174">
        <f>ROUND(E214*H214,2)</f>
        <v>0</v>
      </c>
      <c r="J214" s="173"/>
      <c r="K214" s="174">
        <f>ROUND(E214*J214,2)</f>
        <v>0</v>
      </c>
      <c r="L214" s="174">
        <v>21</v>
      </c>
      <c r="M214" s="174">
        <f>G214*(1+L214/100)</f>
        <v>0</v>
      </c>
      <c r="N214" s="172">
        <v>1.358E-2</v>
      </c>
      <c r="O214" s="172">
        <f>ROUND(E214*N214,2)</f>
        <v>0.54</v>
      </c>
      <c r="P214" s="172">
        <v>0</v>
      </c>
      <c r="Q214" s="172">
        <f>ROUND(E214*P214,2)</f>
        <v>0</v>
      </c>
      <c r="R214" s="174" t="s">
        <v>384</v>
      </c>
      <c r="S214" s="174" t="s">
        <v>209</v>
      </c>
      <c r="T214" s="175" t="s">
        <v>209</v>
      </c>
      <c r="U214" s="160">
        <v>0.8</v>
      </c>
      <c r="V214" s="160">
        <f>ROUND(E214*U214,2)</f>
        <v>31.83</v>
      </c>
      <c r="W214" s="160"/>
      <c r="X214" s="160" t="s">
        <v>246</v>
      </c>
      <c r="Y214" s="149"/>
      <c r="Z214" s="149"/>
      <c r="AA214" s="149"/>
      <c r="AB214" s="149"/>
      <c r="AC214" s="149"/>
      <c r="AD214" s="149"/>
      <c r="AE214" s="149"/>
      <c r="AF214" s="149"/>
      <c r="AG214" s="149" t="s">
        <v>247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56"/>
      <c r="B215" s="157"/>
      <c r="C215" s="255" t="s">
        <v>1167</v>
      </c>
      <c r="D215" s="256"/>
      <c r="E215" s="256"/>
      <c r="F215" s="256"/>
      <c r="G215" s="256"/>
      <c r="H215" s="160"/>
      <c r="I215" s="160"/>
      <c r="J215" s="160"/>
      <c r="K215" s="160"/>
      <c r="L215" s="160"/>
      <c r="M215" s="160"/>
      <c r="N215" s="159"/>
      <c r="O215" s="159"/>
      <c r="P215" s="159"/>
      <c r="Q215" s="159"/>
      <c r="R215" s="160"/>
      <c r="S215" s="160"/>
      <c r="T215" s="160"/>
      <c r="U215" s="160"/>
      <c r="V215" s="160"/>
      <c r="W215" s="160"/>
      <c r="X215" s="160"/>
      <c r="Y215" s="149"/>
      <c r="Z215" s="149"/>
      <c r="AA215" s="149"/>
      <c r="AB215" s="149"/>
      <c r="AC215" s="149"/>
      <c r="AD215" s="149"/>
      <c r="AE215" s="149"/>
      <c r="AF215" s="149"/>
      <c r="AG215" s="149" t="s">
        <v>213</v>
      </c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56"/>
      <c r="B216" s="157"/>
      <c r="C216" s="257" t="s">
        <v>1113</v>
      </c>
      <c r="D216" s="258"/>
      <c r="E216" s="258"/>
      <c r="F216" s="258"/>
      <c r="G216" s="258"/>
      <c r="H216" s="160"/>
      <c r="I216" s="160"/>
      <c r="J216" s="160"/>
      <c r="K216" s="160"/>
      <c r="L216" s="160"/>
      <c r="M216" s="160"/>
      <c r="N216" s="159"/>
      <c r="O216" s="159"/>
      <c r="P216" s="159"/>
      <c r="Q216" s="159"/>
      <c r="R216" s="160"/>
      <c r="S216" s="160"/>
      <c r="T216" s="160"/>
      <c r="U216" s="160"/>
      <c r="V216" s="160"/>
      <c r="W216" s="160"/>
      <c r="X216" s="160"/>
      <c r="Y216" s="149"/>
      <c r="Z216" s="149"/>
      <c r="AA216" s="149"/>
      <c r="AB216" s="149"/>
      <c r="AC216" s="149"/>
      <c r="AD216" s="149"/>
      <c r="AE216" s="149"/>
      <c r="AF216" s="149"/>
      <c r="AG216" s="149" t="s">
        <v>213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">
      <c r="A217" s="156"/>
      <c r="B217" s="157"/>
      <c r="C217" s="257" t="s">
        <v>1114</v>
      </c>
      <c r="D217" s="258"/>
      <c r="E217" s="258"/>
      <c r="F217" s="258"/>
      <c r="G217" s="258"/>
      <c r="H217" s="160"/>
      <c r="I217" s="160"/>
      <c r="J217" s="160"/>
      <c r="K217" s="160"/>
      <c r="L217" s="160"/>
      <c r="M217" s="160"/>
      <c r="N217" s="159"/>
      <c r="O217" s="159"/>
      <c r="P217" s="159"/>
      <c r="Q217" s="159"/>
      <c r="R217" s="160"/>
      <c r="S217" s="160"/>
      <c r="T217" s="160"/>
      <c r="U217" s="160"/>
      <c r="V217" s="160"/>
      <c r="W217" s="160"/>
      <c r="X217" s="160"/>
      <c r="Y217" s="149"/>
      <c r="Z217" s="149"/>
      <c r="AA217" s="149"/>
      <c r="AB217" s="149"/>
      <c r="AC217" s="149"/>
      <c r="AD217" s="149"/>
      <c r="AE217" s="149"/>
      <c r="AF217" s="149"/>
      <c r="AG217" s="149" t="s">
        <v>213</v>
      </c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">
      <c r="A218" s="156"/>
      <c r="B218" s="157"/>
      <c r="C218" s="257" t="s">
        <v>1115</v>
      </c>
      <c r="D218" s="258"/>
      <c r="E218" s="258"/>
      <c r="F218" s="258"/>
      <c r="G218" s="258"/>
      <c r="H218" s="160"/>
      <c r="I218" s="160"/>
      <c r="J218" s="160"/>
      <c r="K218" s="160"/>
      <c r="L218" s="160"/>
      <c r="M218" s="160"/>
      <c r="N218" s="159"/>
      <c r="O218" s="159"/>
      <c r="P218" s="159"/>
      <c r="Q218" s="159"/>
      <c r="R218" s="160"/>
      <c r="S218" s="160"/>
      <c r="T218" s="160"/>
      <c r="U218" s="160"/>
      <c r="V218" s="160"/>
      <c r="W218" s="160"/>
      <c r="X218" s="160"/>
      <c r="Y218" s="149"/>
      <c r="Z218" s="149"/>
      <c r="AA218" s="149"/>
      <c r="AB218" s="149"/>
      <c r="AC218" s="149"/>
      <c r="AD218" s="149"/>
      <c r="AE218" s="149"/>
      <c r="AF218" s="149"/>
      <c r="AG218" s="149" t="s">
        <v>213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76" t="str">
        <f>C218</f>
        <v>- standardního tmelení Q2, to je: základní tmelení Q1+ dodatečné tmelení (tmelení najemno) a případné přebroušení.</v>
      </c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">
      <c r="A219" s="156"/>
      <c r="B219" s="157"/>
      <c r="C219" s="192" t="s">
        <v>1116</v>
      </c>
      <c r="D219" s="183"/>
      <c r="E219" s="184">
        <v>39.783000000000001</v>
      </c>
      <c r="F219" s="160"/>
      <c r="G219" s="160"/>
      <c r="H219" s="160"/>
      <c r="I219" s="160"/>
      <c r="J219" s="160"/>
      <c r="K219" s="160"/>
      <c r="L219" s="160"/>
      <c r="M219" s="160"/>
      <c r="N219" s="159"/>
      <c r="O219" s="159"/>
      <c r="P219" s="159"/>
      <c r="Q219" s="159"/>
      <c r="R219" s="160"/>
      <c r="S219" s="160"/>
      <c r="T219" s="160"/>
      <c r="U219" s="160"/>
      <c r="V219" s="160"/>
      <c r="W219" s="160"/>
      <c r="X219" s="160"/>
      <c r="Y219" s="149"/>
      <c r="Z219" s="149"/>
      <c r="AA219" s="149"/>
      <c r="AB219" s="149"/>
      <c r="AC219" s="149"/>
      <c r="AD219" s="149"/>
      <c r="AE219" s="149"/>
      <c r="AF219" s="149"/>
      <c r="AG219" s="149" t="s">
        <v>251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x14ac:dyDescent="0.2">
      <c r="A220" s="163" t="s">
        <v>204</v>
      </c>
      <c r="B220" s="164" t="s">
        <v>165</v>
      </c>
      <c r="C220" s="178" t="s">
        <v>166</v>
      </c>
      <c r="D220" s="165"/>
      <c r="E220" s="166"/>
      <c r="F220" s="167"/>
      <c r="G220" s="167">
        <f>SUMIF(AG221:AG250,"&lt;&gt;NOR",G221:G250)</f>
        <v>0</v>
      </c>
      <c r="H220" s="167"/>
      <c r="I220" s="167">
        <f>SUM(I221:I250)</f>
        <v>0</v>
      </c>
      <c r="J220" s="167"/>
      <c r="K220" s="167">
        <f>SUM(K221:K250)</f>
        <v>0</v>
      </c>
      <c r="L220" s="167"/>
      <c r="M220" s="167">
        <f>SUM(M221:M250)</f>
        <v>0</v>
      </c>
      <c r="N220" s="166"/>
      <c r="O220" s="166">
        <f>SUM(O221:O250)</f>
        <v>0.42000000000000004</v>
      </c>
      <c r="P220" s="166"/>
      <c r="Q220" s="166">
        <f>SUM(Q221:Q250)</f>
        <v>0</v>
      </c>
      <c r="R220" s="167"/>
      <c r="S220" s="167"/>
      <c r="T220" s="168"/>
      <c r="U220" s="162"/>
      <c r="V220" s="162">
        <f>SUM(V221:V250)</f>
        <v>203.35999999999999</v>
      </c>
      <c r="W220" s="162"/>
      <c r="X220" s="162"/>
      <c r="AG220" t="s">
        <v>205</v>
      </c>
    </row>
    <row r="221" spans="1:60" ht="22.5" outlineLevel="1" x14ac:dyDescent="0.2">
      <c r="A221" s="169">
        <v>86</v>
      </c>
      <c r="B221" s="170" t="s">
        <v>1117</v>
      </c>
      <c r="C221" s="179" t="s">
        <v>1118</v>
      </c>
      <c r="D221" s="171" t="s">
        <v>293</v>
      </c>
      <c r="E221" s="172">
        <v>10.199999999999999</v>
      </c>
      <c r="F221" s="173"/>
      <c r="G221" s="174">
        <f>ROUND(E221*F221,2)</f>
        <v>0</v>
      </c>
      <c r="H221" s="173"/>
      <c r="I221" s="174">
        <f>ROUND(E221*H221,2)</f>
        <v>0</v>
      </c>
      <c r="J221" s="173"/>
      <c r="K221" s="174">
        <f>ROUND(E221*J221,2)</f>
        <v>0</v>
      </c>
      <c r="L221" s="174">
        <v>21</v>
      </c>
      <c r="M221" s="174">
        <f>G221*(1+L221/100)</f>
        <v>0</v>
      </c>
      <c r="N221" s="172">
        <v>2.0000000000000002E-5</v>
      </c>
      <c r="O221" s="172">
        <f>ROUND(E221*N221,2)</f>
        <v>0</v>
      </c>
      <c r="P221" s="172">
        <v>0</v>
      </c>
      <c r="Q221" s="172">
        <f>ROUND(E221*P221,2)</f>
        <v>0</v>
      </c>
      <c r="R221" s="174" t="s">
        <v>1119</v>
      </c>
      <c r="S221" s="174" t="s">
        <v>209</v>
      </c>
      <c r="T221" s="175" t="s">
        <v>209</v>
      </c>
      <c r="U221" s="160">
        <v>0.75700000000000001</v>
      </c>
      <c r="V221" s="160">
        <f>ROUND(E221*U221,2)</f>
        <v>7.72</v>
      </c>
      <c r="W221" s="160"/>
      <c r="X221" s="160" t="s">
        <v>246</v>
      </c>
      <c r="Y221" s="149"/>
      <c r="Z221" s="149"/>
      <c r="AA221" s="149"/>
      <c r="AB221" s="149"/>
      <c r="AC221" s="149"/>
      <c r="AD221" s="149"/>
      <c r="AE221" s="149"/>
      <c r="AF221" s="149"/>
      <c r="AG221" s="149" t="s">
        <v>247</v>
      </c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56"/>
      <c r="B222" s="157"/>
      <c r="C222" s="255" t="s">
        <v>1120</v>
      </c>
      <c r="D222" s="256"/>
      <c r="E222" s="256"/>
      <c r="F222" s="256"/>
      <c r="G222" s="256"/>
      <c r="H222" s="160"/>
      <c r="I222" s="160"/>
      <c r="J222" s="160"/>
      <c r="K222" s="160"/>
      <c r="L222" s="160"/>
      <c r="M222" s="160"/>
      <c r="N222" s="159"/>
      <c r="O222" s="159"/>
      <c r="P222" s="159"/>
      <c r="Q222" s="159"/>
      <c r="R222" s="160"/>
      <c r="S222" s="160"/>
      <c r="T222" s="160"/>
      <c r="U222" s="160"/>
      <c r="V222" s="160"/>
      <c r="W222" s="160"/>
      <c r="X222" s="160"/>
      <c r="Y222" s="149"/>
      <c r="Z222" s="149"/>
      <c r="AA222" s="149"/>
      <c r="AB222" s="149"/>
      <c r="AC222" s="149"/>
      <c r="AD222" s="149"/>
      <c r="AE222" s="149"/>
      <c r="AF222" s="149"/>
      <c r="AG222" s="149" t="s">
        <v>213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outlineLevel="1" x14ac:dyDescent="0.2">
      <c r="A223" s="156"/>
      <c r="B223" s="157"/>
      <c r="C223" s="192" t="s">
        <v>1121</v>
      </c>
      <c r="D223" s="183"/>
      <c r="E223" s="184">
        <v>10.199999999999999</v>
      </c>
      <c r="F223" s="160"/>
      <c r="G223" s="160"/>
      <c r="H223" s="160"/>
      <c r="I223" s="160"/>
      <c r="J223" s="160"/>
      <c r="K223" s="160"/>
      <c r="L223" s="160"/>
      <c r="M223" s="160"/>
      <c r="N223" s="159"/>
      <c r="O223" s="159"/>
      <c r="P223" s="159"/>
      <c r="Q223" s="159"/>
      <c r="R223" s="160"/>
      <c r="S223" s="160"/>
      <c r="T223" s="160"/>
      <c r="U223" s="160"/>
      <c r="V223" s="160"/>
      <c r="W223" s="160"/>
      <c r="X223" s="160"/>
      <c r="Y223" s="149"/>
      <c r="Z223" s="149"/>
      <c r="AA223" s="149"/>
      <c r="AB223" s="149"/>
      <c r="AC223" s="149"/>
      <c r="AD223" s="149"/>
      <c r="AE223" s="149"/>
      <c r="AF223" s="149"/>
      <c r="AG223" s="149" t="s">
        <v>251</v>
      </c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85">
        <v>87</v>
      </c>
      <c r="B224" s="186" t="s">
        <v>1122</v>
      </c>
      <c r="C224" s="193" t="s">
        <v>1123</v>
      </c>
      <c r="D224" s="187" t="s">
        <v>299</v>
      </c>
      <c r="E224" s="188">
        <v>2</v>
      </c>
      <c r="F224" s="189"/>
      <c r="G224" s="190">
        <f>ROUND(E224*F224,2)</f>
        <v>0</v>
      </c>
      <c r="H224" s="189"/>
      <c r="I224" s="190">
        <f>ROUND(E224*H224,2)</f>
        <v>0</v>
      </c>
      <c r="J224" s="189"/>
      <c r="K224" s="190">
        <f>ROUND(E224*J224,2)</f>
        <v>0</v>
      </c>
      <c r="L224" s="190">
        <v>21</v>
      </c>
      <c r="M224" s="190">
        <f>G224*(1+L224/100)</f>
        <v>0</v>
      </c>
      <c r="N224" s="188">
        <v>0</v>
      </c>
      <c r="O224" s="188">
        <f>ROUND(E224*N224,2)</f>
        <v>0</v>
      </c>
      <c r="P224" s="188">
        <v>0</v>
      </c>
      <c r="Q224" s="188">
        <f>ROUND(E224*P224,2)</f>
        <v>0</v>
      </c>
      <c r="R224" s="190" t="s">
        <v>786</v>
      </c>
      <c r="S224" s="190" t="s">
        <v>209</v>
      </c>
      <c r="T224" s="191" t="s">
        <v>209</v>
      </c>
      <c r="U224" s="160">
        <v>2.7</v>
      </c>
      <c r="V224" s="160">
        <f>ROUND(E224*U224,2)</f>
        <v>5.4</v>
      </c>
      <c r="W224" s="160"/>
      <c r="X224" s="160" t="s">
        <v>246</v>
      </c>
      <c r="Y224" s="149"/>
      <c r="Z224" s="149"/>
      <c r="AA224" s="149"/>
      <c r="AB224" s="149"/>
      <c r="AC224" s="149"/>
      <c r="AD224" s="149"/>
      <c r="AE224" s="149"/>
      <c r="AF224" s="149"/>
      <c r="AG224" s="149" t="s">
        <v>247</v>
      </c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ht="22.5" outlineLevel="1" x14ac:dyDescent="0.2">
      <c r="A225" s="169">
        <v>88</v>
      </c>
      <c r="B225" s="170" t="s">
        <v>1124</v>
      </c>
      <c r="C225" s="179" t="s">
        <v>1125</v>
      </c>
      <c r="D225" s="171" t="s">
        <v>299</v>
      </c>
      <c r="E225" s="172">
        <v>48</v>
      </c>
      <c r="F225" s="173"/>
      <c r="G225" s="174">
        <f>ROUND(E225*F225,2)</f>
        <v>0</v>
      </c>
      <c r="H225" s="173"/>
      <c r="I225" s="174">
        <f>ROUND(E225*H225,2)</f>
        <v>0</v>
      </c>
      <c r="J225" s="173"/>
      <c r="K225" s="174">
        <f>ROUND(E225*J225,2)</f>
        <v>0</v>
      </c>
      <c r="L225" s="174">
        <v>21</v>
      </c>
      <c r="M225" s="174">
        <f>G225*(1+L225/100)</f>
        <v>0</v>
      </c>
      <c r="N225" s="172">
        <v>6.0000000000000002E-5</v>
      </c>
      <c r="O225" s="172">
        <f>ROUND(E225*N225,2)</f>
        <v>0</v>
      </c>
      <c r="P225" s="172">
        <v>0</v>
      </c>
      <c r="Q225" s="172">
        <f>ROUND(E225*P225,2)</f>
        <v>0</v>
      </c>
      <c r="R225" s="174" t="s">
        <v>786</v>
      </c>
      <c r="S225" s="174" t="s">
        <v>209</v>
      </c>
      <c r="T225" s="175" t="s">
        <v>209</v>
      </c>
      <c r="U225" s="160">
        <v>0.05</v>
      </c>
      <c r="V225" s="160">
        <f>ROUND(E225*U225,2)</f>
        <v>2.4</v>
      </c>
      <c r="W225" s="160"/>
      <c r="X225" s="160" t="s">
        <v>246</v>
      </c>
      <c r="Y225" s="149"/>
      <c r="Z225" s="149"/>
      <c r="AA225" s="149"/>
      <c r="AB225" s="149"/>
      <c r="AC225" s="149"/>
      <c r="AD225" s="149"/>
      <c r="AE225" s="149"/>
      <c r="AF225" s="149"/>
      <c r="AG225" s="149" t="s">
        <v>247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56"/>
      <c r="B226" s="157"/>
      <c r="C226" s="192" t="s">
        <v>1126</v>
      </c>
      <c r="D226" s="183"/>
      <c r="E226" s="184">
        <v>48</v>
      </c>
      <c r="F226" s="160"/>
      <c r="G226" s="160"/>
      <c r="H226" s="160"/>
      <c r="I226" s="160"/>
      <c r="J226" s="160"/>
      <c r="K226" s="160"/>
      <c r="L226" s="160"/>
      <c r="M226" s="160"/>
      <c r="N226" s="159"/>
      <c r="O226" s="159"/>
      <c r="P226" s="159"/>
      <c r="Q226" s="159"/>
      <c r="R226" s="160"/>
      <c r="S226" s="160"/>
      <c r="T226" s="160"/>
      <c r="U226" s="160"/>
      <c r="V226" s="160"/>
      <c r="W226" s="160"/>
      <c r="X226" s="160"/>
      <c r="Y226" s="149"/>
      <c r="Z226" s="149"/>
      <c r="AA226" s="149"/>
      <c r="AB226" s="149"/>
      <c r="AC226" s="149"/>
      <c r="AD226" s="149"/>
      <c r="AE226" s="149"/>
      <c r="AF226" s="149"/>
      <c r="AG226" s="149" t="s">
        <v>251</v>
      </c>
      <c r="AH226" s="149">
        <v>0</v>
      </c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">
      <c r="A227" s="169">
        <v>89</v>
      </c>
      <c r="B227" s="170" t="s">
        <v>1127</v>
      </c>
      <c r="C227" s="179" t="s">
        <v>1128</v>
      </c>
      <c r="D227" s="171" t="s">
        <v>442</v>
      </c>
      <c r="E227" s="172">
        <v>275.5</v>
      </c>
      <c r="F227" s="173"/>
      <c r="G227" s="174">
        <f>ROUND(E227*F227,2)</f>
        <v>0</v>
      </c>
      <c r="H227" s="173"/>
      <c r="I227" s="174">
        <f>ROUND(E227*H227,2)</f>
        <v>0</v>
      </c>
      <c r="J227" s="173"/>
      <c r="K227" s="174">
        <f>ROUND(E227*J227,2)</f>
        <v>0</v>
      </c>
      <c r="L227" s="174">
        <v>21</v>
      </c>
      <c r="M227" s="174">
        <f>G227*(1+L227/100)</f>
        <v>0</v>
      </c>
      <c r="N227" s="172">
        <v>6.0000000000000002E-5</v>
      </c>
      <c r="O227" s="172">
        <f>ROUND(E227*N227,2)</f>
        <v>0.02</v>
      </c>
      <c r="P227" s="172">
        <v>0</v>
      </c>
      <c r="Q227" s="172">
        <f>ROUND(E227*P227,2)</f>
        <v>0</v>
      </c>
      <c r="R227" s="174" t="s">
        <v>786</v>
      </c>
      <c r="S227" s="174" t="s">
        <v>209</v>
      </c>
      <c r="T227" s="175" t="s">
        <v>209</v>
      </c>
      <c r="U227" s="160">
        <v>0.221</v>
      </c>
      <c r="V227" s="160">
        <f>ROUND(E227*U227,2)</f>
        <v>60.89</v>
      </c>
      <c r="W227" s="160"/>
      <c r="X227" s="160" t="s">
        <v>246</v>
      </c>
      <c r="Y227" s="149"/>
      <c r="Z227" s="149"/>
      <c r="AA227" s="149"/>
      <c r="AB227" s="149"/>
      <c r="AC227" s="149"/>
      <c r="AD227" s="149"/>
      <c r="AE227" s="149"/>
      <c r="AF227" s="149"/>
      <c r="AG227" s="149" t="s">
        <v>247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">
      <c r="A228" s="156"/>
      <c r="B228" s="157"/>
      <c r="C228" s="192" t="s">
        <v>1129</v>
      </c>
      <c r="D228" s="183"/>
      <c r="E228" s="184">
        <v>275.5</v>
      </c>
      <c r="F228" s="160"/>
      <c r="G228" s="160"/>
      <c r="H228" s="160"/>
      <c r="I228" s="160"/>
      <c r="J228" s="160"/>
      <c r="K228" s="160"/>
      <c r="L228" s="160"/>
      <c r="M228" s="160"/>
      <c r="N228" s="159"/>
      <c r="O228" s="159"/>
      <c r="P228" s="159"/>
      <c r="Q228" s="159"/>
      <c r="R228" s="160"/>
      <c r="S228" s="160"/>
      <c r="T228" s="160"/>
      <c r="U228" s="160"/>
      <c r="V228" s="160"/>
      <c r="W228" s="160"/>
      <c r="X228" s="160"/>
      <c r="Y228" s="149"/>
      <c r="Z228" s="149"/>
      <c r="AA228" s="149"/>
      <c r="AB228" s="149"/>
      <c r="AC228" s="149"/>
      <c r="AD228" s="149"/>
      <c r="AE228" s="149"/>
      <c r="AF228" s="149"/>
      <c r="AG228" s="149" t="s">
        <v>251</v>
      </c>
      <c r="AH228" s="149">
        <v>0</v>
      </c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69">
        <v>90</v>
      </c>
      <c r="B229" s="170" t="s">
        <v>1130</v>
      </c>
      <c r="C229" s="179" t="s">
        <v>1131</v>
      </c>
      <c r="D229" s="171" t="s">
        <v>258</v>
      </c>
      <c r="E229" s="172">
        <v>53.133000000000003</v>
      </c>
      <c r="F229" s="173"/>
      <c r="G229" s="174">
        <f>ROUND(E229*F229,2)</f>
        <v>0</v>
      </c>
      <c r="H229" s="173"/>
      <c r="I229" s="174">
        <f>ROUND(E229*H229,2)</f>
        <v>0</v>
      </c>
      <c r="J229" s="173"/>
      <c r="K229" s="174">
        <f>ROUND(E229*J229,2)</f>
        <v>0</v>
      </c>
      <c r="L229" s="174">
        <v>21</v>
      </c>
      <c r="M229" s="174">
        <f>G229*(1+L229/100)</f>
        <v>0</v>
      </c>
      <c r="N229" s="172">
        <v>1.01E-3</v>
      </c>
      <c r="O229" s="172">
        <f>ROUND(E229*N229,2)</f>
        <v>0.05</v>
      </c>
      <c r="P229" s="172">
        <v>0</v>
      </c>
      <c r="Q229" s="172">
        <f>ROUND(E229*P229,2)</f>
        <v>0</v>
      </c>
      <c r="R229" s="174"/>
      <c r="S229" s="174" t="s">
        <v>231</v>
      </c>
      <c r="T229" s="175" t="s">
        <v>209</v>
      </c>
      <c r="U229" s="160">
        <v>2.363</v>
      </c>
      <c r="V229" s="160">
        <f>ROUND(E229*U229,2)</f>
        <v>125.55</v>
      </c>
      <c r="W229" s="160"/>
      <c r="X229" s="160" t="s">
        <v>246</v>
      </c>
      <c r="Y229" s="149"/>
      <c r="Z229" s="149"/>
      <c r="AA229" s="149"/>
      <c r="AB229" s="149"/>
      <c r="AC229" s="149"/>
      <c r="AD229" s="149"/>
      <c r="AE229" s="149"/>
      <c r="AF229" s="149"/>
      <c r="AG229" s="149" t="s">
        <v>247</v>
      </c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ht="22.5" outlineLevel="1" x14ac:dyDescent="0.2">
      <c r="A230" s="156"/>
      <c r="B230" s="157"/>
      <c r="C230" s="255" t="s">
        <v>1132</v>
      </c>
      <c r="D230" s="256"/>
      <c r="E230" s="256"/>
      <c r="F230" s="256"/>
      <c r="G230" s="256"/>
      <c r="H230" s="160"/>
      <c r="I230" s="160"/>
      <c r="J230" s="160"/>
      <c r="K230" s="160"/>
      <c r="L230" s="160"/>
      <c r="M230" s="160"/>
      <c r="N230" s="159"/>
      <c r="O230" s="159"/>
      <c r="P230" s="159"/>
      <c r="Q230" s="159"/>
      <c r="R230" s="160"/>
      <c r="S230" s="160"/>
      <c r="T230" s="160"/>
      <c r="U230" s="160"/>
      <c r="V230" s="160"/>
      <c r="W230" s="160"/>
      <c r="X230" s="160"/>
      <c r="Y230" s="149"/>
      <c r="Z230" s="149"/>
      <c r="AA230" s="149"/>
      <c r="AB230" s="149"/>
      <c r="AC230" s="149"/>
      <c r="AD230" s="149"/>
      <c r="AE230" s="149"/>
      <c r="AF230" s="149"/>
      <c r="AG230" s="149" t="s">
        <v>213</v>
      </c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76" t="str">
        <f>C230</f>
        <v>Dodávka a montáž ostění a nadpraží provětrávané fasády z hliníkového komaxitovaného plechu uchyceného nýty - viditelné uchycení včetně kotevních prvků.</v>
      </c>
      <c r="BB230" s="149"/>
      <c r="BC230" s="149"/>
      <c r="BD230" s="149"/>
      <c r="BE230" s="149"/>
      <c r="BF230" s="149"/>
      <c r="BG230" s="149"/>
      <c r="BH230" s="149"/>
    </row>
    <row r="231" spans="1:60" outlineLevel="1" x14ac:dyDescent="0.2">
      <c r="A231" s="156"/>
      <c r="B231" s="157"/>
      <c r="C231" s="192" t="s">
        <v>1133</v>
      </c>
      <c r="D231" s="183"/>
      <c r="E231" s="184">
        <v>13.35</v>
      </c>
      <c r="F231" s="160"/>
      <c r="G231" s="160"/>
      <c r="H231" s="160"/>
      <c r="I231" s="160"/>
      <c r="J231" s="160"/>
      <c r="K231" s="160"/>
      <c r="L231" s="160"/>
      <c r="M231" s="160"/>
      <c r="N231" s="159"/>
      <c r="O231" s="159"/>
      <c r="P231" s="159"/>
      <c r="Q231" s="159"/>
      <c r="R231" s="160"/>
      <c r="S231" s="160"/>
      <c r="T231" s="160"/>
      <c r="U231" s="160"/>
      <c r="V231" s="160"/>
      <c r="W231" s="160"/>
      <c r="X231" s="160"/>
      <c r="Y231" s="149"/>
      <c r="Z231" s="149"/>
      <c r="AA231" s="149"/>
      <c r="AB231" s="149"/>
      <c r="AC231" s="149"/>
      <c r="AD231" s="149"/>
      <c r="AE231" s="149"/>
      <c r="AF231" s="149"/>
      <c r="AG231" s="149" t="s">
        <v>251</v>
      </c>
      <c r="AH231" s="149">
        <v>5</v>
      </c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outlineLevel="1" x14ac:dyDescent="0.2">
      <c r="A232" s="156"/>
      <c r="B232" s="157"/>
      <c r="C232" s="192" t="s">
        <v>1134</v>
      </c>
      <c r="D232" s="183"/>
      <c r="E232" s="184">
        <v>39.783000000000001</v>
      </c>
      <c r="F232" s="160"/>
      <c r="G232" s="160"/>
      <c r="H232" s="160"/>
      <c r="I232" s="160"/>
      <c r="J232" s="160"/>
      <c r="K232" s="160"/>
      <c r="L232" s="160"/>
      <c r="M232" s="160"/>
      <c r="N232" s="159"/>
      <c r="O232" s="159"/>
      <c r="P232" s="159"/>
      <c r="Q232" s="159"/>
      <c r="R232" s="160"/>
      <c r="S232" s="160"/>
      <c r="T232" s="160"/>
      <c r="U232" s="160"/>
      <c r="V232" s="160"/>
      <c r="W232" s="160"/>
      <c r="X232" s="160"/>
      <c r="Y232" s="149"/>
      <c r="Z232" s="149"/>
      <c r="AA232" s="149"/>
      <c r="AB232" s="149"/>
      <c r="AC232" s="149"/>
      <c r="AD232" s="149"/>
      <c r="AE232" s="149"/>
      <c r="AF232" s="149"/>
      <c r="AG232" s="149" t="s">
        <v>251</v>
      </c>
      <c r="AH232" s="149">
        <v>5</v>
      </c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">
      <c r="A233" s="185">
        <v>91</v>
      </c>
      <c r="B233" s="186" t="s">
        <v>1135</v>
      </c>
      <c r="C233" s="193" t="s">
        <v>1136</v>
      </c>
      <c r="D233" s="187" t="s">
        <v>307</v>
      </c>
      <c r="E233" s="188">
        <v>1</v>
      </c>
      <c r="F233" s="189"/>
      <c r="G233" s="190">
        <f t="shared" ref="G233:G241" si="7">ROUND(E233*F233,2)</f>
        <v>0</v>
      </c>
      <c r="H233" s="189"/>
      <c r="I233" s="190">
        <f t="shared" ref="I233:I241" si="8">ROUND(E233*H233,2)</f>
        <v>0</v>
      </c>
      <c r="J233" s="189"/>
      <c r="K233" s="190">
        <f t="shared" ref="K233:K241" si="9">ROUND(E233*J233,2)</f>
        <v>0</v>
      </c>
      <c r="L233" s="190">
        <v>21</v>
      </c>
      <c r="M233" s="190">
        <f t="shared" ref="M233:M241" si="10">G233*(1+L233/100)</f>
        <v>0</v>
      </c>
      <c r="N233" s="188">
        <v>0</v>
      </c>
      <c r="O233" s="188">
        <f t="shared" ref="O233:O241" si="11">ROUND(E233*N233,2)</f>
        <v>0</v>
      </c>
      <c r="P233" s="188">
        <v>0</v>
      </c>
      <c r="Q233" s="188">
        <f t="shared" ref="Q233:Q241" si="12">ROUND(E233*P233,2)</f>
        <v>0</v>
      </c>
      <c r="R233" s="190"/>
      <c r="S233" s="190" t="s">
        <v>231</v>
      </c>
      <c r="T233" s="191" t="s">
        <v>210</v>
      </c>
      <c r="U233" s="160">
        <v>0</v>
      </c>
      <c r="V233" s="160">
        <f t="shared" ref="V233:V241" si="13">ROUND(E233*U233,2)</f>
        <v>0</v>
      </c>
      <c r="W233" s="160"/>
      <c r="X233" s="160" t="s">
        <v>246</v>
      </c>
      <c r="Y233" s="149"/>
      <c r="Z233" s="149"/>
      <c r="AA233" s="149"/>
      <c r="AB233" s="149"/>
      <c r="AC233" s="149"/>
      <c r="AD233" s="149"/>
      <c r="AE233" s="149"/>
      <c r="AF233" s="149"/>
      <c r="AG233" s="149" t="s">
        <v>247</v>
      </c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85">
        <v>92</v>
      </c>
      <c r="B234" s="186" t="s">
        <v>1137</v>
      </c>
      <c r="C234" s="193" t="s">
        <v>1138</v>
      </c>
      <c r="D234" s="187" t="s">
        <v>307</v>
      </c>
      <c r="E234" s="188">
        <v>2</v>
      </c>
      <c r="F234" s="189"/>
      <c r="G234" s="190">
        <f t="shared" si="7"/>
        <v>0</v>
      </c>
      <c r="H234" s="189"/>
      <c r="I234" s="190">
        <f t="shared" si="8"/>
        <v>0</v>
      </c>
      <c r="J234" s="189"/>
      <c r="K234" s="190">
        <f t="shared" si="9"/>
        <v>0</v>
      </c>
      <c r="L234" s="190">
        <v>21</v>
      </c>
      <c r="M234" s="190">
        <f t="shared" si="10"/>
        <v>0</v>
      </c>
      <c r="N234" s="188">
        <v>0</v>
      </c>
      <c r="O234" s="188">
        <f t="shared" si="11"/>
        <v>0</v>
      </c>
      <c r="P234" s="188">
        <v>0</v>
      </c>
      <c r="Q234" s="188">
        <f t="shared" si="12"/>
        <v>0</v>
      </c>
      <c r="R234" s="190"/>
      <c r="S234" s="190" t="s">
        <v>231</v>
      </c>
      <c r="T234" s="191" t="s">
        <v>210</v>
      </c>
      <c r="U234" s="160">
        <v>0</v>
      </c>
      <c r="V234" s="160">
        <f t="shared" si="13"/>
        <v>0</v>
      </c>
      <c r="W234" s="160"/>
      <c r="X234" s="160" t="s">
        <v>246</v>
      </c>
      <c r="Y234" s="149"/>
      <c r="Z234" s="149"/>
      <c r="AA234" s="149"/>
      <c r="AB234" s="149"/>
      <c r="AC234" s="149"/>
      <c r="AD234" s="149"/>
      <c r="AE234" s="149"/>
      <c r="AF234" s="149"/>
      <c r="AG234" s="149" t="s">
        <v>247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outlineLevel="1" x14ac:dyDescent="0.2">
      <c r="A235" s="185">
        <v>93</v>
      </c>
      <c r="B235" s="186" t="s">
        <v>1139</v>
      </c>
      <c r="C235" s="193" t="s">
        <v>1140</v>
      </c>
      <c r="D235" s="187" t="s">
        <v>307</v>
      </c>
      <c r="E235" s="188">
        <v>2</v>
      </c>
      <c r="F235" s="189"/>
      <c r="G235" s="190">
        <f t="shared" si="7"/>
        <v>0</v>
      </c>
      <c r="H235" s="189"/>
      <c r="I235" s="190">
        <f t="shared" si="8"/>
        <v>0</v>
      </c>
      <c r="J235" s="189"/>
      <c r="K235" s="190">
        <f t="shared" si="9"/>
        <v>0</v>
      </c>
      <c r="L235" s="190">
        <v>21</v>
      </c>
      <c r="M235" s="190">
        <f t="shared" si="10"/>
        <v>0</v>
      </c>
      <c r="N235" s="188">
        <v>0</v>
      </c>
      <c r="O235" s="188">
        <f t="shared" si="11"/>
        <v>0</v>
      </c>
      <c r="P235" s="188">
        <v>0</v>
      </c>
      <c r="Q235" s="188">
        <f t="shared" si="12"/>
        <v>0</v>
      </c>
      <c r="R235" s="190"/>
      <c r="S235" s="190" t="s">
        <v>231</v>
      </c>
      <c r="T235" s="191" t="s">
        <v>210</v>
      </c>
      <c r="U235" s="160">
        <v>0</v>
      </c>
      <c r="V235" s="160">
        <f t="shared" si="13"/>
        <v>0</v>
      </c>
      <c r="W235" s="160"/>
      <c r="X235" s="160" t="s">
        <v>246</v>
      </c>
      <c r="Y235" s="149"/>
      <c r="Z235" s="149"/>
      <c r="AA235" s="149"/>
      <c r="AB235" s="149"/>
      <c r="AC235" s="149"/>
      <c r="AD235" s="149"/>
      <c r="AE235" s="149"/>
      <c r="AF235" s="149"/>
      <c r="AG235" s="149" t="s">
        <v>247</v>
      </c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ht="22.5" outlineLevel="1" x14ac:dyDescent="0.2">
      <c r="A236" s="185">
        <v>94</v>
      </c>
      <c r="B236" s="186" t="s">
        <v>1141</v>
      </c>
      <c r="C236" s="193" t="s">
        <v>1142</v>
      </c>
      <c r="D236" s="187" t="s">
        <v>307</v>
      </c>
      <c r="E236" s="188">
        <v>1</v>
      </c>
      <c r="F236" s="189"/>
      <c r="G236" s="190">
        <f t="shared" si="7"/>
        <v>0</v>
      </c>
      <c r="H236" s="189"/>
      <c r="I236" s="190">
        <f t="shared" si="8"/>
        <v>0</v>
      </c>
      <c r="J236" s="189"/>
      <c r="K236" s="190">
        <f t="shared" si="9"/>
        <v>0</v>
      </c>
      <c r="L236" s="190">
        <v>21</v>
      </c>
      <c r="M236" s="190">
        <f t="shared" si="10"/>
        <v>0</v>
      </c>
      <c r="N236" s="188">
        <v>0</v>
      </c>
      <c r="O236" s="188">
        <f t="shared" si="11"/>
        <v>0</v>
      </c>
      <c r="P236" s="188">
        <v>0</v>
      </c>
      <c r="Q236" s="188">
        <f t="shared" si="12"/>
        <v>0</v>
      </c>
      <c r="R236" s="190"/>
      <c r="S236" s="190" t="s">
        <v>231</v>
      </c>
      <c r="T236" s="191" t="s">
        <v>210</v>
      </c>
      <c r="U236" s="160">
        <v>0</v>
      </c>
      <c r="V236" s="160">
        <f t="shared" si="13"/>
        <v>0</v>
      </c>
      <c r="W236" s="160"/>
      <c r="X236" s="160" t="s">
        <v>246</v>
      </c>
      <c r="Y236" s="149"/>
      <c r="Z236" s="149"/>
      <c r="AA236" s="149"/>
      <c r="AB236" s="149"/>
      <c r="AC236" s="149"/>
      <c r="AD236" s="149"/>
      <c r="AE236" s="149"/>
      <c r="AF236" s="149"/>
      <c r="AG236" s="149" t="s">
        <v>247</v>
      </c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85">
        <v>95</v>
      </c>
      <c r="B237" s="186" t="s">
        <v>1143</v>
      </c>
      <c r="C237" s="193" t="s">
        <v>1144</v>
      </c>
      <c r="D237" s="187" t="s">
        <v>299</v>
      </c>
      <c r="E237" s="188">
        <v>6</v>
      </c>
      <c r="F237" s="189"/>
      <c r="G237" s="190">
        <f t="shared" si="7"/>
        <v>0</v>
      </c>
      <c r="H237" s="189"/>
      <c r="I237" s="190">
        <f t="shared" si="8"/>
        <v>0</v>
      </c>
      <c r="J237" s="189"/>
      <c r="K237" s="190">
        <f t="shared" si="9"/>
        <v>0</v>
      </c>
      <c r="L237" s="190">
        <v>21</v>
      </c>
      <c r="M237" s="190">
        <f t="shared" si="10"/>
        <v>0</v>
      </c>
      <c r="N237" s="188">
        <v>0</v>
      </c>
      <c r="O237" s="188">
        <f t="shared" si="11"/>
        <v>0</v>
      </c>
      <c r="P237" s="188">
        <v>0</v>
      </c>
      <c r="Q237" s="188">
        <f t="shared" si="12"/>
        <v>0</v>
      </c>
      <c r="R237" s="190"/>
      <c r="S237" s="190" t="s">
        <v>231</v>
      </c>
      <c r="T237" s="191" t="s">
        <v>210</v>
      </c>
      <c r="U237" s="160">
        <v>0</v>
      </c>
      <c r="V237" s="160">
        <f t="shared" si="13"/>
        <v>0</v>
      </c>
      <c r="W237" s="160"/>
      <c r="X237" s="160" t="s">
        <v>246</v>
      </c>
      <c r="Y237" s="149"/>
      <c r="Z237" s="149"/>
      <c r="AA237" s="149"/>
      <c r="AB237" s="149"/>
      <c r="AC237" s="149"/>
      <c r="AD237" s="149"/>
      <c r="AE237" s="149"/>
      <c r="AF237" s="149"/>
      <c r="AG237" s="149" t="s">
        <v>247</v>
      </c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outlineLevel="1" x14ac:dyDescent="0.2">
      <c r="A238" s="185">
        <v>96</v>
      </c>
      <c r="B238" s="186" t="s">
        <v>1145</v>
      </c>
      <c r="C238" s="193" t="s">
        <v>1146</v>
      </c>
      <c r="D238" s="187" t="s">
        <v>299</v>
      </c>
      <c r="E238" s="188">
        <v>1</v>
      </c>
      <c r="F238" s="189"/>
      <c r="G238" s="190">
        <f t="shared" si="7"/>
        <v>0</v>
      </c>
      <c r="H238" s="189"/>
      <c r="I238" s="190">
        <f t="shared" si="8"/>
        <v>0</v>
      </c>
      <c r="J238" s="189"/>
      <c r="K238" s="190">
        <f t="shared" si="9"/>
        <v>0</v>
      </c>
      <c r="L238" s="190">
        <v>21</v>
      </c>
      <c r="M238" s="190">
        <f t="shared" si="10"/>
        <v>0</v>
      </c>
      <c r="N238" s="188">
        <v>0</v>
      </c>
      <c r="O238" s="188">
        <f t="shared" si="11"/>
        <v>0</v>
      </c>
      <c r="P238" s="188">
        <v>0</v>
      </c>
      <c r="Q238" s="188">
        <f t="shared" si="12"/>
        <v>0</v>
      </c>
      <c r="R238" s="190"/>
      <c r="S238" s="190" t="s">
        <v>231</v>
      </c>
      <c r="T238" s="191" t="s">
        <v>210</v>
      </c>
      <c r="U238" s="160">
        <v>0</v>
      </c>
      <c r="V238" s="160">
        <f t="shared" si="13"/>
        <v>0</v>
      </c>
      <c r="W238" s="160"/>
      <c r="X238" s="160" t="s">
        <v>246</v>
      </c>
      <c r="Y238" s="149"/>
      <c r="Z238" s="149"/>
      <c r="AA238" s="149"/>
      <c r="AB238" s="149"/>
      <c r="AC238" s="149"/>
      <c r="AD238" s="149"/>
      <c r="AE238" s="149"/>
      <c r="AF238" s="149"/>
      <c r="AG238" s="149" t="s">
        <v>247</v>
      </c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</row>
    <row r="239" spans="1:60" outlineLevel="1" x14ac:dyDescent="0.2">
      <c r="A239" s="185">
        <v>97</v>
      </c>
      <c r="B239" s="186" t="s">
        <v>1147</v>
      </c>
      <c r="C239" s="193" t="s">
        <v>1148</v>
      </c>
      <c r="D239" s="187" t="s">
        <v>299</v>
      </c>
      <c r="E239" s="188">
        <v>1</v>
      </c>
      <c r="F239" s="189"/>
      <c r="G239" s="190">
        <f t="shared" si="7"/>
        <v>0</v>
      </c>
      <c r="H239" s="189"/>
      <c r="I239" s="190">
        <f t="shared" si="8"/>
        <v>0</v>
      </c>
      <c r="J239" s="189"/>
      <c r="K239" s="190">
        <f t="shared" si="9"/>
        <v>0</v>
      </c>
      <c r="L239" s="190">
        <v>21</v>
      </c>
      <c r="M239" s="190">
        <f t="shared" si="10"/>
        <v>0</v>
      </c>
      <c r="N239" s="188">
        <v>0</v>
      </c>
      <c r="O239" s="188">
        <f t="shared" si="11"/>
        <v>0</v>
      </c>
      <c r="P239" s="188">
        <v>0</v>
      </c>
      <c r="Q239" s="188">
        <f t="shared" si="12"/>
        <v>0</v>
      </c>
      <c r="R239" s="190"/>
      <c r="S239" s="190" t="s">
        <v>231</v>
      </c>
      <c r="T239" s="191" t="s">
        <v>210</v>
      </c>
      <c r="U239" s="160">
        <v>0</v>
      </c>
      <c r="V239" s="160">
        <f t="shared" si="13"/>
        <v>0</v>
      </c>
      <c r="W239" s="160"/>
      <c r="X239" s="160" t="s">
        <v>246</v>
      </c>
      <c r="Y239" s="149"/>
      <c r="Z239" s="149"/>
      <c r="AA239" s="149"/>
      <c r="AB239" s="149"/>
      <c r="AC239" s="149"/>
      <c r="AD239" s="149"/>
      <c r="AE239" s="149"/>
      <c r="AF239" s="149"/>
      <c r="AG239" s="149" t="s">
        <v>247</v>
      </c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85">
        <v>98</v>
      </c>
      <c r="B240" s="186" t="s">
        <v>1149</v>
      </c>
      <c r="C240" s="193" t="s">
        <v>1150</v>
      </c>
      <c r="D240" s="187" t="s">
        <v>299</v>
      </c>
      <c r="E240" s="188">
        <v>1</v>
      </c>
      <c r="F240" s="189"/>
      <c r="G240" s="190">
        <f t="shared" si="7"/>
        <v>0</v>
      </c>
      <c r="H240" s="189"/>
      <c r="I240" s="190">
        <f t="shared" si="8"/>
        <v>0</v>
      </c>
      <c r="J240" s="189"/>
      <c r="K240" s="190">
        <f t="shared" si="9"/>
        <v>0</v>
      </c>
      <c r="L240" s="190">
        <v>21</v>
      </c>
      <c r="M240" s="190">
        <f t="shared" si="10"/>
        <v>0</v>
      </c>
      <c r="N240" s="188">
        <v>0</v>
      </c>
      <c r="O240" s="188">
        <f t="shared" si="11"/>
        <v>0</v>
      </c>
      <c r="P240" s="188">
        <v>0</v>
      </c>
      <c r="Q240" s="188">
        <f t="shared" si="12"/>
        <v>0</v>
      </c>
      <c r="R240" s="190"/>
      <c r="S240" s="190" t="s">
        <v>231</v>
      </c>
      <c r="T240" s="191" t="s">
        <v>210</v>
      </c>
      <c r="U240" s="160">
        <v>0</v>
      </c>
      <c r="V240" s="160">
        <f t="shared" si="13"/>
        <v>0</v>
      </c>
      <c r="W240" s="160"/>
      <c r="X240" s="160" t="s">
        <v>246</v>
      </c>
      <c r="Y240" s="149"/>
      <c r="Z240" s="149"/>
      <c r="AA240" s="149"/>
      <c r="AB240" s="149"/>
      <c r="AC240" s="149"/>
      <c r="AD240" s="149"/>
      <c r="AE240" s="149"/>
      <c r="AF240" s="149"/>
      <c r="AG240" s="149" t="s">
        <v>247</v>
      </c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ht="22.5" outlineLevel="1" x14ac:dyDescent="0.2">
      <c r="A241" s="169">
        <v>99</v>
      </c>
      <c r="B241" s="170" t="s">
        <v>1151</v>
      </c>
      <c r="C241" s="179" t="s">
        <v>1152</v>
      </c>
      <c r="D241" s="171" t="s">
        <v>347</v>
      </c>
      <c r="E241" s="172">
        <v>0.32516</v>
      </c>
      <c r="F241" s="173"/>
      <c r="G241" s="174">
        <f t="shared" si="7"/>
        <v>0</v>
      </c>
      <c r="H241" s="173"/>
      <c r="I241" s="174">
        <f t="shared" si="8"/>
        <v>0</v>
      </c>
      <c r="J241" s="173"/>
      <c r="K241" s="174">
        <f t="shared" si="9"/>
        <v>0</v>
      </c>
      <c r="L241" s="174">
        <v>21</v>
      </c>
      <c r="M241" s="174">
        <f t="shared" si="10"/>
        <v>0</v>
      </c>
      <c r="N241" s="172">
        <v>1</v>
      </c>
      <c r="O241" s="172">
        <f t="shared" si="11"/>
        <v>0.33</v>
      </c>
      <c r="P241" s="172">
        <v>0</v>
      </c>
      <c r="Q241" s="172">
        <f t="shared" si="12"/>
        <v>0</v>
      </c>
      <c r="R241" s="174" t="s">
        <v>315</v>
      </c>
      <c r="S241" s="174" t="s">
        <v>209</v>
      </c>
      <c r="T241" s="175" t="s">
        <v>209</v>
      </c>
      <c r="U241" s="160">
        <v>0</v>
      </c>
      <c r="V241" s="160">
        <f t="shared" si="13"/>
        <v>0</v>
      </c>
      <c r="W241" s="160"/>
      <c r="X241" s="160" t="s">
        <v>316</v>
      </c>
      <c r="Y241" s="149"/>
      <c r="Z241" s="149"/>
      <c r="AA241" s="149"/>
      <c r="AB241" s="149"/>
      <c r="AC241" s="149"/>
      <c r="AD241" s="149"/>
      <c r="AE241" s="149"/>
      <c r="AF241" s="149"/>
      <c r="AG241" s="149" t="s">
        <v>317</v>
      </c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outlineLevel="1" x14ac:dyDescent="0.2">
      <c r="A242" s="156"/>
      <c r="B242" s="157"/>
      <c r="C242" s="192" t="s">
        <v>1153</v>
      </c>
      <c r="D242" s="183"/>
      <c r="E242" s="184">
        <v>0.32516</v>
      </c>
      <c r="F242" s="160"/>
      <c r="G242" s="160"/>
      <c r="H242" s="160"/>
      <c r="I242" s="160"/>
      <c r="J242" s="160"/>
      <c r="K242" s="160"/>
      <c r="L242" s="160"/>
      <c r="M242" s="160"/>
      <c r="N242" s="159"/>
      <c r="O242" s="159"/>
      <c r="P242" s="159"/>
      <c r="Q242" s="159"/>
      <c r="R242" s="160"/>
      <c r="S242" s="160"/>
      <c r="T242" s="160"/>
      <c r="U242" s="160"/>
      <c r="V242" s="160"/>
      <c r="W242" s="160"/>
      <c r="X242" s="160"/>
      <c r="Y242" s="149"/>
      <c r="Z242" s="149"/>
      <c r="AA242" s="149"/>
      <c r="AB242" s="149"/>
      <c r="AC242" s="149"/>
      <c r="AD242" s="149"/>
      <c r="AE242" s="149"/>
      <c r="AF242" s="149"/>
      <c r="AG242" s="149" t="s">
        <v>251</v>
      </c>
      <c r="AH242" s="149">
        <v>0</v>
      </c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85">
        <v>100</v>
      </c>
      <c r="B243" s="186" t="s">
        <v>1154</v>
      </c>
      <c r="C243" s="193" t="s">
        <v>1155</v>
      </c>
      <c r="D243" s="187" t="s">
        <v>1156</v>
      </c>
      <c r="E243" s="188">
        <v>0.1</v>
      </c>
      <c r="F243" s="189"/>
      <c r="G243" s="190">
        <f>ROUND(E243*F243,2)</f>
        <v>0</v>
      </c>
      <c r="H243" s="189"/>
      <c r="I243" s="190">
        <f>ROUND(E243*H243,2)</f>
        <v>0</v>
      </c>
      <c r="J243" s="189"/>
      <c r="K243" s="190">
        <f>ROUND(E243*J243,2)</f>
        <v>0</v>
      </c>
      <c r="L243" s="190">
        <v>21</v>
      </c>
      <c r="M243" s="190">
        <f>G243*(1+L243/100)</f>
        <v>0</v>
      </c>
      <c r="N243" s="188">
        <v>0.02</v>
      </c>
      <c r="O243" s="188">
        <f>ROUND(E243*N243,2)</f>
        <v>0</v>
      </c>
      <c r="P243" s="188">
        <v>0</v>
      </c>
      <c r="Q243" s="188">
        <f>ROUND(E243*P243,2)</f>
        <v>0</v>
      </c>
      <c r="R243" s="190" t="s">
        <v>315</v>
      </c>
      <c r="S243" s="190" t="s">
        <v>209</v>
      </c>
      <c r="T243" s="191" t="s">
        <v>209</v>
      </c>
      <c r="U243" s="160">
        <v>0</v>
      </c>
      <c r="V243" s="160">
        <f>ROUND(E243*U243,2)</f>
        <v>0</v>
      </c>
      <c r="W243" s="160"/>
      <c r="X243" s="160" t="s">
        <v>316</v>
      </c>
      <c r="Y243" s="149"/>
      <c r="Z243" s="149"/>
      <c r="AA243" s="149"/>
      <c r="AB243" s="149"/>
      <c r="AC243" s="149"/>
      <c r="AD243" s="149"/>
      <c r="AE243" s="149"/>
      <c r="AF243" s="149"/>
      <c r="AG243" s="149" t="s">
        <v>317</v>
      </c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ht="33.75" outlineLevel="1" x14ac:dyDescent="0.2">
      <c r="A244" s="185">
        <v>101</v>
      </c>
      <c r="B244" s="186" t="s">
        <v>1157</v>
      </c>
      <c r="C244" s="193" t="s">
        <v>1158</v>
      </c>
      <c r="D244" s="187" t="s">
        <v>299</v>
      </c>
      <c r="E244" s="188">
        <v>48</v>
      </c>
      <c r="F244" s="189"/>
      <c r="G244" s="190">
        <f>ROUND(E244*F244,2)</f>
        <v>0</v>
      </c>
      <c r="H244" s="189"/>
      <c r="I244" s="190">
        <f>ROUND(E244*H244,2)</f>
        <v>0</v>
      </c>
      <c r="J244" s="189"/>
      <c r="K244" s="190">
        <f>ROUND(E244*J244,2)</f>
        <v>0</v>
      </c>
      <c r="L244" s="190">
        <v>21</v>
      </c>
      <c r="M244" s="190">
        <f>G244*(1+L244/100)</f>
        <v>0</v>
      </c>
      <c r="N244" s="188">
        <v>0</v>
      </c>
      <c r="O244" s="188">
        <f>ROUND(E244*N244,2)</f>
        <v>0</v>
      </c>
      <c r="P244" s="188">
        <v>0</v>
      </c>
      <c r="Q244" s="188">
        <f>ROUND(E244*P244,2)</f>
        <v>0</v>
      </c>
      <c r="R244" s="190" t="s">
        <v>315</v>
      </c>
      <c r="S244" s="190" t="s">
        <v>209</v>
      </c>
      <c r="T244" s="191" t="s">
        <v>209</v>
      </c>
      <c r="U244" s="160">
        <v>0</v>
      </c>
      <c r="V244" s="160">
        <f>ROUND(E244*U244,2)</f>
        <v>0</v>
      </c>
      <c r="W244" s="160"/>
      <c r="X244" s="160" t="s">
        <v>316</v>
      </c>
      <c r="Y244" s="149"/>
      <c r="Z244" s="149"/>
      <c r="AA244" s="149"/>
      <c r="AB244" s="149"/>
      <c r="AC244" s="149"/>
      <c r="AD244" s="149"/>
      <c r="AE244" s="149"/>
      <c r="AF244" s="149"/>
      <c r="AG244" s="149" t="s">
        <v>317</v>
      </c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85">
        <v>102</v>
      </c>
      <c r="B245" s="186" t="s">
        <v>1159</v>
      </c>
      <c r="C245" s="193" t="s">
        <v>1160</v>
      </c>
      <c r="D245" s="187" t="s">
        <v>293</v>
      </c>
      <c r="E245" s="188">
        <v>24</v>
      </c>
      <c r="F245" s="189"/>
      <c r="G245" s="190">
        <f>ROUND(E245*F245,2)</f>
        <v>0</v>
      </c>
      <c r="H245" s="189"/>
      <c r="I245" s="190">
        <f>ROUND(E245*H245,2)</f>
        <v>0</v>
      </c>
      <c r="J245" s="189"/>
      <c r="K245" s="190">
        <f>ROUND(E245*J245,2)</f>
        <v>0</v>
      </c>
      <c r="L245" s="190">
        <v>21</v>
      </c>
      <c r="M245" s="190">
        <f>G245*(1+L245/100)</f>
        <v>0</v>
      </c>
      <c r="N245" s="188">
        <v>7.2000000000000005E-4</v>
      </c>
      <c r="O245" s="188">
        <f>ROUND(E245*N245,2)</f>
        <v>0.02</v>
      </c>
      <c r="P245" s="188">
        <v>0</v>
      </c>
      <c r="Q245" s="188">
        <f>ROUND(E245*P245,2)</f>
        <v>0</v>
      </c>
      <c r="R245" s="190" t="s">
        <v>315</v>
      </c>
      <c r="S245" s="190" t="s">
        <v>209</v>
      </c>
      <c r="T245" s="191" t="s">
        <v>209</v>
      </c>
      <c r="U245" s="160">
        <v>0</v>
      </c>
      <c r="V245" s="160">
        <f>ROUND(E245*U245,2)</f>
        <v>0</v>
      </c>
      <c r="W245" s="160"/>
      <c r="X245" s="160" t="s">
        <v>316</v>
      </c>
      <c r="Y245" s="149"/>
      <c r="Z245" s="149"/>
      <c r="AA245" s="149"/>
      <c r="AB245" s="149"/>
      <c r="AC245" s="149"/>
      <c r="AD245" s="149"/>
      <c r="AE245" s="149"/>
      <c r="AF245" s="149"/>
      <c r="AG245" s="149" t="s">
        <v>317</v>
      </c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ht="22.5" outlineLevel="1" x14ac:dyDescent="0.2">
      <c r="A246" s="169">
        <v>103</v>
      </c>
      <c r="B246" s="170" t="s">
        <v>1161</v>
      </c>
      <c r="C246" s="179" t="s">
        <v>1162</v>
      </c>
      <c r="D246" s="171" t="s">
        <v>299</v>
      </c>
      <c r="E246" s="172">
        <v>2</v>
      </c>
      <c r="F246" s="173"/>
      <c r="G246" s="174">
        <f>ROUND(E246*F246,2)</f>
        <v>0</v>
      </c>
      <c r="H246" s="173"/>
      <c r="I246" s="174">
        <f>ROUND(E246*H246,2)</f>
        <v>0</v>
      </c>
      <c r="J246" s="173"/>
      <c r="K246" s="174">
        <f>ROUND(E246*J246,2)</f>
        <v>0</v>
      </c>
      <c r="L246" s="174">
        <v>21</v>
      </c>
      <c r="M246" s="174">
        <f>G246*(1+L246/100)</f>
        <v>0</v>
      </c>
      <c r="N246" s="172">
        <v>1.9599999999999999E-3</v>
      </c>
      <c r="O246" s="172">
        <f>ROUND(E246*N246,2)</f>
        <v>0</v>
      </c>
      <c r="P246" s="172">
        <v>0</v>
      </c>
      <c r="Q246" s="172">
        <f>ROUND(E246*P246,2)</f>
        <v>0</v>
      </c>
      <c r="R246" s="174" t="s">
        <v>315</v>
      </c>
      <c r="S246" s="174" t="s">
        <v>209</v>
      </c>
      <c r="T246" s="175" t="s">
        <v>210</v>
      </c>
      <c r="U246" s="160">
        <v>0</v>
      </c>
      <c r="V246" s="160">
        <f>ROUND(E246*U246,2)</f>
        <v>0</v>
      </c>
      <c r="W246" s="160"/>
      <c r="X246" s="160" t="s">
        <v>316</v>
      </c>
      <c r="Y246" s="149"/>
      <c r="Z246" s="149"/>
      <c r="AA246" s="149"/>
      <c r="AB246" s="149"/>
      <c r="AC246" s="149"/>
      <c r="AD246" s="149"/>
      <c r="AE246" s="149"/>
      <c r="AF246" s="149"/>
      <c r="AG246" s="149" t="s">
        <v>317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56"/>
      <c r="B247" s="157"/>
      <c r="C247" s="192" t="s">
        <v>1163</v>
      </c>
      <c r="D247" s="183"/>
      <c r="E247" s="184">
        <v>2</v>
      </c>
      <c r="F247" s="160"/>
      <c r="G247" s="160"/>
      <c r="H247" s="160"/>
      <c r="I247" s="160"/>
      <c r="J247" s="160"/>
      <c r="K247" s="160"/>
      <c r="L247" s="160"/>
      <c r="M247" s="160"/>
      <c r="N247" s="159"/>
      <c r="O247" s="159"/>
      <c r="P247" s="159"/>
      <c r="Q247" s="159"/>
      <c r="R247" s="160"/>
      <c r="S247" s="160"/>
      <c r="T247" s="160"/>
      <c r="U247" s="160"/>
      <c r="V247" s="160"/>
      <c r="W247" s="160"/>
      <c r="X247" s="160"/>
      <c r="Y247" s="149"/>
      <c r="Z247" s="149"/>
      <c r="AA247" s="149"/>
      <c r="AB247" s="149"/>
      <c r="AC247" s="149"/>
      <c r="AD247" s="149"/>
      <c r="AE247" s="149"/>
      <c r="AF247" s="149"/>
      <c r="AG247" s="149" t="s">
        <v>251</v>
      </c>
      <c r="AH247" s="149">
        <v>0</v>
      </c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ht="22.5" outlineLevel="1" x14ac:dyDescent="0.2">
      <c r="A248" s="185">
        <v>104</v>
      </c>
      <c r="B248" s="186" t="s">
        <v>1164</v>
      </c>
      <c r="C248" s="193" t="s">
        <v>1165</v>
      </c>
      <c r="D248" s="187" t="s">
        <v>299</v>
      </c>
      <c r="E248" s="188">
        <v>3</v>
      </c>
      <c r="F248" s="189"/>
      <c r="G248" s="190">
        <f>ROUND(E248*F248,2)</f>
        <v>0</v>
      </c>
      <c r="H248" s="189"/>
      <c r="I248" s="190">
        <f>ROUND(E248*H248,2)</f>
        <v>0</v>
      </c>
      <c r="J248" s="189"/>
      <c r="K248" s="190">
        <f>ROUND(E248*J248,2)</f>
        <v>0</v>
      </c>
      <c r="L248" s="190">
        <v>21</v>
      </c>
      <c r="M248" s="190">
        <f>G248*(1+L248/100)</f>
        <v>0</v>
      </c>
      <c r="N248" s="188">
        <v>0</v>
      </c>
      <c r="O248" s="188">
        <f>ROUND(E248*N248,2)</f>
        <v>0</v>
      </c>
      <c r="P248" s="188">
        <v>0</v>
      </c>
      <c r="Q248" s="188">
        <f>ROUND(E248*P248,2)</f>
        <v>0</v>
      </c>
      <c r="R248" s="190"/>
      <c r="S248" s="190" t="s">
        <v>231</v>
      </c>
      <c r="T248" s="191" t="s">
        <v>210</v>
      </c>
      <c r="U248" s="160">
        <v>0</v>
      </c>
      <c r="V248" s="160">
        <f>ROUND(E248*U248,2)</f>
        <v>0</v>
      </c>
      <c r="W248" s="160"/>
      <c r="X248" s="160" t="s">
        <v>316</v>
      </c>
      <c r="Y248" s="149"/>
      <c r="Z248" s="149"/>
      <c r="AA248" s="149"/>
      <c r="AB248" s="149"/>
      <c r="AC248" s="149"/>
      <c r="AD248" s="149"/>
      <c r="AE248" s="149"/>
      <c r="AF248" s="149"/>
      <c r="AG248" s="149" t="s">
        <v>317</v>
      </c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outlineLevel="1" x14ac:dyDescent="0.2">
      <c r="A249" s="169">
        <v>105</v>
      </c>
      <c r="B249" s="170" t="s">
        <v>824</v>
      </c>
      <c r="C249" s="179" t="s">
        <v>825</v>
      </c>
      <c r="D249" s="171" t="s">
        <v>347</v>
      </c>
      <c r="E249" s="172">
        <v>0.42164000000000001</v>
      </c>
      <c r="F249" s="173"/>
      <c r="G249" s="174">
        <f>ROUND(E249*F249,2)</f>
        <v>0</v>
      </c>
      <c r="H249" s="173"/>
      <c r="I249" s="174">
        <f>ROUND(E249*H249,2)</f>
        <v>0</v>
      </c>
      <c r="J249" s="173"/>
      <c r="K249" s="174">
        <f>ROUND(E249*J249,2)</f>
        <v>0</v>
      </c>
      <c r="L249" s="174">
        <v>21</v>
      </c>
      <c r="M249" s="174">
        <f>G249*(1+L249/100)</f>
        <v>0</v>
      </c>
      <c r="N249" s="172">
        <v>0</v>
      </c>
      <c r="O249" s="172">
        <f>ROUND(E249*N249,2)</f>
        <v>0</v>
      </c>
      <c r="P249" s="172">
        <v>0</v>
      </c>
      <c r="Q249" s="172">
        <f>ROUND(E249*P249,2)</f>
        <v>0</v>
      </c>
      <c r="R249" s="174" t="s">
        <v>786</v>
      </c>
      <c r="S249" s="174" t="s">
        <v>209</v>
      </c>
      <c r="T249" s="175" t="s">
        <v>209</v>
      </c>
      <c r="U249" s="160">
        <v>3.327</v>
      </c>
      <c r="V249" s="160">
        <f>ROUND(E249*U249,2)</f>
        <v>1.4</v>
      </c>
      <c r="W249" s="160"/>
      <c r="X249" s="160" t="s">
        <v>348</v>
      </c>
      <c r="Y249" s="149"/>
      <c r="Z249" s="149"/>
      <c r="AA249" s="149"/>
      <c r="AB249" s="149"/>
      <c r="AC249" s="149"/>
      <c r="AD249" s="149"/>
      <c r="AE249" s="149"/>
      <c r="AF249" s="149"/>
      <c r="AG249" s="149" t="s">
        <v>349</v>
      </c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outlineLevel="1" x14ac:dyDescent="0.2">
      <c r="A250" s="156"/>
      <c r="B250" s="157"/>
      <c r="C250" s="266" t="s">
        <v>826</v>
      </c>
      <c r="D250" s="267"/>
      <c r="E250" s="267"/>
      <c r="F250" s="267"/>
      <c r="G250" s="267"/>
      <c r="H250" s="160"/>
      <c r="I250" s="160"/>
      <c r="J250" s="160"/>
      <c r="K250" s="160"/>
      <c r="L250" s="160"/>
      <c r="M250" s="160"/>
      <c r="N250" s="159"/>
      <c r="O250" s="159"/>
      <c r="P250" s="159"/>
      <c r="Q250" s="159"/>
      <c r="R250" s="160"/>
      <c r="S250" s="160"/>
      <c r="T250" s="160"/>
      <c r="U250" s="160"/>
      <c r="V250" s="160"/>
      <c r="W250" s="160"/>
      <c r="X250" s="160"/>
      <c r="Y250" s="149"/>
      <c r="Z250" s="149"/>
      <c r="AA250" s="149"/>
      <c r="AB250" s="149"/>
      <c r="AC250" s="149"/>
      <c r="AD250" s="149"/>
      <c r="AE250" s="149"/>
      <c r="AF250" s="149"/>
      <c r="AG250" s="149" t="s">
        <v>249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x14ac:dyDescent="0.2">
      <c r="A251" s="163" t="s">
        <v>204</v>
      </c>
      <c r="B251" s="164" t="s">
        <v>167</v>
      </c>
      <c r="C251" s="178" t="s">
        <v>168</v>
      </c>
      <c r="D251" s="165"/>
      <c r="E251" s="166"/>
      <c r="F251" s="167"/>
      <c r="G251" s="167">
        <f>SUMIF(AG252:AG254,"&lt;&gt;NOR",G252:G254)</f>
        <v>0</v>
      </c>
      <c r="H251" s="167"/>
      <c r="I251" s="167">
        <f>SUM(I252:I254)</f>
        <v>0</v>
      </c>
      <c r="J251" s="167"/>
      <c r="K251" s="167">
        <f>SUM(K252:K254)</f>
        <v>0</v>
      </c>
      <c r="L251" s="167"/>
      <c r="M251" s="167">
        <f>SUM(M252:M254)</f>
        <v>0</v>
      </c>
      <c r="N251" s="166"/>
      <c r="O251" s="166">
        <f>SUM(O252:O254)</f>
        <v>0.03</v>
      </c>
      <c r="P251" s="166"/>
      <c r="Q251" s="166">
        <f>SUM(Q252:Q254)</f>
        <v>0</v>
      </c>
      <c r="R251" s="167"/>
      <c r="S251" s="167"/>
      <c r="T251" s="168"/>
      <c r="U251" s="162"/>
      <c r="V251" s="162">
        <f>SUM(V252:V254)</f>
        <v>12.45</v>
      </c>
      <c r="W251" s="162"/>
      <c r="X251" s="162"/>
      <c r="AG251" t="s">
        <v>205</v>
      </c>
    </row>
    <row r="252" spans="1:60" ht="22.5" outlineLevel="1" x14ac:dyDescent="0.2">
      <c r="A252" s="169">
        <v>106</v>
      </c>
      <c r="B252" s="170" t="s">
        <v>827</v>
      </c>
      <c r="C252" s="179" t="s">
        <v>828</v>
      </c>
      <c r="D252" s="171" t="s">
        <v>258</v>
      </c>
      <c r="E252" s="172">
        <v>67.28</v>
      </c>
      <c r="F252" s="173"/>
      <c r="G252" s="174">
        <f>ROUND(E252*F252,2)</f>
        <v>0</v>
      </c>
      <c r="H252" s="173"/>
      <c r="I252" s="174">
        <f>ROUND(E252*H252,2)</f>
        <v>0</v>
      </c>
      <c r="J252" s="173"/>
      <c r="K252" s="174">
        <f>ROUND(E252*J252,2)</f>
        <v>0</v>
      </c>
      <c r="L252" s="174">
        <v>21</v>
      </c>
      <c r="M252" s="174">
        <f>G252*(1+L252/100)</f>
        <v>0</v>
      </c>
      <c r="N252" s="172">
        <v>5.0000000000000001E-4</v>
      </c>
      <c r="O252" s="172">
        <f>ROUND(E252*N252,2)</f>
        <v>0.03</v>
      </c>
      <c r="P252" s="172">
        <v>0</v>
      </c>
      <c r="Q252" s="172">
        <f>ROUND(E252*P252,2)</f>
        <v>0</v>
      </c>
      <c r="R252" s="174" t="s">
        <v>829</v>
      </c>
      <c r="S252" s="174" t="s">
        <v>209</v>
      </c>
      <c r="T252" s="175" t="s">
        <v>209</v>
      </c>
      <c r="U252" s="160">
        <v>0.185</v>
      </c>
      <c r="V252" s="160">
        <f>ROUND(E252*U252,2)</f>
        <v>12.45</v>
      </c>
      <c r="W252" s="160"/>
      <c r="X252" s="160" t="s">
        <v>246</v>
      </c>
      <c r="Y252" s="149"/>
      <c r="Z252" s="149"/>
      <c r="AA252" s="149"/>
      <c r="AB252" s="149"/>
      <c r="AC252" s="149"/>
      <c r="AD252" s="149"/>
      <c r="AE252" s="149"/>
      <c r="AF252" s="149"/>
      <c r="AG252" s="149" t="s">
        <v>247</v>
      </c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">
      <c r="A253" s="156"/>
      <c r="B253" s="157"/>
      <c r="C253" s="266" t="s">
        <v>830</v>
      </c>
      <c r="D253" s="267"/>
      <c r="E253" s="267"/>
      <c r="F253" s="267"/>
      <c r="G253" s="267"/>
      <c r="H253" s="160"/>
      <c r="I253" s="160"/>
      <c r="J253" s="160"/>
      <c r="K253" s="160"/>
      <c r="L253" s="160"/>
      <c r="M253" s="160"/>
      <c r="N253" s="159"/>
      <c r="O253" s="159"/>
      <c r="P253" s="159"/>
      <c r="Q253" s="159"/>
      <c r="R253" s="160"/>
      <c r="S253" s="160"/>
      <c r="T253" s="160"/>
      <c r="U253" s="160"/>
      <c r="V253" s="160"/>
      <c r="W253" s="160"/>
      <c r="X253" s="160"/>
      <c r="Y253" s="149"/>
      <c r="Z253" s="149"/>
      <c r="AA253" s="149"/>
      <c r="AB253" s="149"/>
      <c r="AC253" s="149"/>
      <c r="AD253" s="149"/>
      <c r="AE253" s="149"/>
      <c r="AF253" s="149"/>
      <c r="AG253" s="149" t="s">
        <v>249</v>
      </c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outlineLevel="1" x14ac:dyDescent="0.2">
      <c r="A254" s="156"/>
      <c r="B254" s="157"/>
      <c r="C254" s="192" t="s">
        <v>1166</v>
      </c>
      <c r="D254" s="183"/>
      <c r="E254" s="184">
        <v>67.28</v>
      </c>
      <c r="F254" s="160"/>
      <c r="G254" s="160"/>
      <c r="H254" s="160"/>
      <c r="I254" s="160"/>
      <c r="J254" s="160"/>
      <c r="K254" s="160"/>
      <c r="L254" s="160"/>
      <c r="M254" s="160"/>
      <c r="N254" s="159"/>
      <c r="O254" s="159"/>
      <c r="P254" s="159"/>
      <c r="Q254" s="159"/>
      <c r="R254" s="160"/>
      <c r="S254" s="160"/>
      <c r="T254" s="160"/>
      <c r="U254" s="160"/>
      <c r="V254" s="160"/>
      <c r="W254" s="160"/>
      <c r="X254" s="160"/>
      <c r="Y254" s="149"/>
      <c r="Z254" s="149"/>
      <c r="AA254" s="149"/>
      <c r="AB254" s="149"/>
      <c r="AC254" s="149"/>
      <c r="AD254" s="149"/>
      <c r="AE254" s="149"/>
      <c r="AF254" s="149"/>
      <c r="AG254" s="149" t="s">
        <v>251</v>
      </c>
      <c r="AH254" s="149">
        <v>0</v>
      </c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x14ac:dyDescent="0.2">
      <c r="A255" s="3"/>
      <c r="B255" s="4"/>
      <c r="C255" s="180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AE255">
        <v>15</v>
      </c>
      <c r="AF255">
        <v>21</v>
      </c>
      <c r="AG255" t="s">
        <v>191</v>
      </c>
    </row>
    <row r="256" spans="1:60" x14ac:dyDescent="0.2">
      <c r="A256" s="152"/>
      <c r="B256" s="153" t="s">
        <v>29</v>
      </c>
      <c r="C256" s="181"/>
      <c r="D256" s="154"/>
      <c r="E256" s="155"/>
      <c r="F256" s="155"/>
      <c r="G256" s="177">
        <f>G8+G35+G66+G89+G100+G109+G113+G120+G123+G141+G147+G155+G165+G204+G210+G220+G251</f>
        <v>0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AE256">
        <f>SUMIF(L7:L254,AE255,G7:G254)</f>
        <v>0</v>
      </c>
      <c r="AF256">
        <f>SUMIF(L7:L254,AF255,G7:G254)</f>
        <v>0</v>
      </c>
      <c r="AG256" t="s">
        <v>240</v>
      </c>
    </row>
    <row r="257" spans="3:33" x14ac:dyDescent="0.2">
      <c r="C257" s="182"/>
      <c r="D257" s="10"/>
      <c r="AG257" t="s">
        <v>241</v>
      </c>
    </row>
    <row r="258" spans="3:33" x14ac:dyDescent="0.2">
      <c r="D258" s="10"/>
    </row>
    <row r="259" spans="3:33" x14ac:dyDescent="0.2">
      <c r="D259" s="10"/>
    </row>
    <row r="260" spans="3:33" x14ac:dyDescent="0.2">
      <c r="D260" s="10"/>
    </row>
    <row r="261" spans="3:33" x14ac:dyDescent="0.2">
      <c r="D261" s="10"/>
    </row>
    <row r="262" spans="3:33" x14ac:dyDescent="0.2">
      <c r="D262" s="10"/>
    </row>
    <row r="263" spans="3:33" x14ac:dyDescent="0.2">
      <c r="D263" s="10"/>
    </row>
    <row r="264" spans="3:33" x14ac:dyDescent="0.2">
      <c r="D264" s="10"/>
    </row>
    <row r="265" spans="3:33" x14ac:dyDescent="0.2">
      <c r="D265" s="10"/>
    </row>
    <row r="266" spans="3:33" x14ac:dyDescent="0.2">
      <c r="D266" s="10"/>
    </row>
    <row r="267" spans="3:33" x14ac:dyDescent="0.2">
      <c r="D267" s="10"/>
    </row>
    <row r="268" spans="3:33" x14ac:dyDescent="0.2">
      <c r="D268" s="10"/>
    </row>
    <row r="269" spans="3:33" x14ac:dyDescent="0.2">
      <c r="D269" s="10"/>
    </row>
    <row r="270" spans="3:33" x14ac:dyDescent="0.2">
      <c r="D270" s="10"/>
    </row>
    <row r="271" spans="3:33" x14ac:dyDescent="0.2">
      <c r="D271" s="10"/>
    </row>
    <row r="272" spans="3:33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BWaxPrSIxrBMvEsWyilxb7ot06fDK7ETpifY2DhpgeZF3AtvHcjZCGajP+8WSQLM9auniCTkD2y7+YEiF+GuQ==" saltValue="oN0vtwgFirhiT1hDJBlBDQ==" spinCount="100000" sheet="1"/>
  <mergeCells count="56">
    <mergeCell ref="C41:G41"/>
    <mergeCell ref="A1:G1"/>
    <mergeCell ref="C2:G2"/>
    <mergeCell ref="C3:G3"/>
    <mergeCell ref="C4:G4"/>
    <mergeCell ref="C10:G10"/>
    <mergeCell ref="C14:G14"/>
    <mergeCell ref="C18:G18"/>
    <mergeCell ref="C22:G22"/>
    <mergeCell ref="C26:G26"/>
    <mergeCell ref="C29:G29"/>
    <mergeCell ref="C37:G37"/>
    <mergeCell ref="C81:G81"/>
    <mergeCell ref="C42:G42"/>
    <mergeCell ref="C46:G46"/>
    <mergeCell ref="C47:G47"/>
    <mergeCell ref="C50:G50"/>
    <mergeCell ref="C53:G53"/>
    <mergeCell ref="C56:G56"/>
    <mergeCell ref="C60:G60"/>
    <mergeCell ref="C64:G64"/>
    <mergeCell ref="C68:G68"/>
    <mergeCell ref="C73:G73"/>
    <mergeCell ref="C78:G78"/>
    <mergeCell ref="C140:G140"/>
    <mergeCell ref="C84:G84"/>
    <mergeCell ref="C85:G85"/>
    <mergeCell ref="C86:G86"/>
    <mergeCell ref="C87:G87"/>
    <mergeCell ref="C88:G88"/>
    <mergeCell ref="C93:G93"/>
    <mergeCell ref="C95:G95"/>
    <mergeCell ref="C97:G97"/>
    <mergeCell ref="C102:G102"/>
    <mergeCell ref="C107:G107"/>
    <mergeCell ref="C122:G122"/>
    <mergeCell ref="C212:G212"/>
    <mergeCell ref="C146:G146"/>
    <mergeCell ref="C149:G149"/>
    <mergeCell ref="C151:G151"/>
    <mergeCell ref="C154:G154"/>
    <mergeCell ref="C157:G157"/>
    <mergeCell ref="C158:G158"/>
    <mergeCell ref="C159:G159"/>
    <mergeCell ref="C162:G162"/>
    <mergeCell ref="C169:G169"/>
    <mergeCell ref="C203:G203"/>
    <mergeCell ref="C209:G209"/>
    <mergeCell ref="C250:G250"/>
    <mergeCell ref="C253:G253"/>
    <mergeCell ref="C215:G215"/>
    <mergeCell ref="C216:G216"/>
    <mergeCell ref="C217:G217"/>
    <mergeCell ref="C218:G218"/>
    <mergeCell ref="C222:G222"/>
    <mergeCell ref="C230:G23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7D15-F7D5-4A25-893C-D11B4A2A904D}">
  <sheetPr>
    <tabColor theme="3" tint="0.39997558519241921"/>
    <outlinePr summaryBelow="0"/>
  </sheetPr>
  <dimension ref="A1:BH5000"/>
  <sheetViews>
    <sheetView workbookViewId="0">
      <pane ySplit="7" topLeftCell="A8" activePane="bottomLeft" state="frozen"/>
      <selection sqref="A1:G1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71</v>
      </c>
      <c r="C4" s="263" t="s">
        <v>72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111</v>
      </c>
      <c r="C8" s="178" t="s">
        <v>113</v>
      </c>
      <c r="D8" s="165"/>
      <c r="E8" s="166"/>
      <c r="F8" s="167"/>
      <c r="G8" s="167">
        <f>SUMIF(AG9:AG62,"&lt;&gt;NOR",G9:G62)</f>
        <v>0</v>
      </c>
      <c r="H8" s="167"/>
      <c r="I8" s="167">
        <f>SUM(I9:I62)</f>
        <v>0</v>
      </c>
      <c r="J8" s="167"/>
      <c r="K8" s="167">
        <f>SUM(K9:K62)</f>
        <v>0</v>
      </c>
      <c r="L8" s="167"/>
      <c r="M8" s="167">
        <f>SUM(M9:M62)</f>
        <v>0</v>
      </c>
      <c r="N8" s="166"/>
      <c r="O8" s="166">
        <f>SUM(O9:O62)</f>
        <v>0.13</v>
      </c>
      <c r="P8" s="166"/>
      <c r="Q8" s="166">
        <f>SUM(Q9:Q62)</f>
        <v>0</v>
      </c>
      <c r="R8" s="167"/>
      <c r="S8" s="167"/>
      <c r="T8" s="168"/>
      <c r="U8" s="162"/>
      <c r="V8" s="162">
        <f>SUM(V9:V62)</f>
        <v>50.34</v>
      </c>
      <c r="W8" s="162"/>
      <c r="X8" s="162"/>
      <c r="AG8" t="s">
        <v>205</v>
      </c>
    </row>
    <row r="9" spans="1:60" outlineLevel="1" x14ac:dyDescent="0.2">
      <c r="A9" s="185">
        <v>1</v>
      </c>
      <c r="B9" s="186" t="s">
        <v>1168</v>
      </c>
      <c r="C9" s="193" t="s">
        <v>1169</v>
      </c>
      <c r="D9" s="187" t="s">
        <v>293</v>
      </c>
      <c r="E9" s="188">
        <v>160</v>
      </c>
      <c r="F9" s="189"/>
      <c r="G9" s="190">
        <f t="shared" ref="G9:G14" si="0">ROUND(E9*F9,2)</f>
        <v>0</v>
      </c>
      <c r="H9" s="189"/>
      <c r="I9" s="190">
        <f t="shared" ref="I9:I14" si="1">ROUND(E9*H9,2)</f>
        <v>0</v>
      </c>
      <c r="J9" s="189"/>
      <c r="K9" s="190">
        <f t="shared" ref="K9:K14" si="2">ROUND(E9*J9,2)</f>
        <v>0</v>
      </c>
      <c r="L9" s="190">
        <v>21</v>
      </c>
      <c r="M9" s="190">
        <f t="shared" ref="M9:M14" si="3">G9*(1+L9/100)</f>
        <v>0</v>
      </c>
      <c r="N9" s="188">
        <v>0</v>
      </c>
      <c r="O9" s="188">
        <f t="shared" ref="O9:O14" si="4">ROUND(E9*N9,2)</f>
        <v>0</v>
      </c>
      <c r="P9" s="188">
        <v>0</v>
      </c>
      <c r="Q9" s="188">
        <f t="shared" ref="Q9:Q14" si="5">ROUND(E9*P9,2)</f>
        <v>0</v>
      </c>
      <c r="R9" s="190"/>
      <c r="S9" s="190" t="s">
        <v>209</v>
      </c>
      <c r="T9" s="191" t="s">
        <v>210</v>
      </c>
      <c r="U9" s="160">
        <v>8.2170000000000007E-2</v>
      </c>
      <c r="V9" s="160">
        <f t="shared" ref="V9:V14" si="6">ROUND(E9*U9,2)</f>
        <v>13.15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426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85">
        <v>2</v>
      </c>
      <c r="B10" s="186" t="s">
        <v>1170</v>
      </c>
      <c r="C10" s="193" t="s">
        <v>1171</v>
      </c>
      <c r="D10" s="187" t="s">
        <v>293</v>
      </c>
      <c r="E10" s="188">
        <v>160</v>
      </c>
      <c r="F10" s="189"/>
      <c r="G10" s="190">
        <f t="shared" si="0"/>
        <v>0</v>
      </c>
      <c r="H10" s="189"/>
      <c r="I10" s="190">
        <f t="shared" si="1"/>
        <v>0</v>
      </c>
      <c r="J10" s="189"/>
      <c r="K10" s="190">
        <f t="shared" si="2"/>
        <v>0</v>
      </c>
      <c r="L10" s="190">
        <v>21</v>
      </c>
      <c r="M10" s="190">
        <f t="shared" si="3"/>
        <v>0</v>
      </c>
      <c r="N10" s="188">
        <v>6.0000000000000002E-5</v>
      </c>
      <c r="O10" s="188">
        <f t="shared" si="4"/>
        <v>0.01</v>
      </c>
      <c r="P10" s="188">
        <v>0</v>
      </c>
      <c r="Q10" s="188">
        <f t="shared" si="5"/>
        <v>0</v>
      </c>
      <c r="R10" s="190"/>
      <c r="S10" s="190" t="s">
        <v>231</v>
      </c>
      <c r="T10" s="191" t="s">
        <v>210</v>
      </c>
      <c r="U10" s="160">
        <v>0</v>
      </c>
      <c r="V10" s="160">
        <f t="shared" si="6"/>
        <v>0</v>
      </c>
      <c r="W10" s="160"/>
      <c r="X10" s="160" t="s">
        <v>316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429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85">
        <v>3</v>
      </c>
      <c r="B11" s="186" t="s">
        <v>523</v>
      </c>
      <c r="C11" s="193" t="s">
        <v>524</v>
      </c>
      <c r="D11" s="187" t="s">
        <v>293</v>
      </c>
      <c r="E11" s="188">
        <v>160</v>
      </c>
      <c r="F11" s="189"/>
      <c r="G11" s="190">
        <f t="shared" si="0"/>
        <v>0</v>
      </c>
      <c r="H11" s="189"/>
      <c r="I11" s="190">
        <f t="shared" si="1"/>
        <v>0</v>
      </c>
      <c r="J11" s="189"/>
      <c r="K11" s="190">
        <f t="shared" si="2"/>
        <v>0</v>
      </c>
      <c r="L11" s="190">
        <v>21</v>
      </c>
      <c r="M11" s="190">
        <f t="shared" si="3"/>
        <v>0</v>
      </c>
      <c r="N11" s="188">
        <v>0</v>
      </c>
      <c r="O11" s="188">
        <f t="shared" si="4"/>
        <v>0</v>
      </c>
      <c r="P11" s="188">
        <v>0</v>
      </c>
      <c r="Q11" s="188">
        <f t="shared" si="5"/>
        <v>0</v>
      </c>
      <c r="R11" s="190"/>
      <c r="S11" s="190" t="s">
        <v>525</v>
      </c>
      <c r="T11" s="191" t="s">
        <v>210</v>
      </c>
      <c r="U11" s="160">
        <v>0</v>
      </c>
      <c r="V11" s="160">
        <f t="shared" si="6"/>
        <v>0</v>
      </c>
      <c r="W11" s="160"/>
      <c r="X11" s="160" t="s">
        <v>246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426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85">
        <v>4</v>
      </c>
      <c r="B12" s="186" t="s">
        <v>1172</v>
      </c>
      <c r="C12" s="193" t="s">
        <v>1173</v>
      </c>
      <c r="D12" s="187" t="s">
        <v>299</v>
      </c>
      <c r="E12" s="188">
        <v>40</v>
      </c>
      <c r="F12" s="189"/>
      <c r="G12" s="190">
        <f t="shared" si="0"/>
        <v>0</v>
      </c>
      <c r="H12" s="189"/>
      <c r="I12" s="190">
        <f t="shared" si="1"/>
        <v>0</v>
      </c>
      <c r="J12" s="189"/>
      <c r="K12" s="190">
        <f t="shared" si="2"/>
        <v>0</v>
      </c>
      <c r="L12" s="190">
        <v>21</v>
      </c>
      <c r="M12" s="190">
        <f t="shared" si="3"/>
        <v>0</v>
      </c>
      <c r="N12" s="188">
        <v>0</v>
      </c>
      <c r="O12" s="188">
        <f t="shared" si="4"/>
        <v>0</v>
      </c>
      <c r="P12" s="188">
        <v>0</v>
      </c>
      <c r="Q12" s="188">
        <f t="shared" si="5"/>
        <v>0</v>
      </c>
      <c r="R12" s="190"/>
      <c r="S12" s="190" t="s">
        <v>209</v>
      </c>
      <c r="T12" s="191" t="s">
        <v>210</v>
      </c>
      <c r="U12" s="160">
        <v>0.39017000000000002</v>
      </c>
      <c r="V12" s="160">
        <f t="shared" si="6"/>
        <v>15.61</v>
      </c>
      <c r="W12" s="160"/>
      <c r="X12" s="160" t="s">
        <v>246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426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85">
        <v>5</v>
      </c>
      <c r="B13" s="186" t="s">
        <v>1174</v>
      </c>
      <c r="C13" s="193" t="s">
        <v>1175</v>
      </c>
      <c r="D13" s="187" t="s">
        <v>299</v>
      </c>
      <c r="E13" s="188">
        <v>4</v>
      </c>
      <c r="F13" s="189"/>
      <c r="G13" s="190">
        <f t="shared" si="0"/>
        <v>0</v>
      </c>
      <c r="H13" s="189"/>
      <c r="I13" s="190">
        <f t="shared" si="1"/>
        <v>0</v>
      </c>
      <c r="J13" s="189"/>
      <c r="K13" s="190">
        <f t="shared" si="2"/>
        <v>0</v>
      </c>
      <c r="L13" s="190">
        <v>21</v>
      </c>
      <c r="M13" s="190">
        <f t="shared" si="3"/>
        <v>0</v>
      </c>
      <c r="N13" s="188">
        <v>9.0000000000000006E-5</v>
      </c>
      <c r="O13" s="188">
        <f t="shared" si="4"/>
        <v>0</v>
      </c>
      <c r="P13" s="188">
        <v>0</v>
      </c>
      <c r="Q13" s="188">
        <f t="shared" si="5"/>
        <v>0</v>
      </c>
      <c r="R13" s="190"/>
      <c r="S13" s="190" t="s">
        <v>231</v>
      </c>
      <c r="T13" s="191" t="s">
        <v>210</v>
      </c>
      <c r="U13" s="160">
        <v>0</v>
      </c>
      <c r="V13" s="160">
        <f t="shared" si="6"/>
        <v>0</v>
      </c>
      <c r="W13" s="160"/>
      <c r="X13" s="160" t="s">
        <v>316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429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69">
        <v>6</v>
      </c>
      <c r="B14" s="170" t="s">
        <v>1176</v>
      </c>
      <c r="C14" s="179" t="s">
        <v>1177</v>
      </c>
      <c r="D14" s="171" t="s">
        <v>299</v>
      </c>
      <c r="E14" s="172">
        <v>28</v>
      </c>
      <c r="F14" s="173"/>
      <c r="G14" s="174">
        <f t="shared" si="0"/>
        <v>0</v>
      </c>
      <c r="H14" s="173"/>
      <c r="I14" s="174">
        <f t="shared" si="1"/>
        <v>0</v>
      </c>
      <c r="J14" s="173"/>
      <c r="K14" s="174">
        <f t="shared" si="2"/>
        <v>0</v>
      </c>
      <c r="L14" s="174">
        <v>21</v>
      </c>
      <c r="M14" s="174">
        <f t="shared" si="3"/>
        <v>0</v>
      </c>
      <c r="N14" s="172">
        <v>9.0000000000000006E-5</v>
      </c>
      <c r="O14" s="172">
        <f t="shared" si="4"/>
        <v>0</v>
      </c>
      <c r="P14" s="172">
        <v>0</v>
      </c>
      <c r="Q14" s="172">
        <f t="shared" si="5"/>
        <v>0</v>
      </c>
      <c r="R14" s="174"/>
      <c r="S14" s="174" t="s">
        <v>231</v>
      </c>
      <c r="T14" s="175" t="s">
        <v>210</v>
      </c>
      <c r="U14" s="160">
        <v>0</v>
      </c>
      <c r="V14" s="160">
        <f t="shared" si="6"/>
        <v>0</v>
      </c>
      <c r="W14" s="160"/>
      <c r="X14" s="160" t="s">
        <v>316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429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92" t="s">
        <v>1178</v>
      </c>
      <c r="D15" s="183"/>
      <c r="E15" s="184"/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251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92" t="s">
        <v>1179</v>
      </c>
      <c r="D16" s="183"/>
      <c r="E16" s="184">
        <v>28</v>
      </c>
      <c r="F16" s="160"/>
      <c r="G16" s="160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251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85">
        <v>7</v>
      </c>
      <c r="B17" s="186" t="s">
        <v>1180</v>
      </c>
      <c r="C17" s="193" t="s">
        <v>1181</v>
      </c>
      <c r="D17" s="187" t="s">
        <v>299</v>
      </c>
      <c r="E17" s="188">
        <v>8</v>
      </c>
      <c r="F17" s="189"/>
      <c r="G17" s="190">
        <f t="shared" ref="G17:G36" si="7">ROUND(E17*F17,2)</f>
        <v>0</v>
      </c>
      <c r="H17" s="189"/>
      <c r="I17" s="190">
        <f t="shared" ref="I17:I36" si="8">ROUND(E17*H17,2)</f>
        <v>0</v>
      </c>
      <c r="J17" s="189"/>
      <c r="K17" s="190">
        <f t="shared" ref="K17:K36" si="9">ROUND(E17*J17,2)</f>
        <v>0</v>
      </c>
      <c r="L17" s="190">
        <v>21</v>
      </c>
      <c r="M17" s="190">
        <f t="shared" ref="M17:M36" si="10">G17*(1+L17/100)</f>
        <v>0</v>
      </c>
      <c r="N17" s="188">
        <v>1.9000000000000001E-4</v>
      </c>
      <c r="O17" s="188">
        <f t="shared" ref="O17:O36" si="11">ROUND(E17*N17,2)</f>
        <v>0</v>
      </c>
      <c r="P17" s="188">
        <v>0</v>
      </c>
      <c r="Q17" s="188">
        <f t="shared" ref="Q17:Q36" si="12">ROUND(E17*P17,2)</f>
        <v>0</v>
      </c>
      <c r="R17" s="190"/>
      <c r="S17" s="190" t="s">
        <v>231</v>
      </c>
      <c r="T17" s="191" t="s">
        <v>210</v>
      </c>
      <c r="U17" s="160">
        <v>0</v>
      </c>
      <c r="V17" s="160">
        <f t="shared" ref="V17:V36" si="13">ROUND(E17*U17,2)</f>
        <v>0</v>
      </c>
      <c r="W17" s="160"/>
      <c r="X17" s="160" t="s">
        <v>316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429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85">
        <v>8</v>
      </c>
      <c r="B18" s="186" t="s">
        <v>1182</v>
      </c>
      <c r="C18" s="193" t="s">
        <v>1183</v>
      </c>
      <c r="D18" s="187" t="s">
        <v>299</v>
      </c>
      <c r="E18" s="188">
        <v>1</v>
      </c>
      <c r="F18" s="189"/>
      <c r="G18" s="190">
        <f t="shared" si="7"/>
        <v>0</v>
      </c>
      <c r="H18" s="189"/>
      <c r="I18" s="190">
        <f t="shared" si="8"/>
        <v>0</v>
      </c>
      <c r="J18" s="189"/>
      <c r="K18" s="190">
        <f t="shared" si="9"/>
        <v>0</v>
      </c>
      <c r="L18" s="190">
        <v>21</v>
      </c>
      <c r="M18" s="190">
        <f t="shared" si="10"/>
        <v>0</v>
      </c>
      <c r="N18" s="188">
        <v>0</v>
      </c>
      <c r="O18" s="188">
        <f t="shared" si="11"/>
        <v>0</v>
      </c>
      <c r="P18" s="188">
        <v>0</v>
      </c>
      <c r="Q18" s="188">
        <f t="shared" si="12"/>
        <v>0</v>
      </c>
      <c r="R18" s="190"/>
      <c r="S18" s="190" t="s">
        <v>231</v>
      </c>
      <c r="T18" s="191" t="s">
        <v>210</v>
      </c>
      <c r="U18" s="160">
        <v>0</v>
      </c>
      <c r="V18" s="160">
        <f t="shared" si="13"/>
        <v>0</v>
      </c>
      <c r="W18" s="160"/>
      <c r="X18" s="160" t="s">
        <v>246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426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85">
        <v>9</v>
      </c>
      <c r="B19" s="186" t="s">
        <v>1184</v>
      </c>
      <c r="C19" s="193" t="s">
        <v>1185</v>
      </c>
      <c r="D19" s="187" t="s">
        <v>299</v>
      </c>
      <c r="E19" s="188">
        <v>1</v>
      </c>
      <c r="F19" s="189"/>
      <c r="G19" s="190">
        <f t="shared" si="7"/>
        <v>0</v>
      </c>
      <c r="H19" s="189"/>
      <c r="I19" s="190">
        <f t="shared" si="8"/>
        <v>0</v>
      </c>
      <c r="J19" s="189"/>
      <c r="K19" s="190">
        <f t="shared" si="9"/>
        <v>0</v>
      </c>
      <c r="L19" s="190">
        <v>21</v>
      </c>
      <c r="M19" s="190">
        <f t="shared" si="10"/>
        <v>0</v>
      </c>
      <c r="N19" s="188">
        <v>5.0000000000000002E-5</v>
      </c>
      <c r="O19" s="188">
        <f t="shared" si="11"/>
        <v>0</v>
      </c>
      <c r="P19" s="188">
        <v>0</v>
      </c>
      <c r="Q19" s="188">
        <f t="shared" si="12"/>
        <v>0</v>
      </c>
      <c r="R19" s="190"/>
      <c r="S19" s="190" t="s">
        <v>231</v>
      </c>
      <c r="T19" s="191" t="s">
        <v>210</v>
      </c>
      <c r="U19" s="160">
        <v>0</v>
      </c>
      <c r="V19" s="160">
        <f t="shared" si="13"/>
        <v>0</v>
      </c>
      <c r="W19" s="160"/>
      <c r="X19" s="160" t="s">
        <v>316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429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85">
        <v>10</v>
      </c>
      <c r="B20" s="186" t="s">
        <v>1186</v>
      </c>
      <c r="C20" s="193" t="s">
        <v>1187</v>
      </c>
      <c r="D20" s="187" t="s">
        <v>299</v>
      </c>
      <c r="E20" s="188">
        <v>2</v>
      </c>
      <c r="F20" s="189"/>
      <c r="G20" s="190">
        <f t="shared" si="7"/>
        <v>0</v>
      </c>
      <c r="H20" s="189"/>
      <c r="I20" s="190">
        <f t="shared" si="8"/>
        <v>0</v>
      </c>
      <c r="J20" s="189"/>
      <c r="K20" s="190">
        <f t="shared" si="9"/>
        <v>0</v>
      </c>
      <c r="L20" s="190">
        <v>21</v>
      </c>
      <c r="M20" s="190">
        <f t="shared" si="10"/>
        <v>0</v>
      </c>
      <c r="N20" s="188">
        <v>1E-4</v>
      </c>
      <c r="O20" s="188">
        <f t="shared" si="11"/>
        <v>0</v>
      </c>
      <c r="P20" s="188">
        <v>0</v>
      </c>
      <c r="Q20" s="188">
        <f t="shared" si="12"/>
        <v>0</v>
      </c>
      <c r="R20" s="190"/>
      <c r="S20" s="190" t="s">
        <v>231</v>
      </c>
      <c r="T20" s="191" t="s">
        <v>210</v>
      </c>
      <c r="U20" s="160">
        <v>0</v>
      </c>
      <c r="V20" s="160">
        <f t="shared" si="13"/>
        <v>0</v>
      </c>
      <c r="W20" s="160"/>
      <c r="X20" s="160" t="s">
        <v>316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429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85">
        <v>11</v>
      </c>
      <c r="B21" s="186" t="s">
        <v>1188</v>
      </c>
      <c r="C21" s="193" t="s">
        <v>1189</v>
      </c>
      <c r="D21" s="187" t="s">
        <v>299</v>
      </c>
      <c r="E21" s="188">
        <v>1</v>
      </c>
      <c r="F21" s="189"/>
      <c r="G21" s="190">
        <f t="shared" si="7"/>
        <v>0</v>
      </c>
      <c r="H21" s="189"/>
      <c r="I21" s="190">
        <f t="shared" si="8"/>
        <v>0</v>
      </c>
      <c r="J21" s="189"/>
      <c r="K21" s="190">
        <f t="shared" si="9"/>
        <v>0</v>
      </c>
      <c r="L21" s="190">
        <v>21</v>
      </c>
      <c r="M21" s="190">
        <f t="shared" si="10"/>
        <v>0</v>
      </c>
      <c r="N21" s="188">
        <v>0</v>
      </c>
      <c r="O21" s="188">
        <f t="shared" si="11"/>
        <v>0</v>
      </c>
      <c r="P21" s="188">
        <v>0</v>
      </c>
      <c r="Q21" s="188">
        <f t="shared" si="12"/>
        <v>0</v>
      </c>
      <c r="R21" s="190"/>
      <c r="S21" s="190" t="s">
        <v>231</v>
      </c>
      <c r="T21" s="191" t="s">
        <v>210</v>
      </c>
      <c r="U21" s="160">
        <v>0</v>
      </c>
      <c r="V21" s="160">
        <f t="shared" si="13"/>
        <v>0</v>
      </c>
      <c r="W21" s="160"/>
      <c r="X21" s="160" t="s">
        <v>246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426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85">
        <v>12</v>
      </c>
      <c r="B22" s="186" t="s">
        <v>1190</v>
      </c>
      <c r="C22" s="193" t="s">
        <v>1191</v>
      </c>
      <c r="D22" s="187" t="s">
        <v>299</v>
      </c>
      <c r="E22" s="188">
        <v>1</v>
      </c>
      <c r="F22" s="189"/>
      <c r="G22" s="190">
        <f t="shared" si="7"/>
        <v>0</v>
      </c>
      <c r="H22" s="189"/>
      <c r="I22" s="190">
        <f t="shared" si="8"/>
        <v>0</v>
      </c>
      <c r="J22" s="189"/>
      <c r="K22" s="190">
        <f t="shared" si="9"/>
        <v>0</v>
      </c>
      <c r="L22" s="190">
        <v>21</v>
      </c>
      <c r="M22" s="190">
        <f t="shared" si="10"/>
        <v>0</v>
      </c>
      <c r="N22" s="188">
        <v>5.9999999999999995E-4</v>
      </c>
      <c r="O22" s="188">
        <f t="shared" si="11"/>
        <v>0</v>
      </c>
      <c r="P22" s="188">
        <v>0</v>
      </c>
      <c r="Q22" s="188">
        <f t="shared" si="12"/>
        <v>0</v>
      </c>
      <c r="R22" s="190"/>
      <c r="S22" s="190" t="s">
        <v>231</v>
      </c>
      <c r="T22" s="191" t="s">
        <v>210</v>
      </c>
      <c r="U22" s="160">
        <v>0</v>
      </c>
      <c r="V22" s="160">
        <f t="shared" si="13"/>
        <v>0</v>
      </c>
      <c r="W22" s="160"/>
      <c r="X22" s="160" t="s">
        <v>316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429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22.5" outlineLevel="1" x14ac:dyDescent="0.2">
      <c r="A23" s="185">
        <v>13</v>
      </c>
      <c r="B23" s="186" t="s">
        <v>1192</v>
      </c>
      <c r="C23" s="193" t="s">
        <v>1193</v>
      </c>
      <c r="D23" s="187" t="s">
        <v>299</v>
      </c>
      <c r="E23" s="188">
        <v>12</v>
      </c>
      <c r="F23" s="189"/>
      <c r="G23" s="190">
        <f t="shared" si="7"/>
        <v>0</v>
      </c>
      <c r="H23" s="189"/>
      <c r="I23" s="190">
        <f t="shared" si="8"/>
        <v>0</v>
      </c>
      <c r="J23" s="189"/>
      <c r="K23" s="190">
        <f t="shared" si="9"/>
        <v>0</v>
      </c>
      <c r="L23" s="190">
        <v>21</v>
      </c>
      <c r="M23" s="190">
        <f t="shared" si="10"/>
        <v>0</v>
      </c>
      <c r="N23" s="188">
        <v>0</v>
      </c>
      <c r="O23" s="188">
        <f t="shared" si="11"/>
        <v>0</v>
      </c>
      <c r="P23" s="188">
        <v>0</v>
      </c>
      <c r="Q23" s="188">
        <f t="shared" si="12"/>
        <v>0</v>
      </c>
      <c r="R23" s="190"/>
      <c r="S23" s="190" t="s">
        <v>209</v>
      </c>
      <c r="T23" s="191" t="s">
        <v>210</v>
      </c>
      <c r="U23" s="160">
        <v>0.47166999999999998</v>
      </c>
      <c r="V23" s="160">
        <f t="shared" si="13"/>
        <v>5.66</v>
      </c>
      <c r="W23" s="160"/>
      <c r="X23" s="160" t="s">
        <v>246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426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85">
        <v>14</v>
      </c>
      <c r="B24" s="186" t="s">
        <v>1194</v>
      </c>
      <c r="C24" s="193" t="s">
        <v>1195</v>
      </c>
      <c r="D24" s="187" t="s">
        <v>299</v>
      </c>
      <c r="E24" s="188">
        <v>4</v>
      </c>
      <c r="F24" s="189"/>
      <c r="G24" s="190">
        <f t="shared" si="7"/>
        <v>0</v>
      </c>
      <c r="H24" s="189"/>
      <c r="I24" s="190">
        <f t="shared" si="8"/>
        <v>0</v>
      </c>
      <c r="J24" s="189"/>
      <c r="K24" s="190">
        <f t="shared" si="9"/>
        <v>0</v>
      </c>
      <c r="L24" s="190">
        <v>21</v>
      </c>
      <c r="M24" s="190">
        <f t="shared" si="10"/>
        <v>0</v>
      </c>
      <c r="N24" s="188">
        <v>6.0000000000000002E-5</v>
      </c>
      <c r="O24" s="188">
        <f t="shared" si="11"/>
        <v>0</v>
      </c>
      <c r="P24" s="188">
        <v>0</v>
      </c>
      <c r="Q24" s="188">
        <f t="shared" si="12"/>
        <v>0</v>
      </c>
      <c r="R24" s="190"/>
      <c r="S24" s="190" t="s">
        <v>231</v>
      </c>
      <c r="T24" s="191" t="s">
        <v>210</v>
      </c>
      <c r="U24" s="160">
        <v>0</v>
      </c>
      <c r="V24" s="160">
        <f t="shared" si="13"/>
        <v>0</v>
      </c>
      <c r="W24" s="160"/>
      <c r="X24" s="160" t="s">
        <v>316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429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85">
        <v>15</v>
      </c>
      <c r="B25" s="186" t="s">
        <v>1196</v>
      </c>
      <c r="C25" s="193" t="s">
        <v>1197</v>
      </c>
      <c r="D25" s="187" t="s">
        <v>299</v>
      </c>
      <c r="E25" s="188">
        <v>4</v>
      </c>
      <c r="F25" s="189"/>
      <c r="G25" s="190">
        <f t="shared" si="7"/>
        <v>0</v>
      </c>
      <c r="H25" s="189"/>
      <c r="I25" s="190">
        <f t="shared" si="8"/>
        <v>0</v>
      </c>
      <c r="J25" s="189"/>
      <c r="K25" s="190">
        <f t="shared" si="9"/>
        <v>0</v>
      </c>
      <c r="L25" s="190">
        <v>21</v>
      </c>
      <c r="M25" s="190">
        <f t="shared" si="10"/>
        <v>0</v>
      </c>
      <c r="N25" s="188">
        <v>6.9999999999999994E-5</v>
      </c>
      <c r="O25" s="188">
        <f t="shared" si="11"/>
        <v>0</v>
      </c>
      <c r="P25" s="188">
        <v>0</v>
      </c>
      <c r="Q25" s="188">
        <f t="shared" si="12"/>
        <v>0</v>
      </c>
      <c r="R25" s="190"/>
      <c r="S25" s="190" t="s">
        <v>231</v>
      </c>
      <c r="T25" s="191" t="s">
        <v>210</v>
      </c>
      <c r="U25" s="160">
        <v>0</v>
      </c>
      <c r="V25" s="160">
        <f t="shared" si="13"/>
        <v>0</v>
      </c>
      <c r="W25" s="160"/>
      <c r="X25" s="160" t="s">
        <v>316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429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85">
        <v>16</v>
      </c>
      <c r="B26" s="186" t="s">
        <v>1198</v>
      </c>
      <c r="C26" s="193" t="s">
        <v>1199</v>
      </c>
      <c r="D26" s="187" t="s">
        <v>299</v>
      </c>
      <c r="E26" s="188">
        <v>4</v>
      </c>
      <c r="F26" s="189"/>
      <c r="G26" s="190">
        <f t="shared" si="7"/>
        <v>0</v>
      </c>
      <c r="H26" s="189"/>
      <c r="I26" s="190">
        <f t="shared" si="8"/>
        <v>0</v>
      </c>
      <c r="J26" s="189"/>
      <c r="K26" s="190">
        <f t="shared" si="9"/>
        <v>0</v>
      </c>
      <c r="L26" s="190">
        <v>21</v>
      </c>
      <c r="M26" s="190">
        <f t="shared" si="10"/>
        <v>0</v>
      </c>
      <c r="N26" s="188">
        <v>6.0000000000000002E-5</v>
      </c>
      <c r="O26" s="188">
        <f t="shared" si="11"/>
        <v>0</v>
      </c>
      <c r="P26" s="188">
        <v>0</v>
      </c>
      <c r="Q26" s="188">
        <f t="shared" si="12"/>
        <v>0</v>
      </c>
      <c r="R26" s="190"/>
      <c r="S26" s="190" t="s">
        <v>231</v>
      </c>
      <c r="T26" s="191" t="s">
        <v>210</v>
      </c>
      <c r="U26" s="160">
        <v>0</v>
      </c>
      <c r="V26" s="160">
        <f t="shared" si="13"/>
        <v>0</v>
      </c>
      <c r="W26" s="160"/>
      <c r="X26" s="160" t="s">
        <v>316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429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85">
        <v>17</v>
      </c>
      <c r="B27" s="186" t="s">
        <v>1200</v>
      </c>
      <c r="C27" s="193" t="s">
        <v>1201</v>
      </c>
      <c r="D27" s="187" t="s">
        <v>299</v>
      </c>
      <c r="E27" s="188">
        <v>1</v>
      </c>
      <c r="F27" s="189"/>
      <c r="G27" s="190">
        <f t="shared" si="7"/>
        <v>0</v>
      </c>
      <c r="H27" s="189"/>
      <c r="I27" s="190">
        <f t="shared" si="8"/>
        <v>0</v>
      </c>
      <c r="J27" s="189"/>
      <c r="K27" s="190">
        <f t="shared" si="9"/>
        <v>0</v>
      </c>
      <c r="L27" s="190">
        <v>21</v>
      </c>
      <c r="M27" s="190">
        <f t="shared" si="10"/>
        <v>0</v>
      </c>
      <c r="N27" s="188">
        <v>0</v>
      </c>
      <c r="O27" s="188">
        <f t="shared" si="11"/>
        <v>0</v>
      </c>
      <c r="P27" s="188">
        <v>0</v>
      </c>
      <c r="Q27" s="188">
        <f t="shared" si="12"/>
        <v>0</v>
      </c>
      <c r="R27" s="190"/>
      <c r="S27" s="190" t="s">
        <v>231</v>
      </c>
      <c r="T27" s="191" t="s">
        <v>210</v>
      </c>
      <c r="U27" s="160">
        <v>0</v>
      </c>
      <c r="V27" s="160">
        <f t="shared" si="13"/>
        <v>0</v>
      </c>
      <c r="W27" s="160"/>
      <c r="X27" s="160" t="s">
        <v>246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426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85">
        <v>18</v>
      </c>
      <c r="B28" s="186" t="s">
        <v>1202</v>
      </c>
      <c r="C28" s="193" t="s">
        <v>1203</v>
      </c>
      <c r="D28" s="187" t="s">
        <v>299</v>
      </c>
      <c r="E28" s="188">
        <v>1</v>
      </c>
      <c r="F28" s="189"/>
      <c r="G28" s="190">
        <f t="shared" si="7"/>
        <v>0</v>
      </c>
      <c r="H28" s="189"/>
      <c r="I28" s="190">
        <f t="shared" si="8"/>
        <v>0</v>
      </c>
      <c r="J28" s="189"/>
      <c r="K28" s="190">
        <f t="shared" si="9"/>
        <v>0</v>
      </c>
      <c r="L28" s="190">
        <v>21</v>
      </c>
      <c r="M28" s="190">
        <f t="shared" si="10"/>
        <v>0</v>
      </c>
      <c r="N28" s="188">
        <v>1.2E-2</v>
      </c>
      <c r="O28" s="188">
        <f t="shared" si="11"/>
        <v>0.01</v>
      </c>
      <c r="P28" s="188">
        <v>0</v>
      </c>
      <c r="Q28" s="188">
        <f t="shared" si="12"/>
        <v>0</v>
      </c>
      <c r="R28" s="190"/>
      <c r="S28" s="190" t="s">
        <v>231</v>
      </c>
      <c r="T28" s="191" t="s">
        <v>210</v>
      </c>
      <c r="U28" s="160">
        <v>0</v>
      </c>
      <c r="V28" s="160">
        <f t="shared" si="13"/>
        <v>0</v>
      </c>
      <c r="W28" s="160"/>
      <c r="X28" s="160" t="s">
        <v>316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429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85">
        <v>19</v>
      </c>
      <c r="B29" s="186" t="s">
        <v>1204</v>
      </c>
      <c r="C29" s="193" t="s">
        <v>1205</v>
      </c>
      <c r="D29" s="187" t="s">
        <v>299</v>
      </c>
      <c r="E29" s="188">
        <v>7</v>
      </c>
      <c r="F29" s="189"/>
      <c r="G29" s="190">
        <f t="shared" si="7"/>
        <v>0</v>
      </c>
      <c r="H29" s="189"/>
      <c r="I29" s="190">
        <f t="shared" si="8"/>
        <v>0</v>
      </c>
      <c r="J29" s="189"/>
      <c r="K29" s="190">
        <f t="shared" si="9"/>
        <v>0</v>
      </c>
      <c r="L29" s="190">
        <v>21</v>
      </c>
      <c r="M29" s="190">
        <f t="shared" si="10"/>
        <v>0</v>
      </c>
      <c r="N29" s="188">
        <v>0</v>
      </c>
      <c r="O29" s="188">
        <f t="shared" si="11"/>
        <v>0</v>
      </c>
      <c r="P29" s="188">
        <v>0</v>
      </c>
      <c r="Q29" s="188">
        <f t="shared" si="12"/>
        <v>0</v>
      </c>
      <c r="R29" s="190"/>
      <c r="S29" s="190" t="s">
        <v>1206</v>
      </c>
      <c r="T29" s="191" t="s">
        <v>210</v>
      </c>
      <c r="U29" s="160">
        <v>0.84333000000000002</v>
      </c>
      <c r="V29" s="160">
        <f t="shared" si="13"/>
        <v>5.9</v>
      </c>
      <c r="W29" s="160"/>
      <c r="X29" s="160" t="s">
        <v>246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426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85">
        <v>20</v>
      </c>
      <c r="B30" s="186" t="s">
        <v>1207</v>
      </c>
      <c r="C30" s="193" t="s">
        <v>1208</v>
      </c>
      <c r="D30" s="187" t="s">
        <v>299</v>
      </c>
      <c r="E30" s="188">
        <v>3</v>
      </c>
      <c r="F30" s="189"/>
      <c r="G30" s="190">
        <f t="shared" si="7"/>
        <v>0</v>
      </c>
      <c r="H30" s="189"/>
      <c r="I30" s="190">
        <f t="shared" si="8"/>
        <v>0</v>
      </c>
      <c r="J30" s="189"/>
      <c r="K30" s="190">
        <f t="shared" si="9"/>
        <v>0</v>
      </c>
      <c r="L30" s="190">
        <v>21</v>
      </c>
      <c r="M30" s="190">
        <f t="shared" si="10"/>
        <v>0</v>
      </c>
      <c r="N30" s="188">
        <v>2.5000000000000001E-3</v>
      </c>
      <c r="O30" s="188">
        <f t="shared" si="11"/>
        <v>0.01</v>
      </c>
      <c r="P30" s="188">
        <v>0</v>
      </c>
      <c r="Q30" s="188">
        <f t="shared" si="12"/>
        <v>0</v>
      </c>
      <c r="R30" s="190"/>
      <c r="S30" s="190" t="s">
        <v>231</v>
      </c>
      <c r="T30" s="191" t="s">
        <v>210</v>
      </c>
      <c r="U30" s="160">
        <v>0</v>
      </c>
      <c r="V30" s="160">
        <f t="shared" si="13"/>
        <v>0</v>
      </c>
      <c r="W30" s="160"/>
      <c r="X30" s="160" t="s">
        <v>316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429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85">
        <v>21</v>
      </c>
      <c r="B31" s="186" t="s">
        <v>1209</v>
      </c>
      <c r="C31" s="193" t="s">
        <v>1210</v>
      </c>
      <c r="D31" s="187" t="s">
        <v>299</v>
      </c>
      <c r="E31" s="188">
        <v>2</v>
      </c>
      <c r="F31" s="189"/>
      <c r="G31" s="190">
        <f t="shared" si="7"/>
        <v>0</v>
      </c>
      <c r="H31" s="189"/>
      <c r="I31" s="190">
        <f t="shared" si="8"/>
        <v>0</v>
      </c>
      <c r="J31" s="189"/>
      <c r="K31" s="190">
        <f t="shared" si="9"/>
        <v>0</v>
      </c>
      <c r="L31" s="190">
        <v>21</v>
      </c>
      <c r="M31" s="190">
        <f t="shared" si="10"/>
        <v>0</v>
      </c>
      <c r="N31" s="188">
        <v>2.5000000000000001E-3</v>
      </c>
      <c r="O31" s="188">
        <f t="shared" si="11"/>
        <v>0.01</v>
      </c>
      <c r="P31" s="188">
        <v>0</v>
      </c>
      <c r="Q31" s="188">
        <f t="shared" si="12"/>
        <v>0</v>
      </c>
      <c r="R31" s="190"/>
      <c r="S31" s="190" t="s">
        <v>231</v>
      </c>
      <c r="T31" s="191" t="s">
        <v>210</v>
      </c>
      <c r="U31" s="160">
        <v>0</v>
      </c>
      <c r="V31" s="160">
        <f t="shared" si="13"/>
        <v>0</v>
      </c>
      <c r="W31" s="160"/>
      <c r="X31" s="160" t="s">
        <v>316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429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85">
        <v>22</v>
      </c>
      <c r="B32" s="186" t="s">
        <v>1211</v>
      </c>
      <c r="C32" s="193" t="s">
        <v>1212</v>
      </c>
      <c r="D32" s="187" t="s">
        <v>299</v>
      </c>
      <c r="E32" s="188">
        <v>2</v>
      </c>
      <c r="F32" s="189"/>
      <c r="G32" s="190">
        <f t="shared" si="7"/>
        <v>0</v>
      </c>
      <c r="H32" s="189"/>
      <c r="I32" s="190">
        <f t="shared" si="8"/>
        <v>0</v>
      </c>
      <c r="J32" s="189"/>
      <c r="K32" s="190">
        <f t="shared" si="9"/>
        <v>0</v>
      </c>
      <c r="L32" s="190">
        <v>21</v>
      </c>
      <c r="M32" s="190">
        <f t="shared" si="10"/>
        <v>0</v>
      </c>
      <c r="N32" s="188">
        <v>2.5000000000000001E-3</v>
      </c>
      <c r="O32" s="188">
        <f t="shared" si="11"/>
        <v>0.01</v>
      </c>
      <c r="P32" s="188">
        <v>0</v>
      </c>
      <c r="Q32" s="188">
        <f t="shared" si="12"/>
        <v>0</v>
      </c>
      <c r="R32" s="190"/>
      <c r="S32" s="190" t="s">
        <v>231</v>
      </c>
      <c r="T32" s="191" t="s">
        <v>210</v>
      </c>
      <c r="U32" s="160">
        <v>0</v>
      </c>
      <c r="V32" s="160">
        <f t="shared" si="13"/>
        <v>0</v>
      </c>
      <c r="W32" s="160"/>
      <c r="X32" s="160" t="s">
        <v>316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429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85">
        <v>23</v>
      </c>
      <c r="B33" s="186" t="s">
        <v>1213</v>
      </c>
      <c r="C33" s="193" t="s">
        <v>1214</v>
      </c>
      <c r="D33" s="187" t="s">
        <v>293</v>
      </c>
      <c r="E33" s="188">
        <v>2</v>
      </c>
      <c r="F33" s="189"/>
      <c r="G33" s="190">
        <f t="shared" si="7"/>
        <v>0</v>
      </c>
      <c r="H33" s="189"/>
      <c r="I33" s="190">
        <f t="shared" si="8"/>
        <v>0</v>
      </c>
      <c r="J33" s="189"/>
      <c r="K33" s="190">
        <f t="shared" si="9"/>
        <v>0</v>
      </c>
      <c r="L33" s="190">
        <v>21</v>
      </c>
      <c r="M33" s="190">
        <f t="shared" si="10"/>
        <v>0</v>
      </c>
      <c r="N33" s="188">
        <v>0</v>
      </c>
      <c r="O33" s="188">
        <f t="shared" si="11"/>
        <v>0</v>
      </c>
      <c r="P33" s="188">
        <v>0</v>
      </c>
      <c r="Q33" s="188">
        <f t="shared" si="12"/>
        <v>0</v>
      </c>
      <c r="R33" s="190"/>
      <c r="S33" s="190" t="s">
        <v>209</v>
      </c>
      <c r="T33" s="191" t="s">
        <v>210</v>
      </c>
      <c r="U33" s="160">
        <v>0.30567</v>
      </c>
      <c r="V33" s="160">
        <f t="shared" si="13"/>
        <v>0.61</v>
      </c>
      <c r="W33" s="160"/>
      <c r="X33" s="160" t="s">
        <v>246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426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85">
        <v>24</v>
      </c>
      <c r="B34" s="186" t="s">
        <v>1215</v>
      </c>
      <c r="C34" s="193" t="s">
        <v>1216</v>
      </c>
      <c r="D34" s="187" t="s">
        <v>299</v>
      </c>
      <c r="E34" s="188">
        <v>2</v>
      </c>
      <c r="F34" s="189"/>
      <c r="G34" s="190">
        <f t="shared" si="7"/>
        <v>0</v>
      </c>
      <c r="H34" s="189"/>
      <c r="I34" s="190">
        <f t="shared" si="8"/>
        <v>0</v>
      </c>
      <c r="J34" s="189"/>
      <c r="K34" s="190">
        <f t="shared" si="9"/>
        <v>0</v>
      </c>
      <c r="L34" s="190">
        <v>21</v>
      </c>
      <c r="M34" s="190">
        <f t="shared" si="10"/>
        <v>0</v>
      </c>
      <c r="N34" s="188">
        <v>9.58E-3</v>
      </c>
      <c r="O34" s="188">
        <f t="shared" si="11"/>
        <v>0.02</v>
      </c>
      <c r="P34" s="188">
        <v>0</v>
      </c>
      <c r="Q34" s="188">
        <f t="shared" si="12"/>
        <v>0</v>
      </c>
      <c r="R34" s="190"/>
      <c r="S34" s="190" t="s">
        <v>231</v>
      </c>
      <c r="T34" s="191" t="s">
        <v>210</v>
      </c>
      <c r="U34" s="160">
        <v>0</v>
      </c>
      <c r="V34" s="160">
        <f t="shared" si="13"/>
        <v>0</v>
      </c>
      <c r="W34" s="160"/>
      <c r="X34" s="160" t="s">
        <v>316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429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22.5" outlineLevel="1" x14ac:dyDescent="0.2">
      <c r="A35" s="185">
        <v>25</v>
      </c>
      <c r="B35" s="186" t="s">
        <v>1217</v>
      </c>
      <c r="C35" s="193" t="s">
        <v>1218</v>
      </c>
      <c r="D35" s="187" t="s">
        <v>293</v>
      </c>
      <c r="E35" s="188">
        <v>4</v>
      </c>
      <c r="F35" s="189"/>
      <c r="G35" s="190">
        <f t="shared" si="7"/>
        <v>0</v>
      </c>
      <c r="H35" s="189"/>
      <c r="I35" s="190">
        <f t="shared" si="8"/>
        <v>0</v>
      </c>
      <c r="J35" s="189"/>
      <c r="K35" s="190">
        <f t="shared" si="9"/>
        <v>0</v>
      </c>
      <c r="L35" s="190">
        <v>21</v>
      </c>
      <c r="M35" s="190">
        <f t="shared" si="10"/>
        <v>0</v>
      </c>
      <c r="N35" s="188">
        <v>0</v>
      </c>
      <c r="O35" s="188">
        <f t="shared" si="11"/>
        <v>0</v>
      </c>
      <c r="P35" s="188">
        <v>0</v>
      </c>
      <c r="Q35" s="188">
        <f t="shared" si="12"/>
        <v>0</v>
      </c>
      <c r="R35" s="190"/>
      <c r="S35" s="190" t="s">
        <v>209</v>
      </c>
      <c r="T35" s="191" t="s">
        <v>210</v>
      </c>
      <c r="U35" s="160">
        <v>0.17917</v>
      </c>
      <c r="V35" s="160">
        <f t="shared" si="13"/>
        <v>0.72</v>
      </c>
      <c r="W35" s="160"/>
      <c r="X35" s="160" t="s">
        <v>246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426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69">
        <v>26</v>
      </c>
      <c r="B36" s="170" t="s">
        <v>440</v>
      </c>
      <c r="C36" s="179" t="s">
        <v>441</v>
      </c>
      <c r="D36" s="171" t="s">
        <v>442</v>
      </c>
      <c r="E36" s="172">
        <v>0.248</v>
      </c>
      <c r="F36" s="173"/>
      <c r="G36" s="174">
        <f t="shared" si="7"/>
        <v>0</v>
      </c>
      <c r="H36" s="173"/>
      <c r="I36" s="174">
        <f t="shared" si="8"/>
        <v>0</v>
      </c>
      <c r="J36" s="173"/>
      <c r="K36" s="174">
        <f t="shared" si="9"/>
        <v>0</v>
      </c>
      <c r="L36" s="174">
        <v>21</v>
      </c>
      <c r="M36" s="174">
        <f t="shared" si="10"/>
        <v>0</v>
      </c>
      <c r="N36" s="172">
        <v>1E-3</v>
      </c>
      <c r="O36" s="172">
        <f t="shared" si="11"/>
        <v>0</v>
      </c>
      <c r="P36" s="172">
        <v>0</v>
      </c>
      <c r="Q36" s="172">
        <f t="shared" si="12"/>
        <v>0</v>
      </c>
      <c r="R36" s="174"/>
      <c r="S36" s="174" t="s">
        <v>231</v>
      </c>
      <c r="T36" s="175" t="s">
        <v>210</v>
      </c>
      <c r="U36" s="160">
        <v>0</v>
      </c>
      <c r="V36" s="160">
        <f t="shared" si="13"/>
        <v>0</v>
      </c>
      <c r="W36" s="160"/>
      <c r="X36" s="160" t="s">
        <v>316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429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2" t="s">
        <v>1219</v>
      </c>
      <c r="D37" s="183"/>
      <c r="E37" s="184"/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251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2" t="s">
        <v>1220</v>
      </c>
      <c r="D38" s="183"/>
      <c r="E38" s="184">
        <v>0.25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251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85">
        <v>27</v>
      </c>
      <c r="B39" s="186" t="s">
        <v>1221</v>
      </c>
      <c r="C39" s="193" t="s">
        <v>1222</v>
      </c>
      <c r="D39" s="187" t="s">
        <v>293</v>
      </c>
      <c r="E39" s="188">
        <v>30</v>
      </c>
      <c r="F39" s="189"/>
      <c r="G39" s="190">
        <f>ROUND(E39*F39,2)</f>
        <v>0</v>
      </c>
      <c r="H39" s="189"/>
      <c r="I39" s="190">
        <f>ROUND(E39*H39,2)</f>
        <v>0</v>
      </c>
      <c r="J39" s="189"/>
      <c r="K39" s="190">
        <f>ROUND(E39*J39,2)</f>
        <v>0</v>
      </c>
      <c r="L39" s="190">
        <v>21</v>
      </c>
      <c r="M39" s="190">
        <f>G39*(1+L39/100)</f>
        <v>0</v>
      </c>
      <c r="N39" s="188">
        <v>0</v>
      </c>
      <c r="O39" s="188">
        <f>ROUND(E39*N39,2)</f>
        <v>0</v>
      </c>
      <c r="P39" s="188">
        <v>0</v>
      </c>
      <c r="Q39" s="188">
        <f>ROUND(E39*P39,2)</f>
        <v>0</v>
      </c>
      <c r="R39" s="190"/>
      <c r="S39" s="190" t="s">
        <v>231</v>
      </c>
      <c r="T39" s="191" t="s">
        <v>210</v>
      </c>
      <c r="U39" s="160">
        <v>0</v>
      </c>
      <c r="V39" s="160">
        <f>ROUND(E39*U39,2)</f>
        <v>0</v>
      </c>
      <c r="W39" s="160"/>
      <c r="X39" s="160" t="s">
        <v>246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426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85">
        <v>28</v>
      </c>
      <c r="B40" s="186" t="s">
        <v>1223</v>
      </c>
      <c r="C40" s="193" t="s">
        <v>1224</v>
      </c>
      <c r="D40" s="187" t="s">
        <v>442</v>
      </c>
      <c r="E40" s="188">
        <v>30</v>
      </c>
      <c r="F40" s="189"/>
      <c r="G40" s="190">
        <f>ROUND(E40*F40,2)</f>
        <v>0</v>
      </c>
      <c r="H40" s="189"/>
      <c r="I40" s="190">
        <f>ROUND(E40*H40,2)</f>
        <v>0</v>
      </c>
      <c r="J40" s="189"/>
      <c r="K40" s="190">
        <f>ROUND(E40*J40,2)</f>
        <v>0</v>
      </c>
      <c r="L40" s="190">
        <v>21</v>
      </c>
      <c r="M40" s="190">
        <f>G40*(1+L40/100)</f>
        <v>0</v>
      </c>
      <c r="N40" s="188">
        <v>1E-3</v>
      </c>
      <c r="O40" s="188">
        <f>ROUND(E40*N40,2)</f>
        <v>0.03</v>
      </c>
      <c r="P40" s="188">
        <v>0</v>
      </c>
      <c r="Q40" s="188">
        <f>ROUND(E40*P40,2)</f>
        <v>0</v>
      </c>
      <c r="R40" s="190"/>
      <c r="S40" s="190" t="s">
        <v>231</v>
      </c>
      <c r="T40" s="191" t="s">
        <v>210</v>
      </c>
      <c r="U40" s="160">
        <v>0</v>
      </c>
      <c r="V40" s="160">
        <f>ROUND(E40*U40,2)</f>
        <v>0</v>
      </c>
      <c r="W40" s="160"/>
      <c r="X40" s="160" t="s">
        <v>316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429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85">
        <v>29</v>
      </c>
      <c r="B41" s="186" t="s">
        <v>1225</v>
      </c>
      <c r="C41" s="193" t="s">
        <v>1226</v>
      </c>
      <c r="D41" s="187" t="s">
        <v>293</v>
      </c>
      <c r="E41" s="188">
        <v>6</v>
      </c>
      <c r="F41" s="189"/>
      <c r="G41" s="190">
        <f>ROUND(E41*F41,2)</f>
        <v>0</v>
      </c>
      <c r="H41" s="189"/>
      <c r="I41" s="190">
        <f>ROUND(E41*H41,2)</f>
        <v>0</v>
      </c>
      <c r="J41" s="189"/>
      <c r="K41" s="190">
        <f>ROUND(E41*J41,2)</f>
        <v>0</v>
      </c>
      <c r="L41" s="190">
        <v>21</v>
      </c>
      <c r="M41" s="190">
        <f>G41*(1+L41/100)</f>
        <v>0</v>
      </c>
      <c r="N41" s="188">
        <v>0</v>
      </c>
      <c r="O41" s="188">
        <f>ROUND(E41*N41,2)</f>
        <v>0</v>
      </c>
      <c r="P41" s="188">
        <v>0</v>
      </c>
      <c r="Q41" s="188">
        <f>ROUND(E41*P41,2)</f>
        <v>0</v>
      </c>
      <c r="R41" s="190"/>
      <c r="S41" s="190" t="s">
        <v>209</v>
      </c>
      <c r="T41" s="191" t="s">
        <v>210</v>
      </c>
      <c r="U41" s="160">
        <v>0.49717</v>
      </c>
      <c r="V41" s="160">
        <f>ROUND(E41*U41,2)</f>
        <v>2.98</v>
      </c>
      <c r="W41" s="160"/>
      <c r="X41" s="160" t="s">
        <v>246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426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69">
        <v>30</v>
      </c>
      <c r="B42" s="170" t="s">
        <v>1227</v>
      </c>
      <c r="C42" s="179" t="s">
        <v>1228</v>
      </c>
      <c r="D42" s="171" t="s">
        <v>442</v>
      </c>
      <c r="E42" s="172">
        <v>0.81</v>
      </c>
      <c r="F42" s="173"/>
      <c r="G42" s="174">
        <f>ROUND(E42*F42,2)</f>
        <v>0</v>
      </c>
      <c r="H42" s="173"/>
      <c r="I42" s="174">
        <f>ROUND(E42*H42,2)</f>
        <v>0</v>
      </c>
      <c r="J42" s="173"/>
      <c r="K42" s="174">
        <f>ROUND(E42*J42,2)</f>
        <v>0</v>
      </c>
      <c r="L42" s="174">
        <v>21</v>
      </c>
      <c r="M42" s="174">
        <f>G42*(1+L42/100)</f>
        <v>0</v>
      </c>
      <c r="N42" s="172">
        <v>1E-3</v>
      </c>
      <c r="O42" s="172">
        <f>ROUND(E42*N42,2)</f>
        <v>0</v>
      </c>
      <c r="P42" s="172">
        <v>0</v>
      </c>
      <c r="Q42" s="172">
        <f>ROUND(E42*P42,2)</f>
        <v>0</v>
      </c>
      <c r="R42" s="174"/>
      <c r="S42" s="174" t="s">
        <v>231</v>
      </c>
      <c r="T42" s="175" t="s">
        <v>210</v>
      </c>
      <c r="U42" s="160">
        <v>0</v>
      </c>
      <c r="V42" s="160">
        <f>ROUND(E42*U42,2)</f>
        <v>0</v>
      </c>
      <c r="W42" s="160"/>
      <c r="X42" s="160" t="s">
        <v>316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429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2" t="s">
        <v>1229</v>
      </c>
      <c r="D43" s="183"/>
      <c r="E43" s="184"/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251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2" t="s">
        <v>1230</v>
      </c>
      <c r="D44" s="183"/>
      <c r="E44" s="184">
        <v>0.81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251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85">
        <v>31</v>
      </c>
      <c r="B45" s="186" t="s">
        <v>1231</v>
      </c>
      <c r="C45" s="193" t="s">
        <v>1232</v>
      </c>
      <c r="D45" s="187" t="s">
        <v>299</v>
      </c>
      <c r="E45" s="188">
        <v>6</v>
      </c>
      <c r="F45" s="189"/>
      <c r="G45" s="190">
        <f t="shared" ref="G45:G58" si="14">ROUND(E45*F45,2)</f>
        <v>0</v>
      </c>
      <c r="H45" s="189"/>
      <c r="I45" s="190">
        <f t="shared" ref="I45:I58" si="15">ROUND(E45*H45,2)</f>
        <v>0</v>
      </c>
      <c r="J45" s="189"/>
      <c r="K45" s="190">
        <f t="shared" ref="K45:K58" si="16">ROUND(E45*J45,2)</f>
        <v>0</v>
      </c>
      <c r="L45" s="190">
        <v>21</v>
      </c>
      <c r="M45" s="190">
        <f t="shared" ref="M45:M58" si="17">G45*(1+L45/100)</f>
        <v>0</v>
      </c>
      <c r="N45" s="188">
        <v>2.1000000000000001E-4</v>
      </c>
      <c r="O45" s="188">
        <f t="shared" ref="O45:O58" si="18">ROUND(E45*N45,2)</f>
        <v>0</v>
      </c>
      <c r="P45" s="188">
        <v>0</v>
      </c>
      <c r="Q45" s="188">
        <f t="shared" ref="Q45:Q58" si="19">ROUND(E45*P45,2)</f>
        <v>0</v>
      </c>
      <c r="R45" s="190"/>
      <c r="S45" s="190" t="s">
        <v>231</v>
      </c>
      <c r="T45" s="191" t="s">
        <v>210</v>
      </c>
      <c r="U45" s="160">
        <v>0</v>
      </c>
      <c r="V45" s="160">
        <f t="shared" ref="V45:V58" si="20">ROUND(E45*U45,2)</f>
        <v>0</v>
      </c>
      <c r="W45" s="160"/>
      <c r="X45" s="160" t="s">
        <v>316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429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85">
        <v>32</v>
      </c>
      <c r="B46" s="186" t="s">
        <v>1233</v>
      </c>
      <c r="C46" s="193" t="s">
        <v>1234</v>
      </c>
      <c r="D46" s="187" t="s">
        <v>299</v>
      </c>
      <c r="E46" s="188">
        <v>3</v>
      </c>
      <c r="F46" s="189"/>
      <c r="G46" s="190">
        <f t="shared" si="14"/>
        <v>0</v>
      </c>
      <c r="H46" s="189"/>
      <c r="I46" s="190">
        <f t="shared" si="15"/>
        <v>0</v>
      </c>
      <c r="J46" s="189"/>
      <c r="K46" s="190">
        <f t="shared" si="16"/>
        <v>0</v>
      </c>
      <c r="L46" s="190">
        <v>21</v>
      </c>
      <c r="M46" s="190">
        <f t="shared" si="17"/>
        <v>0</v>
      </c>
      <c r="N46" s="188">
        <v>0</v>
      </c>
      <c r="O46" s="188">
        <f t="shared" si="18"/>
        <v>0</v>
      </c>
      <c r="P46" s="188">
        <v>0</v>
      </c>
      <c r="Q46" s="188">
        <f t="shared" si="19"/>
        <v>0</v>
      </c>
      <c r="R46" s="190"/>
      <c r="S46" s="190" t="s">
        <v>231</v>
      </c>
      <c r="T46" s="191" t="s">
        <v>210</v>
      </c>
      <c r="U46" s="160">
        <v>0</v>
      </c>
      <c r="V46" s="160">
        <f t="shared" si="20"/>
        <v>0</v>
      </c>
      <c r="W46" s="160"/>
      <c r="X46" s="160" t="s">
        <v>246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426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85">
        <v>33</v>
      </c>
      <c r="B47" s="186" t="s">
        <v>1235</v>
      </c>
      <c r="C47" s="193" t="s">
        <v>1236</v>
      </c>
      <c r="D47" s="187" t="s">
        <v>293</v>
      </c>
      <c r="E47" s="188">
        <v>3</v>
      </c>
      <c r="F47" s="189"/>
      <c r="G47" s="190">
        <f t="shared" si="14"/>
        <v>0</v>
      </c>
      <c r="H47" s="189"/>
      <c r="I47" s="190">
        <f t="shared" si="15"/>
        <v>0</v>
      </c>
      <c r="J47" s="189"/>
      <c r="K47" s="190">
        <f t="shared" si="16"/>
        <v>0</v>
      </c>
      <c r="L47" s="190">
        <v>21</v>
      </c>
      <c r="M47" s="190">
        <f t="shared" si="17"/>
        <v>0</v>
      </c>
      <c r="N47" s="188">
        <v>1E-4</v>
      </c>
      <c r="O47" s="188">
        <f t="shared" si="18"/>
        <v>0</v>
      </c>
      <c r="P47" s="188">
        <v>0</v>
      </c>
      <c r="Q47" s="188">
        <f t="shared" si="19"/>
        <v>0</v>
      </c>
      <c r="R47" s="190"/>
      <c r="S47" s="190" t="s">
        <v>231</v>
      </c>
      <c r="T47" s="191" t="s">
        <v>210</v>
      </c>
      <c r="U47" s="160">
        <v>0</v>
      </c>
      <c r="V47" s="160">
        <f t="shared" si="20"/>
        <v>0</v>
      </c>
      <c r="W47" s="160"/>
      <c r="X47" s="160" t="s">
        <v>316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429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85">
        <v>34</v>
      </c>
      <c r="B48" s="186" t="s">
        <v>514</v>
      </c>
      <c r="C48" s="193" t="s">
        <v>515</v>
      </c>
      <c r="D48" s="187" t="s">
        <v>299</v>
      </c>
      <c r="E48" s="188">
        <v>8</v>
      </c>
      <c r="F48" s="189"/>
      <c r="G48" s="190">
        <f t="shared" si="14"/>
        <v>0</v>
      </c>
      <c r="H48" s="189"/>
      <c r="I48" s="190">
        <f t="shared" si="15"/>
        <v>0</v>
      </c>
      <c r="J48" s="189"/>
      <c r="K48" s="190">
        <f t="shared" si="16"/>
        <v>0</v>
      </c>
      <c r="L48" s="190">
        <v>21</v>
      </c>
      <c r="M48" s="190">
        <f t="shared" si="17"/>
        <v>0</v>
      </c>
      <c r="N48" s="188">
        <v>0</v>
      </c>
      <c r="O48" s="188">
        <f t="shared" si="18"/>
        <v>0</v>
      </c>
      <c r="P48" s="188">
        <v>0</v>
      </c>
      <c r="Q48" s="188">
        <f t="shared" si="19"/>
        <v>0</v>
      </c>
      <c r="R48" s="190"/>
      <c r="S48" s="190" t="s">
        <v>209</v>
      </c>
      <c r="T48" s="191" t="s">
        <v>210</v>
      </c>
      <c r="U48" s="160">
        <v>0.24399999999999999</v>
      </c>
      <c r="V48" s="160">
        <f t="shared" si="20"/>
        <v>1.95</v>
      </c>
      <c r="W48" s="160"/>
      <c r="X48" s="160" t="s">
        <v>246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426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85">
        <v>35</v>
      </c>
      <c r="B49" s="186" t="s">
        <v>516</v>
      </c>
      <c r="C49" s="193" t="s">
        <v>517</v>
      </c>
      <c r="D49" s="187" t="s">
        <v>299</v>
      </c>
      <c r="E49" s="188">
        <v>2</v>
      </c>
      <c r="F49" s="189"/>
      <c r="G49" s="190">
        <f t="shared" si="14"/>
        <v>0</v>
      </c>
      <c r="H49" s="189"/>
      <c r="I49" s="190">
        <f t="shared" si="15"/>
        <v>0</v>
      </c>
      <c r="J49" s="189"/>
      <c r="K49" s="190">
        <f t="shared" si="16"/>
        <v>0</v>
      </c>
      <c r="L49" s="190">
        <v>21</v>
      </c>
      <c r="M49" s="190">
        <f t="shared" si="17"/>
        <v>0</v>
      </c>
      <c r="N49" s="188">
        <v>2.3000000000000001E-4</v>
      </c>
      <c r="O49" s="188">
        <f t="shared" si="18"/>
        <v>0</v>
      </c>
      <c r="P49" s="188">
        <v>0</v>
      </c>
      <c r="Q49" s="188">
        <f t="shared" si="19"/>
        <v>0</v>
      </c>
      <c r="R49" s="190"/>
      <c r="S49" s="190" t="s">
        <v>231</v>
      </c>
      <c r="T49" s="191" t="s">
        <v>210</v>
      </c>
      <c r="U49" s="160">
        <v>0</v>
      </c>
      <c r="V49" s="160">
        <f t="shared" si="20"/>
        <v>0</v>
      </c>
      <c r="W49" s="160"/>
      <c r="X49" s="160" t="s">
        <v>316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429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85">
        <v>36</v>
      </c>
      <c r="B50" s="186" t="s">
        <v>1237</v>
      </c>
      <c r="C50" s="193" t="s">
        <v>1238</v>
      </c>
      <c r="D50" s="187" t="s">
        <v>299</v>
      </c>
      <c r="E50" s="188">
        <v>2</v>
      </c>
      <c r="F50" s="189"/>
      <c r="G50" s="190">
        <f t="shared" si="14"/>
        <v>0</v>
      </c>
      <c r="H50" s="189"/>
      <c r="I50" s="190">
        <f t="shared" si="15"/>
        <v>0</v>
      </c>
      <c r="J50" s="189"/>
      <c r="K50" s="190">
        <f t="shared" si="16"/>
        <v>0</v>
      </c>
      <c r="L50" s="190">
        <v>21</v>
      </c>
      <c r="M50" s="190">
        <f t="shared" si="17"/>
        <v>0</v>
      </c>
      <c r="N50" s="188">
        <v>2.0000000000000001E-4</v>
      </c>
      <c r="O50" s="188">
        <f t="shared" si="18"/>
        <v>0</v>
      </c>
      <c r="P50" s="188">
        <v>0</v>
      </c>
      <c r="Q50" s="188">
        <f t="shared" si="19"/>
        <v>0</v>
      </c>
      <c r="R50" s="190"/>
      <c r="S50" s="190" t="s">
        <v>231</v>
      </c>
      <c r="T50" s="191" t="s">
        <v>210</v>
      </c>
      <c r="U50" s="160">
        <v>0</v>
      </c>
      <c r="V50" s="160">
        <f t="shared" si="20"/>
        <v>0</v>
      </c>
      <c r="W50" s="160"/>
      <c r="X50" s="160" t="s">
        <v>316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429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22.5" outlineLevel="1" x14ac:dyDescent="0.2">
      <c r="A51" s="185">
        <v>37</v>
      </c>
      <c r="B51" s="186" t="s">
        <v>1239</v>
      </c>
      <c r="C51" s="193" t="s">
        <v>1240</v>
      </c>
      <c r="D51" s="187" t="s">
        <v>299</v>
      </c>
      <c r="E51" s="188">
        <v>4</v>
      </c>
      <c r="F51" s="189"/>
      <c r="G51" s="190">
        <f t="shared" si="14"/>
        <v>0</v>
      </c>
      <c r="H51" s="189"/>
      <c r="I51" s="190">
        <f t="shared" si="15"/>
        <v>0</v>
      </c>
      <c r="J51" s="189"/>
      <c r="K51" s="190">
        <f t="shared" si="16"/>
        <v>0</v>
      </c>
      <c r="L51" s="190">
        <v>21</v>
      </c>
      <c r="M51" s="190">
        <f t="shared" si="17"/>
        <v>0</v>
      </c>
      <c r="N51" s="188">
        <v>6.9999999999999999E-4</v>
      </c>
      <c r="O51" s="188">
        <f t="shared" si="18"/>
        <v>0</v>
      </c>
      <c r="P51" s="188">
        <v>0</v>
      </c>
      <c r="Q51" s="188">
        <f t="shared" si="19"/>
        <v>0</v>
      </c>
      <c r="R51" s="190"/>
      <c r="S51" s="190" t="s">
        <v>231</v>
      </c>
      <c r="T51" s="191" t="s">
        <v>210</v>
      </c>
      <c r="U51" s="160">
        <v>0</v>
      </c>
      <c r="V51" s="160">
        <f t="shared" si="20"/>
        <v>0</v>
      </c>
      <c r="W51" s="160"/>
      <c r="X51" s="160" t="s">
        <v>316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429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2.5" outlineLevel="1" x14ac:dyDescent="0.2">
      <c r="A52" s="185">
        <v>38</v>
      </c>
      <c r="B52" s="186" t="s">
        <v>1241</v>
      </c>
      <c r="C52" s="193" t="s">
        <v>1242</v>
      </c>
      <c r="D52" s="187" t="s">
        <v>299</v>
      </c>
      <c r="E52" s="188">
        <v>1</v>
      </c>
      <c r="F52" s="189"/>
      <c r="G52" s="190">
        <f t="shared" si="14"/>
        <v>0</v>
      </c>
      <c r="H52" s="189"/>
      <c r="I52" s="190">
        <f t="shared" si="15"/>
        <v>0</v>
      </c>
      <c r="J52" s="189"/>
      <c r="K52" s="190">
        <f t="shared" si="16"/>
        <v>0</v>
      </c>
      <c r="L52" s="190">
        <v>21</v>
      </c>
      <c r="M52" s="190">
        <f t="shared" si="17"/>
        <v>0</v>
      </c>
      <c r="N52" s="188">
        <v>0</v>
      </c>
      <c r="O52" s="188">
        <f t="shared" si="18"/>
        <v>0</v>
      </c>
      <c r="P52" s="188">
        <v>0</v>
      </c>
      <c r="Q52" s="188">
        <f t="shared" si="19"/>
        <v>0</v>
      </c>
      <c r="R52" s="190"/>
      <c r="S52" s="190" t="s">
        <v>231</v>
      </c>
      <c r="T52" s="191" t="s">
        <v>210</v>
      </c>
      <c r="U52" s="160">
        <v>0</v>
      </c>
      <c r="V52" s="160">
        <f t="shared" si="20"/>
        <v>0</v>
      </c>
      <c r="W52" s="160"/>
      <c r="X52" s="160" t="s">
        <v>246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426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85">
        <v>39</v>
      </c>
      <c r="B53" s="186" t="s">
        <v>449</v>
      </c>
      <c r="C53" s="193" t="s">
        <v>1243</v>
      </c>
      <c r="D53" s="187" t="s">
        <v>299</v>
      </c>
      <c r="E53" s="188">
        <v>1</v>
      </c>
      <c r="F53" s="189"/>
      <c r="G53" s="190">
        <f t="shared" si="14"/>
        <v>0</v>
      </c>
      <c r="H53" s="189"/>
      <c r="I53" s="190">
        <f t="shared" si="15"/>
        <v>0</v>
      </c>
      <c r="J53" s="189"/>
      <c r="K53" s="190">
        <f t="shared" si="16"/>
        <v>0</v>
      </c>
      <c r="L53" s="190">
        <v>21</v>
      </c>
      <c r="M53" s="190">
        <f t="shared" si="17"/>
        <v>0</v>
      </c>
      <c r="N53" s="188">
        <v>0</v>
      </c>
      <c r="O53" s="188">
        <f t="shared" si="18"/>
        <v>0</v>
      </c>
      <c r="P53" s="188">
        <v>0</v>
      </c>
      <c r="Q53" s="188">
        <f t="shared" si="19"/>
        <v>0</v>
      </c>
      <c r="R53" s="190"/>
      <c r="S53" s="190" t="s">
        <v>231</v>
      </c>
      <c r="T53" s="191" t="s">
        <v>210</v>
      </c>
      <c r="U53" s="160">
        <v>0</v>
      </c>
      <c r="V53" s="160">
        <f t="shared" si="20"/>
        <v>0</v>
      </c>
      <c r="W53" s="160"/>
      <c r="X53" s="160" t="s">
        <v>246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426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85">
        <v>40</v>
      </c>
      <c r="B54" s="186" t="s">
        <v>451</v>
      </c>
      <c r="C54" s="193" t="s">
        <v>452</v>
      </c>
      <c r="D54" s="187" t="s">
        <v>299</v>
      </c>
      <c r="E54" s="188">
        <v>1</v>
      </c>
      <c r="F54" s="189"/>
      <c r="G54" s="190">
        <f t="shared" si="14"/>
        <v>0</v>
      </c>
      <c r="H54" s="189"/>
      <c r="I54" s="190">
        <f t="shared" si="15"/>
        <v>0</v>
      </c>
      <c r="J54" s="189"/>
      <c r="K54" s="190">
        <f t="shared" si="16"/>
        <v>0</v>
      </c>
      <c r="L54" s="190">
        <v>21</v>
      </c>
      <c r="M54" s="190">
        <f t="shared" si="17"/>
        <v>0</v>
      </c>
      <c r="N54" s="188">
        <v>0</v>
      </c>
      <c r="O54" s="188">
        <f t="shared" si="18"/>
        <v>0</v>
      </c>
      <c r="P54" s="188">
        <v>0</v>
      </c>
      <c r="Q54" s="188">
        <f t="shared" si="19"/>
        <v>0</v>
      </c>
      <c r="R54" s="190"/>
      <c r="S54" s="190" t="s">
        <v>231</v>
      </c>
      <c r="T54" s="191" t="s">
        <v>210</v>
      </c>
      <c r="U54" s="160">
        <v>0</v>
      </c>
      <c r="V54" s="160">
        <f t="shared" si="20"/>
        <v>0</v>
      </c>
      <c r="W54" s="160"/>
      <c r="X54" s="160" t="s">
        <v>246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426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22.5" outlineLevel="1" x14ac:dyDescent="0.2">
      <c r="A55" s="185">
        <v>41</v>
      </c>
      <c r="B55" s="186" t="s">
        <v>1244</v>
      </c>
      <c r="C55" s="193" t="s">
        <v>1245</v>
      </c>
      <c r="D55" s="187" t="s">
        <v>293</v>
      </c>
      <c r="E55" s="188">
        <v>25</v>
      </c>
      <c r="F55" s="189"/>
      <c r="G55" s="190">
        <f t="shared" si="14"/>
        <v>0</v>
      </c>
      <c r="H55" s="189"/>
      <c r="I55" s="190">
        <f t="shared" si="15"/>
        <v>0</v>
      </c>
      <c r="J55" s="189"/>
      <c r="K55" s="190">
        <f t="shared" si="16"/>
        <v>0</v>
      </c>
      <c r="L55" s="190">
        <v>21</v>
      </c>
      <c r="M55" s="190">
        <f t="shared" si="17"/>
        <v>0</v>
      </c>
      <c r="N55" s="188">
        <v>0</v>
      </c>
      <c r="O55" s="188">
        <f t="shared" si="18"/>
        <v>0</v>
      </c>
      <c r="P55" s="188">
        <v>0</v>
      </c>
      <c r="Q55" s="188">
        <f t="shared" si="19"/>
        <v>0</v>
      </c>
      <c r="R55" s="190"/>
      <c r="S55" s="190" t="s">
        <v>209</v>
      </c>
      <c r="T55" s="191" t="s">
        <v>210</v>
      </c>
      <c r="U55" s="160">
        <v>5.0959999999999998E-2</v>
      </c>
      <c r="V55" s="160">
        <f t="shared" si="20"/>
        <v>1.27</v>
      </c>
      <c r="W55" s="160"/>
      <c r="X55" s="160" t="s">
        <v>246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426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85">
        <v>42</v>
      </c>
      <c r="B56" s="186" t="s">
        <v>557</v>
      </c>
      <c r="C56" s="193" t="s">
        <v>558</v>
      </c>
      <c r="D56" s="187" t="s">
        <v>293</v>
      </c>
      <c r="E56" s="188">
        <v>25</v>
      </c>
      <c r="F56" s="189"/>
      <c r="G56" s="190">
        <f t="shared" si="14"/>
        <v>0</v>
      </c>
      <c r="H56" s="189"/>
      <c r="I56" s="190">
        <f t="shared" si="15"/>
        <v>0</v>
      </c>
      <c r="J56" s="189"/>
      <c r="K56" s="190">
        <f t="shared" si="16"/>
        <v>0</v>
      </c>
      <c r="L56" s="190">
        <v>21</v>
      </c>
      <c r="M56" s="190">
        <f t="shared" si="17"/>
        <v>0</v>
      </c>
      <c r="N56" s="188">
        <v>1.2E-4</v>
      </c>
      <c r="O56" s="188">
        <f t="shared" si="18"/>
        <v>0</v>
      </c>
      <c r="P56" s="188">
        <v>0</v>
      </c>
      <c r="Q56" s="188">
        <f t="shared" si="19"/>
        <v>0</v>
      </c>
      <c r="R56" s="190"/>
      <c r="S56" s="190" t="s">
        <v>231</v>
      </c>
      <c r="T56" s="191" t="s">
        <v>210</v>
      </c>
      <c r="U56" s="160">
        <v>0</v>
      </c>
      <c r="V56" s="160">
        <f t="shared" si="20"/>
        <v>0</v>
      </c>
      <c r="W56" s="160"/>
      <c r="X56" s="160" t="s">
        <v>316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429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22.5" outlineLevel="1" x14ac:dyDescent="0.2">
      <c r="A57" s="185">
        <v>43</v>
      </c>
      <c r="B57" s="186" t="s">
        <v>1246</v>
      </c>
      <c r="C57" s="193" t="s">
        <v>1247</v>
      </c>
      <c r="D57" s="187" t="s">
        <v>293</v>
      </c>
      <c r="E57" s="188">
        <v>120</v>
      </c>
      <c r="F57" s="189"/>
      <c r="G57" s="190">
        <f t="shared" si="14"/>
        <v>0</v>
      </c>
      <c r="H57" s="189"/>
      <c r="I57" s="190">
        <f t="shared" si="15"/>
        <v>0</v>
      </c>
      <c r="J57" s="189"/>
      <c r="K57" s="190">
        <f t="shared" si="16"/>
        <v>0</v>
      </c>
      <c r="L57" s="190">
        <v>21</v>
      </c>
      <c r="M57" s="190">
        <f t="shared" si="17"/>
        <v>0</v>
      </c>
      <c r="N57" s="188">
        <v>0</v>
      </c>
      <c r="O57" s="188">
        <f t="shared" si="18"/>
        <v>0</v>
      </c>
      <c r="P57" s="188">
        <v>0</v>
      </c>
      <c r="Q57" s="188">
        <f t="shared" si="19"/>
        <v>0</v>
      </c>
      <c r="R57" s="190"/>
      <c r="S57" s="190" t="s">
        <v>231</v>
      </c>
      <c r="T57" s="191" t="s">
        <v>210</v>
      </c>
      <c r="U57" s="160">
        <v>0</v>
      </c>
      <c r="V57" s="160">
        <f t="shared" si="20"/>
        <v>0</v>
      </c>
      <c r="W57" s="160"/>
      <c r="X57" s="160" t="s">
        <v>246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426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69">
        <v>44</v>
      </c>
      <c r="B58" s="170" t="s">
        <v>1248</v>
      </c>
      <c r="C58" s="179" t="s">
        <v>1249</v>
      </c>
      <c r="D58" s="171" t="s">
        <v>293</v>
      </c>
      <c r="E58" s="172">
        <v>120</v>
      </c>
      <c r="F58" s="173"/>
      <c r="G58" s="174">
        <f t="shared" si="14"/>
        <v>0</v>
      </c>
      <c r="H58" s="173"/>
      <c r="I58" s="174">
        <f t="shared" si="15"/>
        <v>0</v>
      </c>
      <c r="J58" s="173"/>
      <c r="K58" s="174">
        <f t="shared" si="16"/>
        <v>0</v>
      </c>
      <c r="L58" s="174">
        <v>21</v>
      </c>
      <c r="M58" s="174">
        <f t="shared" si="17"/>
        <v>0</v>
      </c>
      <c r="N58" s="172">
        <v>2.0000000000000001E-4</v>
      </c>
      <c r="O58" s="172">
        <f t="shared" si="18"/>
        <v>0.02</v>
      </c>
      <c r="P58" s="172">
        <v>0</v>
      </c>
      <c r="Q58" s="172">
        <f t="shared" si="19"/>
        <v>0</v>
      </c>
      <c r="R58" s="174" t="s">
        <v>315</v>
      </c>
      <c r="S58" s="174" t="s">
        <v>209</v>
      </c>
      <c r="T58" s="175" t="s">
        <v>210</v>
      </c>
      <c r="U58" s="160">
        <v>0</v>
      </c>
      <c r="V58" s="160">
        <f t="shared" si="20"/>
        <v>0</v>
      </c>
      <c r="W58" s="160"/>
      <c r="X58" s="160" t="s">
        <v>316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429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92" t="s">
        <v>1250</v>
      </c>
      <c r="D59" s="183"/>
      <c r="E59" s="184"/>
      <c r="F59" s="160"/>
      <c r="G59" s="160"/>
      <c r="H59" s="160"/>
      <c r="I59" s="160"/>
      <c r="J59" s="160"/>
      <c r="K59" s="160"/>
      <c r="L59" s="160"/>
      <c r="M59" s="160"/>
      <c r="N59" s="159"/>
      <c r="O59" s="159"/>
      <c r="P59" s="159"/>
      <c r="Q59" s="159"/>
      <c r="R59" s="160"/>
      <c r="S59" s="160"/>
      <c r="T59" s="160"/>
      <c r="U59" s="160"/>
      <c r="V59" s="160"/>
      <c r="W59" s="160"/>
      <c r="X59" s="160"/>
      <c r="Y59" s="149"/>
      <c r="Z59" s="149"/>
      <c r="AA59" s="149"/>
      <c r="AB59" s="149"/>
      <c r="AC59" s="149"/>
      <c r="AD59" s="149"/>
      <c r="AE59" s="149"/>
      <c r="AF59" s="149"/>
      <c r="AG59" s="149" t="s">
        <v>251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92" t="s">
        <v>1251</v>
      </c>
      <c r="D60" s="183"/>
      <c r="E60" s="184">
        <v>120</v>
      </c>
      <c r="F60" s="160"/>
      <c r="G60" s="160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49"/>
      <c r="Z60" s="149"/>
      <c r="AA60" s="149"/>
      <c r="AB60" s="149"/>
      <c r="AC60" s="149"/>
      <c r="AD60" s="149"/>
      <c r="AE60" s="149"/>
      <c r="AF60" s="149"/>
      <c r="AG60" s="149" t="s">
        <v>251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85">
        <v>45</v>
      </c>
      <c r="B61" s="186" t="s">
        <v>1252</v>
      </c>
      <c r="C61" s="193" t="s">
        <v>1253</v>
      </c>
      <c r="D61" s="187" t="s">
        <v>293</v>
      </c>
      <c r="E61" s="188">
        <v>25</v>
      </c>
      <c r="F61" s="189"/>
      <c r="G61" s="190">
        <f>ROUND(E61*F61,2)</f>
        <v>0</v>
      </c>
      <c r="H61" s="189"/>
      <c r="I61" s="190">
        <f>ROUND(E61*H61,2)</f>
        <v>0</v>
      </c>
      <c r="J61" s="189"/>
      <c r="K61" s="190">
        <f>ROUND(E61*J61,2)</f>
        <v>0</v>
      </c>
      <c r="L61" s="190">
        <v>21</v>
      </c>
      <c r="M61" s="190">
        <f>G61*(1+L61/100)</f>
        <v>0</v>
      </c>
      <c r="N61" s="188">
        <v>0</v>
      </c>
      <c r="O61" s="188">
        <f>ROUND(E61*N61,2)</f>
        <v>0</v>
      </c>
      <c r="P61" s="188">
        <v>0</v>
      </c>
      <c r="Q61" s="188">
        <f>ROUND(E61*P61,2)</f>
        <v>0</v>
      </c>
      <c r="R61" s="190"/>
      <c r="S61" s="190" t="s">
        <v>209</v>
      </c>
      <c r="T61" s="191" t="s">
        <v>210</v>
      </c>
      <c r="U61" s="160">
        <v>9.955E-2</v>
      </c>
      <c r="V61" s="160">
        <f>ROUND(E61*U61,2)</f>
        <v>2.4900000000000002</v>
      </c>
      <c r="W61" s="160"/>
      <c r="X61" s="160" t="s">
        <v>246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426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69">
        <v>46</v>
      </c>
      <c r="B62" s="170" t="s">
        <v>1254</v>
      </c>
      <c r="C62" s="179" t="s">
        <v>1255</v>
      </c>
      <c r="D62" s="171" t="s">
        <v>293</v>
      </c>
      <c r="E62" s="172">
        <v>25</v>
      </c>
      <c r="F62" s="173"/>
      <c r="G62" s="174">
        <f>ROUND(E62*F62,2)</f>
        <v>0</v>
      </c>
      <c r="H62" s="173"/>
      <c r="I62" s="174">
        <f>ROUND(E62*H62,2)</f>
        <v>0</v>
      </c>
      <c r="J62" s="173"/>
      <c r="K62" s="174">
        <f>ROUND(E62*J62,2)</f>
        <v>0</v>
      </c>
      <c r="L62" s="174">
        <v>21</v>
      </c>
      <c r="M62" s="174">
        <f>G62*(1+L62/100)</f>
        <v>0</v>
      </c>
      <c r="N62" s="172">
        <v>2.9999999999999997E-4</v>
      </c>
      <c r="O62" s="172">
        <f>ROUND(E62*N62,2)</f>
        <v>0.01</v>
      </c>
      <c r="P62" s="172">
        <v>0</v>
      </c>
      <c r="Q62" s="172">
        <f>ROUND(E62*P62,2)</f>
        <v>0</v>
      </c>
      <c r="R62" s="174" t="s">
        <v>315</v>
      </c>
      <c r="S62" s="174" t="s">
        <v>209</v>
      </c>
      <c r="T62" s="175" t="s">
        <v>210</v>
      </c>
      <c r="U62" s="160">
        <v>0</v>
      </c>
      <c r="V62" s="160">
        <f>ROUND(E62*U62,2)</f>
        <v>0</v>
      </c>
      <c r="W62" s="160"/>
      <c r="X62" s="160" t="s">
        <v>316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429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x14ac:dyDescent="0.2">
      <c r="A63" s="3"/>
      <c r="B63" s="4"/>
      <c r="C63" s="180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v>15</v>
      </c>
      <c r="AF63">
        <v>21</v>
      </c>
      <c r="AG63" t="s">
        <v>191</v>
      </c>
    </row>
    <row r="64" spans="1:60" x14ac:dyDescent="0.2">
      <c r="A64" s="152"/>
      <c r="B64" s="153" t="s">
        <v>29</v>
      </c>
      <c r="C64" s="181"/>
      <c r="D64" s="154"/>
      <c r="E64" s="155"/>
      <c r="F64" s="155"/>
      <c r="G64" s="177">
        <f>G8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f>SUMIF(L7:L62,AE63,G7:G62)</f>
        <v>0</v>
      </c>
      <c r="AF64">
        <f>SUMIF(L7:L62,AF63,G7:G62)</f>
        <v>0</v>
      </c>
      <c r="AG64" t="s">
        <v>240</v>
      </c>
    </row>
    <row r="65" spans="3:33" x14ac:dyDescent="0.2">
      <c r="C65" s="182"/>
      <c r="D65" s="10"/>
      <c r="AG65" t="s">
        <v>241</v>
      </c>
    </row>
    <row r="66" spans="3:33" x14ac:dyDescent="0.2">
      <c r="D66" s="10"/>
    </row>
    <row r="67" spans="3:33" x14ac:dyDescent="0.2">
      <c r="D67" s="10"/>
    </row>
    <row r="68" spans="3:33" x14ac:dyDescent="0.2">
      <c r="D68" s="10"/>
    </row>
    <row r="69" spans="3:33" x14ac:dyDescent="0.2">
      <c r="D69" s="10"/>
    </row>
    <row r="70" spans="3:33" x14ac:dyDescent="0.2">
      <c r="D70" s="10"/>
    </row>
    <row r="71" spans="3:33" x14ac:dyDescent="0.2">
      <c r="D71" s="10"/>
    </row>
    <row r="72" spans="3:33" x14ac:dyDescent="0.2">
      <c r="D72" s="10"/>
    </row>
    <row r="73" spans="3:33" x14ac:dyDescent="0.2">
      <c r="D73" s="10"/>
    </row>
    <row r="74" spans="3:33" x14ac:dyDescent="0.2">
      <c r="D74" s="10"/>
    </row>
    <row r="75" spans="3:33" x14ac:dyDescent="0.2">
      <c r="D75" s="10"/>
    </row>
    <row r="76" spans="3:33" x14ac:dyDescent="0.2">
      <c r="D76" s="10"/>
    </row>
    <row r="77" spans="3:33" x14ac:dyDescent="0.2">
      <c r="D77" s="10"/>
    </row>
    <row r="78" spans="3:33" x14ac:dyDescent="0.2">
      <c r="D78" s="10"/>
    </row>
    <row r="79" spans="3:33" x14ac:dyDescent="0.2">
      <c r="D79" s="10"/>
    </row>
    <row r="80" spans="3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6NbXVFmKkrBJdOQL7pSFIoTO0Gt1YZnYwBkS6e6Elkqk6PwoDUZ3WVw6PRJnLI2w6u7usgsecRiJkIwfwLDBQw==" saltValue="npZzyp5ryGEre+IG/ZmEN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6080-A5B5-4185-9EE8-A067249F1F0B}">
  <sheetPr>
    <tabColor rgb="FF00B050"/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73</v>
      </c>
      <c r="C4" s="263" t="s">
        <v>74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SUMIF(AG9:AG30,"&lt;&gt;NOR",G9:G30)</f>
        <v>0</v>
      </c>
      <c r="H8" s="167"/>
      <c r="I8" s="167">
        <f>SUM(I9:I30)</f>
        <v>0</v>
      </c>
      <c r="J8" s="167"/>
      <c r="K8" s="167">
        <f>SUM(K9:K30)</f>
        <v>0</v>
      </c>
      <c r="L8" s="167"/>
      <c r="M8" s="167">
        <f>SUM(M9:M30)</f>
        <v>0</v>
      </c>
      <c r="N8" s="166"/>
      <c r="O8" s="166">
        <f>SUM(O9:O30)</f>
        <v>201.24</v>
      </c>
      <c r="P8" s="166"/>
      <c r="Q8" s="166">
        <f>SUM(Q9:Q30)</f>
        <v>0</v>
      </c>
      <c r="R8" s="167"/>
      <c r="S8" s="167"/>
      <c r="T8" s="168"/>
      <c r="U8" s="162"/>
      <c r="V8" s="162">
        <f>SUM(V9:V30)</f>
        <v>308.8</v>
      </c>
      <c r="W8" s="162"/>
      <c r="X8" s="162"/>
      <c r="AG8" t="s">
        <v>205</v>
      </c>
    </row>
    <row r="9" spans="1:60" ht="22.5" outlineLevel="1" x14ac:dyDescent="0.2">
      <c r="A9" s="169">
        <v>1</v>
      </c>
      <c r="B9" s="170" t="s">
        <v>603</v>
      </c>
      <c r="C9" s="179" t="s">
        <v>604</v>
      </c>
      <c r="D9" s="171" t="s">
        <v>244</v>
      </c>
      <c r="E9" s="172">
        <v>27.3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0.187</v>
      </c>
      <c r="V9" s="160">
        <f>ROUND(E9*U9,2)</f>
        <v>5.1100000000000003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6" t="s">
        <v>605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1256</v>
      </c>
      <c r="D11" s="183"/>
      <c r="E11" s="184">
        <v>27.3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69">
        <v>2</v>
      </c>
      <c r="B12" s="170" t="s">
        <v>252</v>
      </c>
      <c r="C12" s="179" t="s">
        <v>253</v>
      </c>
      <c r="D12" s="171" t="s">
        <v>244</v>
      </c>
      <c r="E12" s="172">
        <v>107.3015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4" t="s">
        <v>245</v>
      </c>
      <c r="S12" s="174" t="s">
        <v>209</v>
      </c>
      <c r="T12" s="175" t="s">
        <v>209</v>
      </c>
      <c r="U12" s="160">
        <v>0.35</v>
      </c>
      <c r="V12" s="160">
        <f>ROUND(E12*U12,2)</f>
        <v>37.56</v>
      </c>
      <c r="W12" s="160"/>
      <c r="X12" s="160" t="s">
        <v>246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247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33.75" outlineLevel="1" x14ac:dyDescent="0.2">
      <c r="A13" s="156"/>
      <c r="B13" s="157"/>
      <c r="C13" s="266" t="s">
        <v>254</v>
      </c>
      <c r="D13" s="267"/>
      <c r="E13" s="267"/>
      <c r="F13" s="267"/>
      <c r="G13" s="267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249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76" t="str">
        <f>C13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92" t="s">
        <v>1257</v>
      </c>
      <c r="D14" s="183"/>
      <c r="E14" s="184">
        <v>34.64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251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92" t="s">
        <v>1258</v>
      </c>
      <c r="D15" s="183"/>
      <c r="E15" s="184">
        <v>26.1</v>
      </c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251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92" t="s">
        <v>1259</v>
      </c>
      <c r="D16" s="183"/>
      <c r="E16" s="184">
        <v>14.5665</v>
      </c>
      <c r="F16" s="160"/>
      <c r="G16" s="160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251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2" t="s">
        <v>1260</v>
      </c>
      <c r="D17" s="183"/>
      <c r="E17" s="184">
        <v>12.87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251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92" t="s">
        <v>1261</v>
      </c>
      <c r="D18" s="183"/>
      <c r="E18" s="184">
        <v>9.27</v>
      </c>
      <c r="F18" s="160"/>
      <c r="G18" s="160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251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92" t="s">
        <v>1262</v>
      </c>
      <c r="D19" s="183"/>
      <c r="E19" s="184">
        <v>9.8550000000000004</v>
      </c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251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69">
        <v>3</v>
      </c>
      <c r="B20" s="170" t="s">
        <v>265</v>
      </c>
      <c r="C20" s="179" t="s">
        <v>266</v>
      </c>
      <c r="D20" s="171" t="s">
        <v>244</v>
      </c>
      <c r="E20" s="172">
        <v>134.60149999999999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4" t="s">
        <v>245</v>
      </c>
      <c r="S20" s="174" t="s">
        <v>209</v>
      </c>
      <c r="T20" s="175" t="s">
        <v>209</v>
      </c>
      <c r="U20" s="160">
        <v>5.1999999999999998E-3</v>
      </c>
      <c r="V20" s="160">
        <f>ROUND(E20*U20,2)</f>
        <v>0.7</v>
      </c>
      <c r="W20" s="160"/>
      <c r="X20" s="160" t="s">
        <v>246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247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266" t="s">
        <v>267</v>
      </c>
      <c r="D21" s="267"/>
      <c r="E21" s="267"/>
      <c r="F21" s="267"/>
      <c r="G21" s="267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249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92" t="s">
        <v>1263</v>
      </c>
      <c r="D22" s="183"/>
      <c r="E22" s="184">
        <v>27.3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251</v>
      </c>
      <c r="AH22" s="149">
        <v>5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2" t="s">
        <v>1264</v>
      </c>
      <c r="D23" s="183"/>
      <c r="E23" s="184">
        <v>107.3015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251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69">
        <v>4</v>
      </c>
      <c r="B24" s="170" t="s">
        <v>635</v>
      </c>
      <c r="C24" s="179" t="s">
        <v>636</v>
      </c>
      <c r="D24" s="171" t="s">
        <v>258</v>
      </c>
      <c r="E24" s="172">
        <v>326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72">
        <v>0</v>
      </c>
      <c r="O24" s="172">
        <f>ROUND(E24*N24,2)</f>
        <v>0</v>
      </c>
      <c r="P24" s="172">
        <v>0</v>
      </c>
      <c r="Q24" s="172">
        <f>ROUND(E24*P24,2)</f>
        <v>0</v>
      </c>
      <c r="R24" s="174" t="s">
        <v>245</v>
      </c>
      <c r="S24" s="174" t="s">
        <v>209</v>
      </c>
      <c r="T24" s="175" t="s">
        <v>209</v>
      </c>
      <c r="U24" s="160">
        <v>1.7999999999999999E-2</v>
      </c>
      <c r="V24" s="160">
        <f>ROUND(E24*U24,2)</f>
        <v>5.87</v>
      </c>
      <c r="W24" s="160"/>
      <c r="X24" s="160" t="s">
        <v>246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247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266" t="s">
        <v>637</v>
      </c>
      <c r="D25" s="267"/>
      <c r="E25" s="267"/>
      <c r="F25" s="267"/>
      <c r="G25" s="267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249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92" t="s">
        <v>1265</v>
      </c>
      <c r="D26" s="183"/>
      <c r="E26" s="184">
        <v>326</v>
      </c>
      <c r="F26" s="160"/>
      <c r="G26" s="160"/>
      <c r="H26" s="160"/>
      <c r="I26" s="160"/>
      <c r="J26" s="160"/>
      <c r="K26" s="160"/>
      <c r="L26" s="160"/>
      <c r="M26" s="160"/>
      <c r="N26" s="159"/>
      <c r="O26" s="159"/>
      <c r="P26" s="159"/>
      <c r="Q26" s="159"/>
      <c r="R26" s="160"/>
      <c r="S26" s="160"/>
      <c r="T26" s="160"/>
      <c r="U26" s="160"/>
      <c r="V26" s="160"/>
      <c r="W26" s="160"/>
      <c r="X26" s="160"/>
      <c r="Y26" s="149"/>
      <c r="Z26" s="149"/>
      <c r="AA26" s="149"/>
      <c r="AB26" s="149"/>
      <c r="AC26" s="149"/>
      <c r="AD26" s="149"/>
      <c r="AE26" s="149"/>
      <c r="AF26" s="149"/>
      <c r="AG26" s="149" t="s">
        <v>251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85">
        <v>5</v>
      </c>
      <c r="B27" s="186" t="s">
        <v>283</v>
      </c>
      <c r="C27" s="193" t="s">
        <v>284</v>
      </c>
      <c r="D27" s="187" t="s">
        <v>244</v>
      </c>
      <c r="E27" s="188">
        <v>134.60149999999999</v>
      </c>
      <c r="F27" s="189"/>
      <c r="G27" s="190">
        <f>ROUND(E27*F27,2)</f>
        <v>0</v>
      </c>
      <c r="H27" s="189"/>
      <c r="I27" s="190">
        <f>ROUND(E27*H27,2)</f>
        <v>0</v>
      </c>
      <c r="J27" s="189"/>
      <c r="K27" s="190">
        <f>ROUND(E27*J27,2)</f>
        <v>0</v>
      </c>
      <c r="L27" s="190">
        <v>21</v>
      </c>
      <c r="M27" s="190">
        <f>G27*(1+L27/100)</f>
        <v>0</v>
      </c>
      <c r="N27" s="188">
        <v>0</v>
      </c>
      <c r="O27" s="188">
        <f>ROUND(E27*N27,2)</f>
        <v>0</v>
      </c>
      <c r="P27" s="188">
        <v>0</v>
      </c>
      <c r="Q27" s="188">
        <f>ROUND(E27*P27,2)</f>
        <v>0</v>
      </c>
      <c r="R27" s="190" t="s">
        <v>245</v>
      </c>
      <c r="S27" s="190" t="s">
        <v>209</v>
      </c>
      <c r="T27" s="191" t="s">
        <v>209</v>
      </c>
      <c r="U27" s="160">
        <v>0</v>
      </c>
      <c r="V27" s="160">
        <f>ROUND(E27*U27,2)</f>
        <v>0</v>
      </c>
      <c r="W27" s="160"/>
      <c r="X27" s="160" t="s">
        <v>246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247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69">
        <v>6</v>
      </c>
      <c r="B28" s="170" t="s">
        <v>1266</v>
      </c>
      <c r="C28" s="179" t="s">
        <v>1267</v>
      </c>
      <c r="D28" s="171" t="s">
        <v>244</v>
      </c>
      <c r="E28" s="172">
        <v>117.5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2">
        <v>1.7126999999999999</v>
      </c>
      <c r="O28" s="172">
        <f>ROUND(E28*N28,2)</f>
        <v>201.24</v>
      </c>
      <c r="P28" s="172">
        <v>0</v>
      </c>
      <c r="Q28" s="172">
        <f>ROUND(E28*P28,2)</f>
        <v>0</v>
      </c>
      <c r="R28" s="174" t="s">
        <v>384</v>
      </c>
      <c r="S28" s="174" t="s">
        <v>209</v>
      </c>
      <c r="T28" s="175" t="s">
        <v>209</v>
      </c>
      <c r="U28" s="160">
        <v>2.2090000000000001</v>
      </c>
      <c r="V28" s="160">
        <f>ROUND(E28*U28,2)</f>
        <v>259.56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247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266" t="s">
        <v>1268</v>
      </c>
      <c r="D29" s="267"/>
      <c r="E29" s="267"/>
      <c r="F29" s="267"/>
      <c r="G29" s="267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249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92" t="s">
        <v>1269</v>
      </c>
      <c r="D30" s="183"/>
      <c r="E30" s="184">
        <v>117.5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251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x14ac:dyDescent="0.2">
      <c r="A31" s="163" t="s">
        <v>204</v>
      </c>
      <c r="B31" s="164" t="s">
        <v>109</v>
      </c>
      <c r="C31" s="178" t="s">
        <v>110</v>
      </c>
      <c r="D31" s="165"/>
      <c r="E31" s="166"/>
      <c r="F31" s="167"/>
      <c r="G31" s="167">
        <f>SUMIF(AG32:AG48,"&lt;&gt;NOR",G32:G48)</f>
        <v>0</v>
      </c>
      <c r="H31" s="167"/>
      <c r="I31" s="167">
        <f>SUM(I32:I48)</f>
        <v>0</v>
      </c>
      <c r="J31" s="167"/>
      <c r="K31" s="167">
        <f>SUM(K32:K48)</f>
        <v>0</v>
      </c>
      <c r="L31" s="167"/>
      <c r="M31" s="167">
        <f>SUM(M32:M48)</f>
        <v>0</v>
      </c>
      <c r="N31" s="166"/>
      <c r="O31" s="166">
        <f>SUM(O32:O48)</f>
        <v>151.01000000000002</v>
      </c>
      <c r="P31" s="166"/>
      <c r="Q31" s="166">
        <f>SUM(Q32:Q48)</f>
        <v>0</v>
      </c>
      <c r="R31" s="167"/>
      <c r="S31" s="167"/>
      <c r="T31" s="168"/>
      <c r="U31" s="162"/>
      <c r="V31" s="162">
        <f>SUM(V32:V48)</f>
        <v>88.23</v>
      </c>
      <c r="W31" s="162"/>
      <c r="X31" s="162"/>
      <c r="AG31" t="s">
        <v>205</v>
      </c>
    </row>
    <row r="32" spans="1:60" outlineLevel="1" x14ac:dyDescent="0.2">
      <c r="A32" s="169">
        <v>7</v>
      </c>
      <c r="B32" s="170" t="s">
        <v>1270</v>
      </c>
      <c r="C32" s="179" t="s">
        <v>1271</v>
      </c>
      <c r="D32" s="171" t="s">
        <v>258</v>
      </c>
      <c r="E32" s="172">
        <v>75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72">
        <v>1.8000000000000001E-4</v>
      </c>
      <c r="O32" s="172">
        <f>ROUND(E32*N32,2)</f>
        <v>0.01</v>
      </c>
      <c r="P32" s="172">
        <v>0</v>
      </c>
      <c r="Q32" s="172">
        <f>ROUND(E32*P32,2)</f>
        <v>0</v>
      </c>
      <c r="R32" s="174" t="s">
        <v>693</v>
      </c>
      <c r="S32" s="174" t="s">
        <v>209</v>
      </c>
      <c r="T32" s="175" t="s">
        <v>209</v>
      </c>
      <c r="U32" s="160">
        <v>7.4999999999999997E-2</v>
      </c>
      <c r="V32" s="160">
        <f>ROUND(E32*U32,2)</f>
        <v>5.63</v>
      </c>
      <c r="W32" s="160"/>
      <c r="X32" s="160" t="s">
        <v>246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247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266" t="s">
        <v>1272</v>
      </c>
      <c r="D33" s="267"/>
      <c r="E33" s="267"/>
      <c r="F33" s="267"/>
      <c r="G33" s="267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249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2" t="s">
        <v>1273</v>
      </c>
      <c r="D34" s="183"/>
      <c r="E34" s="184">
        <v>75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251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69">
        <v>8</v>
      </c>
      <c r="B35" s="170" t="s">
        <v>1274</v>
      </c>
      <c r="C35" s="179" t="s">
        <v>1275</v>
      </c>
      <c r="D35" s="171" t="s">
        <v>244</v>
      </c>
      <c r="E35" s="172">
        <v>27.5</v>
      </c>
      <c r="F35" s="173"/>
      <c r="G35" s="174">
        <f>ROUND(E35*F35,2)</f>
        <v>0</v>
      </c>
      <c r="H35" s="173"/>
      <c r="I35" s="174">
        <f>ROUND(E35*H35,2)</f>
        <v>0</v>
      </c>
      <c r="J35" s="173"/>
      <c r="K35" s="174">
        <f>ROUND(E35*J35,2)</f>
        <v>0</v>
      </c>
      <c r="L35" s="174">
        <v>21</v>
      </c>
      <c r="M35" s="174">
        <f>G35*(1+L35/100)</f>
        <v>0</v>
      </c>
      <c r="N35" s="172">
        <v>3.08616</v>
      </c>
      <c r="O35" s="172">
        <f>ROUND(E35*N35,2)</f>
        <v>84.87</v>
      </c>
      <c r="P35" s="172">
        <v>0</v>
      </c>
      <c r="Q35" s="172">
        <f>ROUND(E35*P35,2)</f>
        <v>0</v>
      </c>
      <c r="R35" s="174" t="s">
        <v>693</v>
      </c>
      <c r="S35" s="174" t="s">
        <v>209</v>
      </c>
      <c r="T35" s="175" t="s">
        <v>209</v>
      </c>
      <c r="U35" s="160">
        <v>1.74</v>
      </c>
      <c r="V35" s="160">
        <f>ROUND(E35*U35,2)</f>
        <v>47.85</v>
      </c>
      <c r="W35" s="160"/>
      <c r="X35" s="160" t="s">
        <v>246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247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266" t="s">
        <v>1276</v>
      </c>
      <c r="D36" s="267"/>
      <c r="E36" s="267"/>
      <c r="F36" s="267"/>
      <c r="G36" s="267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249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2" t="s">
        <v>1277</v>
      </c>
      <c r="D37" s="183"/>
      <c r="E37" s="184">
        <v>27.5</v>
      </c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251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69">
        <v>9</v>
      </c>
      <c r="B38" s="170" t="s">
        <v>1278</v>
      </c>
      <c r="C38" s="179" t="s">
        <v>1279</v>
      </c>
      <c r="D38" s="171" t="s">
        <v>293</v>
      </c>
      <c r="E38" s="172">
        <v>50</v>
      </c>
      <c r="F38" s="173"/>
      <c r="G38" s="174">
        <f>ROUND(E38*F38,2)</f>
        <v>0</v>
      </c>
      <c r="H38" s="173"/>
      <c r="I38" s="174">
        <f>ROUND(E38*H38,2)</f>
        <v>0</v>
      </c>
      <c r="J38" s="173"/>
      <c r="K38" s="174">
        <f>ROUND(E38*J38,2)</f>
        <v>0</v>
      </c>
      <c r="L38" s="174">
        <v>21</v>
      </c>
      <c r="M38" s="174">
        <f>G38*(1+L38/100)</f>
        <v>0</v>
      </c>
      <c r="N38" s="172">
        <v>0.22106999999999999</v>
      </c>
      <c r="O38" s="172">
        <f>ROUND(E38*N38,2)</f>
        <v>11.05</v>
      </c>
      <c r="P38" s="172">
        <v>0</v>
      </c>
      <c r="Q38" s="172">
        <f>ROUND(E38*P38,2)</f>
        <v>0</v>
      </c>
      <c r="R38" s="174" t="s">
        <v>288</v>
      </c>
      <c r="S38" s="174" t="s">
        <v>209</v>
      </c>
      <c r="T38" s="175" t="s">
        <v>209</v>
      </c>
      <c r="U38" s="160">
        <v>0.185</v>
      </c>
      <c r="V38" s="160">
        <f>ROUND(E38*U38,2)</f>
        <v>9.25</v>
      </c>
      <c r="W38" s="160"/>
      <c r="X38" s="160" t="s">
        <v>246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247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266" t="s">
        <v>1280</v>
      </c>
      <c r="D39" s="267"/>
      <c r="E39" s="267"/>
      <c r="F39" s="267"/>
      <c r="G39" s="267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49"/>
      <c r="Z39" s="149"/>
      <c r="AA39" s="149"/>
      <c r="AB39" s="149"/>
      <c r="AC39" s="149"/>
      <c r="AD39" s="149"/>
      <c r="AE39" s="149"/>
      <c r="AF39" s="149"/>
      <c r="AG39" s="149" t="s">
        <v>249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76" t="str">
        <f>C39</f>
        <v>se zřízením štěrkopískového lože pod trubky a s jejich obsypem v průměrném celkovém množství do 0,15 m3/m,</v>
      </c>
      <c r="BB39" s="149"/>
      <c r="BC39" s="149"/>
      <c r="BD39" s="149"/>
      <c r="BE39" s="149"/>
      <c r="BF39" s="149"/>
      <c r="BG39" s="149"/>
      <c r="BH39" s="149"/>
    </row>
    <row r="40" spans="1:60" ht="22.5" outlineLevel="1" x14ac:dyDescent="0.2">
      <c r="A40" s="169">
        <v>10</v>
      </c>
      <c r="B40" s="170" t="s">
        <v>650</v>
      </c>
      <c r="C40" s="179" t="s">
        <v>651</v>
      </c>
      <c r="D40" s="171" t="s">
        <v>244</v>
      </c>
      <c r="E40" s="172">
        <v>21.798449999999999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2">
        <v>2.5251399999999999</v>
      </c>
      <c r="O40" s="172">
        <f>ROUND(E40*N40,2)</f>
        <v>55.04</v>
      </c>
      <c r="P40" s="172">
        <v>0</v>
      </c>
      <c r="Q40" s="172">
        <f>ROUND(E40*P40,2)</f>
        <v>0</v>
      </c>
      <c r="R40" s="174" t="s">
        <v>384</v>
      </c>
      <c r="S40" s="174" t="s">
        <v>209</v>
      </c>
      <c r="T40" s="175" t="s">
        <v>209</v>
      </c>
      <c r="U40" s="160">
        <v>1.17</v>
      </c>
      <c r="V40" s="160">
        <f>ROUND(E40*U40,2)</f>
        <v>25.5</v>
      </c>
      <c r="W40" s="160"/>
      <c r="X40" s="160" t="s">
        <v>246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247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266" t="s">
        <v>652</v>
      </c>
      <c r="D41" s="267"/>
      <c r="E41" s="267"/>
      <c r="F41" s="267"/>
      <c r="G41" s="267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249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92" t="s">
        <v>1281</v>
      </c>
      <c r="D42" s="183"/>
      <c r="E42" s="184">
        <v>7.83</v>
      </c>
      <c r="F42" s="160"/>
      <c r="G42" s="160"/>
      <c r="H42" s="160"/>
      <c r="I42" s="160"/>
      <c r="J42" s="160"/>
      <c r="K42" s="160"/>
      <c r="L42" s="160"/>
      <c r="M42" s="160"/>
      <c r="N42" s="159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49"/>
      <c r="Z42" s="149"/>
      <c r="AA42" s="149"/>
      <c r="AB42" s="149"/>
      <c r="AC42" s="149"/>
      <c r="AD42" s="149"/>
      <c r="AE42" s="149"/>
      <c r="AF42" s="149"/>
      <c r="AG42" s="149" t="s">
        <v>251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2" t="s">
        <v>1282</v>
      </c>
      <c r="D43" s="183"/>
      <c r="E43" s="184">
        <v>4.3699500000000002</v>
      </c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251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2" t="s">
        <v>1283</v>
      </c>
      <c r="D44" s="183"/>
      <c r="E44" s="184">
        <v>3.8610000000000002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251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2" t="s">
        <v>1284</v>
      </c>
      <c r="D45" s="183"/>
      <c r="E45" s="184">
        <v>2.7810000000000001</v>
      </c>
      <c r="F45" s="160"/>
      <c r="G45" s="160"/>
      <c r="H45" s="160"/>
      <c r="I45" s="160"/>
      <c r="J45" s="160"/>
      <c r="K45" s="160"/>
      <c r="L45" s="160"/>
      <c r="M45" s="160"/>
      <c r="N45" s="159"/>
      <c r="O45" s="159"/>
      <c r="P45" s="159"/>
      <c r="Q45" s="159"/>
      <c r="R45" s="160"/>
      <c r="S45" s="160"/>
      <c r="T45" s="160"/>
      <c r="U45" s="160"/>
      <c r="V45" s="160"/>
      <c r="W45" s="160"/>
      <c r="X45" s="160"/>
      <c r="Y45" s="149"/>
      <c r="Z45" s="149"/>
      <c r="AA45" s="149"/>
      <c r="AB45" s="149"/>
      <c r="AC45" s="149"/>
      <c r="AD45" s="149"/>
      <c r="AE45" s="149"/>
      <c r="AF45" s="149"/>
      <c r="AG45" s="149" t="s">
        <v>251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92" t="s">
        <v>1285</v>
      </c>
      <c r="D46" s="183"/>
      <c r="E46" s="184">
        <v>2.9565000000000001</v>
      </c>
      <c r="F46" s="160"/>
      <c r="G46" s="160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251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2.5" outlineLevel="1" x14ac:dyDescent="0.2">
      <c r="A47" s="185">
        <v>11</v>
      </c>
      <c r="B47" s="186" t="s">
        <v>1286</v>
      </c>
      <c r="C47" s="193" t="s">
        <v>1287</v>
      </c>
      <c r="D47" s="187" t="s">
        <v>293</v>
      </c>
      <c r="E47" s="188">
        <v>55</v>
      </c>
      <c r="F47" s="189"/>
      <c r="G47" s="190">
        <f>ROUND(E47*F47,2)</f>
        <v>0</v>
      </c>
      <c r="H47" s="189"/>
      <c r="I47" s="190">
        <f>ROUND(E47*H47,2)</f>
        <v>0</v>
      </c>
      <c r="J47" s="189"/>
      <c r="K47" s="190">
        <f>ROUND(E47*J47,2)</f>
        <v>0</v>
      </c>
      <c r="L47" s="190">
        <v>21</v>
      </c>
      <c r="M47" s="190">
        <f>G47*(1+L47/100)</f>
        <v>0</v>
      </c>
      <c r="N47" s="188">
        <v>3.6000000000000002E-4</v>
      </c>
      <c r="O47" s="188">
        <f>ROUND(E47*N47,2)</f>
        <v>0.02</v>
      </c>
      <c r="P47" s="188">
        <v>0</v>
      </c>
      <c r="Q47" s="188">
        <f>ROUND(E47*P47,2)</f>
        <v>0</v>
      </c>
      <c r="R47" s="190" t="s">
        <v>315</v>
      </c>
      <c r="S47" s="190" t="s">
        <v>209</v>
      </c>
      <c r="T47" s="191" t="s">
        <v>209</v>
      </c>
      <c r="U47" s="160">
        <v>0</v>
      </c>
      <c r="V47" s="160">
        <f>ROUND(E47*U47,2)</f>
        <v>0</v>
      </c>
      <c r="W47" s="160"/>
      <c r="X47" s="160" t="s">
        <v>316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317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2.5" outlineLevel="1" x14ac:dyDescent="0.2">
      <c r="A48" s="185">
        <v>12</v>
      </c>
      <c r="B48" s="186" t="s">
        <v>1288</v>
      </c>
      <c r="C48" s="193" t="s">
        <v>1289</v>
      </c>
      <c r="D48" s="187" t="s">
        <v>258</v>
      </c>
      <c r="E48" s="188">
        <v>100</v>
      </c>
      <c r="F48" s="189"/>
      <c r="G48" s="190">
        <f>ROUND(E48*F48,2)</f>
        <v>0</v>
      </c>
      <c r="H48" s="189"/>
      <c r="I48" s="190">
        <f>ROUND(E48*H48,2)</f>
        <v>0</v>
      </c>
      <c r="J48" s="189"/>
      <c r="K48" s="190">
        <f>ROUND(E48*J48,2)</f>
        <v>0</v>
      </c>
      <c r="L48" s="190">
        <v>21</v>
      </c>
      <c r="M48" s="190">
        <f>G48*(1+L48/100)</f>
        <v>0</v>
      </c>
      <c r="N48" s="188">
        <v>2.0000000000000001E-4</v>
      </c>
      <c r="O48" s="188">
        <f>ROUND(E48*N48,2)</f>
        <v>0.02</v>
      </c>
      <c r="P48" s="188">
        <v>0</v>
      </c>
      <c r="Q48" s="188">
        <f>ROUND(E48*P48,2)</f>
        <v>0</v>
      </c>
      <c r="R48" s="190" t="s">
        <v>315</v>
      </c>
      <c r="S48" s="190" t="s">
        <v>209</v>
      </c>
      <c r="T48" s="191" t="s">
        <v>209</v>
      </c>
      <c r="U48" s="160">
        <v>0</v>
      </c>
      <c r="V48" s="160">
        <f>ROUND(E48*U48,2)</f>
        <v>0</v>
      </c>
      <c r="W48" s="160"/>
      <c r="X48" s="160" t="s">
        <v>316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317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x14ac:dyDescent="0.2">
      <c r="A49" s="163" t="s">
        <v>204</v>
      </c>
      <c r="B49" s="164" t="s">
        <v>114</v>
      </c>
      <c r="C49" s="178" t="s">
        <v>115</v>
      </c>
      <c r="D49" s="165"/>
      <c r="E49" s="166"/>
      <c r="F49" s="167"/>
      <c r="G49" s="167">
        <f>SUMIF(AG50:AG94,"&lt;&gt;NOR",G50:G94)</f>
        <v>0</v>
      </c>
      <c r="H49" s="167"/>
      <c r="I49" s="167">
        <f>SUM(I50:I94)</f>
        <v>0</v>
      </c>
      <c r="J49" s="167"/>
      <c r="K49" s="167">
        <f>SUM(K50:K94)</f>
        <v>0</v>
      </c>
      <c r="L49" s="167"/>
      <c r="M49" s="167">
        <f>SUM(M50:M94)</f>
        <v>0</v>
      </c>
      <c r="N49" s="166"/>
      <c r="O49" s="166">
        <f>SUM(O50:O94)</f>
        <v>530.04</v>
      </c>
      <c r="P49" s="166"/>
      <c r="Q49" s="166">
        <f>SUM(Q50:Q94)</f>
        <v>0</v>
      </c>
      <c r="R49" s="167"/>
      <c r="S49" s="167"/>
      <c r="T49" s="168"/>
      <c r="U49" s="162"/>
      <c r="V49" s="162">
        <f>SUM(V50:V94)</f>
        <v>1467.3</v>
      </c>
      <c r="W49" s="162"/>
      <c r="X49" s="162"/>
      <c r="AG49" t="s">
        <v>205</v>
      </c>
    </row>
    <row r="50" spans="1:60" outlineLevel="1" x14ac:dyDescent="0.2">
      <c r="A50" s="169">
        <v>13</v>
      </c>
      <c r="B50" s="170" t="s">
        <v>915</v>
      </c>
      <c r="C50" s="179" t="s">
        <v>916</v>
      </c>
      <c r="D50" s="171" t="s">
        <v>244</v>
      </c>
      <c r="E50" s="172">
        <v>185.31563</v>
      </c>
      <c r="F50" s="173"/>
      <c r="G50" s="174">
        <f>ROUND(E50*F50,2)</f>
        <v>0</v>
      </c>
      <c r="H50" s="173"/>
      <c r="I50" s="174">
        <f>ROUND(E50*H50,2)</f>
        <v>0</v>
      </c>
      <c r="J50" s="173"/>
      <c r="K50" s="174">
        <f>ROUND(E50*J50,2)</f>
        <v>0</v>
      </c>
      <c r="L50" s="174">
        <v>21</v>
      </c>
      <c r="M50" s="174">
        <f>G50*(1+L50/100)</f>
        <v>0</v>
      </c>
      <c r="N50" s="172">
        <v>2.5276700000000001</v>
      </c>
      <c r="O50" s="172">
        <f>ROUND(E50*N50,2)</f>
        <v>468.42</v>
      </c>
      <c r="P50" s="172">
        <v>0</v>
      </c>
      <c r="Q50" s="172">
        <f>ROUND(E50*P50,2)</f>
        <v>0</v>
      </c>
      <c r="R50" s="174" t="s">
        <v>384</v>
      </c>
      <c r="S50" s="174" t="s">
        <v>209</v>
      </c>
      <c r="T50" s="175" t="s">
        <v>209</v>
      </c>
      <c r="U50" s="160">
        <v>1.093</v>
      </c>
      <c r="V50" s="160">
        <f>ROUND(E50*U50,2)</f>
        <v>202.55</v>
      </c>
      <c r="W50" s="160"/>
      <c r="X50" s="160" t="s">
        <v>246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247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22.5" outlineLevel="1" x14ac:dyDescent="0.2">
      <c r="A51" s="156"/>
      <c r="B51" s="157"/>
      <c r="C51" s="266" t="s">
        <v>917</v>
      </c>
      <c r="D51" s="267"/>
      <c r="E51" s="267"/>
      <c r="F51" s="267"/>
      <c r="G51" s="267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249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76" t="str">
        <f>C51</f>
        <v>nosných, výplňových, obkladových, půdních, štítových, poprsních apod. (bez výztuže), s pomocným lešením o výšce podlahy do 1900 mm a pro zatížení 1,5 kPa,</v>
      </c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92" t="s">
        <v>1290</v>
      </c>
      <c r="D52" s="183"/>
      <c r="E52" s="184"/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60"/>
      <c r="S52" s="160"/>
      <c r="T52" s="160"/>
      <c r="U52" s="160"/>
      <c r="V52" s="160"/>
      <c r="W52" s="160"/>
      <c r="X52" s="160"/>
      <c r="Y52" s="149"/>
      <c r="Z52" s="149"/>
      <c r="AA52" s="149"/>
      <c r="AB52" s="149"/>
      <c r="AC52" s="149"/>
      <c r="AD52" s="149"/>
      <c r="AE52" s="149"/>
      <c r="AF52" s="149"/>
      <c r="AG52" s="149" t="s">
        <v>251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92" t="s">
        <v>1258</v>
      </c>
      <c r="D53" s="183"/>
      <c r="E53" s="184">
        <v>26.1</v>
      </c>
      <c r="F53" s="160"/>
      <c r="G53" s="160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49"/>
      <c r="Z53" s="149"/>
      <c r="AA53" s="149"/>
      <c r="AB53" s="149"/>
      <c r="AC53" s="149"/>
      <c r="AD53" s="149"/>
      <c r="AE53" s="149"/>
      <c r="AF53" s="149"/>
      <c r="AG53" s="149" t="s">
        <v>251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92" t="s">
        <v>1259</v>
      </c>
      <c r="D54" s="183"/>
      <c r="E54" s="184">
        <v>14.5665</v>
      </c>
      <c r="F54" s="160"/>
      <c r="G54" s="160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49"/>
      <c r="Z54" s="149"/>
      <c r="AA54" s="149"/>
      <c r="AB54" s="149"/>
      <c r="AC54" s="149"/>
      <c r="AD54" s="149"/>
      <c r="AE54" s="149"/>
      <c r="AF54" s="149"/>
      <c r="AG54" s="149" t="s">
        <v>251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92" t="s">
        <v>1260</v>
      </c>
      <c r="D55" s="183"/>
      <c r="E55" s="184">
        <v>12.87</v>
      </c>
      <c r="F55" s="160"/>
      <c r="G55" s="160"/>
      <c r="H55" s="160"/>
      <c r="I55" s="160"/>
      <c r="J55" s="160"/>
      <c r="K55" s="160"/>
      <c r="L55" s="160"/>
      <c r="M55" s="160"/>
      <c r="N55" s="159"/>
      <c r="O55" s="159"/>
      <c r="P55" s="159"/>
      <c r="Q55" s="159"/>
      <c r="R55" s="160"/>
      <c r="S55" s="160"/>
      <c r="T55" s="160"/>
      <c r="U55" s="160"/>
      <c r="V55" s="160"/>
      <c r="W55" s="160"/>
      <c r="X55" s="160"/>
      <c r="Y55" s="149"/>
      <c r="Z55" s="149"/>
      <c r="AA55" s="149"/>
      <c r="AB55" s="149"/>
      <c r="AC55" s="149"/>
      <c r="AD55" s="149"/>
      <c r="AE55" s="149"/>
      <c r="AF55" s="149"/>
      <c r="AG55" s="149" t="s">
        <v>251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92" t="s">
        <v>1261</v>
      </c>
      <c r="D56" s="183"/>
      <c r="E56" s="184">
        <v>9.27</v>
      </c>
      <c r="F56" s="160"/>
      <c r="G56" s="160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49"/>
      <c r="Z56" s="149"/>
      <c r="AA56" s="149"/>
      <c r="AB56" s="149"/>
      <c r="AC56" s="149"/>
      <c r="AD56" s="149"/>
      <c r="AE56" s="149"/>
      <c r="AF56" s="149"/>
      <c r="AG56" s="149" t="s">
        <v>251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2" t="s">
        <v>1262</v>
      </c>
      <c r="D57" s="183"/>
      <c r="E57" s="184">
        <v>9.8550000000000004</v>
      </c>
      <c r="F57" s="160"/>
      <c r="G57" s="160"/>
      <c r="H57" s="160"/>
      <c r="I57" s="160"/>
      <c r="J57" s="160"/>
      <c r="K57" s="160"/>
      <c r="L57" s="160"/>
      <c r="M57" s="160"/>
      <c r="N57" s="159"/>
      <c r="O57" s="159"/>
      <c r="P57" s="159"/>
      <c r="Q57" s="159"/>
      <c r="R57" s="160"/>
      <c r="S57" s="160"/>
      <c r="T57" s="160"/>
      <c r="U57" s="160"/>
      <c r="V57" s="160"/>
      <c r="W57" s="160"/>
      <c r="X57" s="160"/>
      <c r="Y57" s="149"/>
      <c r="Z57" s="149"/>
      <c r="AA57" s="149"/>
      <c r="AB57" s="149"/>
      <c r="AC57" s="149"/>
      <c r="AD57" s="149"/>
      <c r="AE57" s="149"/>
      <c r="AF57" s="149"/>
      <c r="AG57" s="149" t="s">
        <v>251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2" t="s">
        <v>1291</v>
      </c>
      <c r="D58" s="183"/>
      <c r="E58" s="184"/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251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92" t="s">
        <v>1292</v>
      </c>
      <c r="D59" s="183"/>
      <c r="E59" s="184">
        <v>87.435000000000002</v>
      </c>
      <c r="F59" s="160"/>
      <c r="G59" s="160"/>
      <c r="H59" s="160"/>
      <c r="I59" s="160"/>
      <c r="J59" s="160"/>
      <c r="K59" s="160"/>
      <c r="L59" s="160"/>
      <c r="M59" s="160"/>
      <c r="N59" s="159"/>
      <c r="O59" s="159"/>
      <c r="P59" s="159"/>
      <c r="Q59" s="159"/>
      <c r="R59" s="160"/>
      <c r="S59" s="160"/>
      <c r="T59" s="160"/>
      <c r="U59" s="160"/>
      <c r="V59" s="160"/>
      <c r="W59" s="160"/>
      <c r="X59" s="160"/>
      <c r="Y59" s="149"/>
      <c r="Z59" s="149"/>
      <c r="AA59" s="149"/>
      <c r="AB59" s="149"/>
      <c r="AC59" s="149"/>
      <c r="AD59" s="149"/>
      <c r="AE59" s="149"/>
      <c r="AF59" s="149"/>
      <c r="AG59" s="149" t="s">
        <v>251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92" t="s">
        <v>1293</v>
      </c>
      <c r="D60" s="183"/>
      <c r="E60" s="184">
        <v>6.0693799999999998</v>
      </c>
      <c r="F60" s="160"/>
      <c r="G60" s="160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49"/>
      <c r="Z60" s="149"/>
      <c r="AA60" s="149"/>
      <c r="AB60" s="149"/>
      <c r="AC60" s="149"/>
      <c r="AD60" s="149"/>
      <c r="AE60" s="149"/>
      <c r="AF60" s="149"/>
      <c r="AG60" s="149" t="s">
        <v>251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92" t="s">
        <v>1294</v>
      </c>
      <c r="D61" s="183"/>
      <c r="E61" s="184">
        <v>9.2234999999999996</v>
      </c>
      <c r="F61" s="160"/>
      <c r="G61" s="160"/>
      <c r="H61" s="160"/>
      <c r="I61" s="160"/>
      <c r="J61" s="160"/>
      <c r="K61" s="160"/>
      <c r="L61" s="160"/>
      <c r="M61" s="160"/>
      <c r="N61" s="159"/>
      <c r="O61" s="159"/>
      <c r="P61" s="159"/>
      <c r="Q61" s="159"/>
      <c r="R61" s="160"/>
      <c r="S61" s="160"/>
      <c r="T61" s="160"/>
      <c r="U61" s="160"/>
      <c r="V61" s="160"/>
      <c r="W61" s="160"/>
      <c r="X61" s="160"/>
      <c r="Y61" s="149"/>
      <c r="Z61" s="149"/>
      <c r="AA61" s="149"/>
      <c r="AB61" s="149"/>
      <c r="AC61" s="149"/>
      <c r="AD61" s="149"/>
      <c r="AE61" s="149"/>
      <c r="AF61" s="149"/>
      <c r="AG61" s="149" t="s">
        <v>251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92" t="s">
        <v>1295</v>
      </c>
      <c r="D62" s="183"/>
      <c r="E62" s="184">
        <v>3.8624999999999998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49"/>
      <c r="Z62" s="149"/>
      <c r="AA62" s="149"/>
      <c r="AB62" s="149"/>
      <c r="AC62" s="149"/>
      <c r="AD62" s="149"/>
      <c r="AE62" s="149"/>
      <c r="AF62" s="149"/>
      <c r="AG62" s="149" t="s">
        <v>251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92" t="s">
        <v>1296</v>
      </c>
      <c r="D63" s="183"/>
      <c r="E63" s="184">
        <v>4.1062500000000002</v>
      </c>
      <c r="F63" s="160"/>
      <c r="G63" s="160"/>
      <c r="H63" s="160"/>
      <c r="I63" s="160"/>
      <c r="J63" s="160"/>
      <c r="K63" s="160"/>
      <c r="L63" s="160"/>
      <c r="M63" s="160"/>
      <c r="N63" s="159"/>
      <c r="O63" s="159"/>
      <c r="P63" s="159"/>
      <c r="Q63" s="159"/>
      <c r="R63" s="160"/>
      <c r="S63" s="160"/>
      <c r="T63" s="160"/>
      <c r="U63" s="160"/>
      <c r="V63" s="160"/>
      <c r="W63" s="160"/>
      <c r="X63" s="160"/>
      <c r="Y63" s="149"/>
      <c r="Z63" s="149"/>
      <c r="AA63" s="149"/>
      <c r="AB63" s="149"/>
      <c r="AC63" s="149"/>
      <c r="AD63" s="149"/>
      <c r="AE63" s="149"/>
      <c r="AF63" s="149"/>
      <c r="AG63" s="149" t="s">
        <v>251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92" t="s">
        <v>1297</v>
      </c>
      <c r="D64" s="183"/>
      <c r="E64" s="184">
        <v>1.9575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49"/>
      <c r="Z64" s="149"/>
      <c r="AA64" s="149"/>
      <c r="AB64" s="149"/>
      <c r="AC64" s="149"/>
      <c r="AD64" s="149"/>
      <c r="AE64" s="149"/>
      <c r="AF64" s="149"/>
      <c r="AG64" s="149" t="s">
        <v>251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69">
        <v>14</v>
      </c>
      <c r="B65" s="170" t="s">
        <v>930</v>
      </c>
      <c r="C65" s="179" t="s">
        <v>931</v>
      </c>
      <c r="D65" s="171" t="s">
        <v>347</v>
      </c>
      <c r="E65" s="172">
        <v>27.797339999999998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72">
        <v>1.0202899999999999</v>
      </c>
      <c r="O65" s="172">
        <f>ROUND(E65*N65,2)</f>
        <v>28.36</v>
      </c>
      <c r="P65" s="172">
        <v>0</v>
      </c>
      <c r="Q65" s="172">
        <f>ROUND(E65*P65,2)</f>
        <v>0</v>
      </c>
      <c r="R65" s="174" t="s">
        <v>384</v>
      </c>
      <c r="S65" s="174" t="s">
        <v>209</v>
      </c>
      <c r="T65" s="175" t="s">
        <v>209</v>
      </c>
      <c r="U65" s="160">
        <v>25.271000000000001</v>
      </c>
      <c r="V65" s="160">
        <f>ROUND(E65*U65,2)</f>
        <v>702.47</v>
      </c>
      <c r="W65" s="160"/>
      <c r="X65" s="160" t="s">
        <v>246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247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266" t="s">
        <v>663</v>
      </c>
      <c r="D66" s="267"/>
      <c r="E66" s="267"/>
      <c r="F66" s="267"/>
      <c r="G66" s="267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49"/>
      <c r="Z66" s="149"/>
      <c r="AA66" s="149"/>
      <c r="AB66" s="149"/>
      <c r="AC66" s="149"/>
      <c r="AD66" s="149"/>
      <c r="AE66" s="149"/>
      <c r="AF66" s="149"/>
      <c r="AG66" s="149" t="s">
        <v>249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92" t="s">
        <v>1298</v>
      </c>
      <c r="D67" s="183"/>
      <c r="E67" s="184">
        <v>27.797339999999998</v>
      </c>
      <c r="F67" s="160"/>
      <c r="G67" s="160"/>
      <c r="H67" s="160"/>
      <c r="I67" s="160"/>
      <c r="J67" s="160"/>
      <c r="K67" s="160"/>
      <c r="L67" s="160"/>
      <c r="M67" s="160"/>
      <c r="N67" s="159"/>
      <c r="O67" s="159"/>
      <c r="P67" s="159"/>
      <c r="Q67" s="159"/>
      <c r="R67" s="160"/>
      <c r="S67" s="160"/>
      <c r="T67" s="160"/>
      <c r="U67" s="160"/>
      <c r="V67" s="160"/>
      <c r="W67" s="160"/>
      <c r="X67" s="160"/>
      <c r="Y67" s="149"/>
      <c r="Z67" s="149"/>
      <c r="AA67" s="149"/>
      <c r="AB67" s="149"/>
      <c r="AC67" s="149"/>
      <c r="AD67" s="149"/>
      <c r="AE67" s="149"/>
      <c r="AF67" s="149"/>
      <c r="AG67" s="149" t="s">
        <v>251</v>
      </c>
      <c r="AH67" s="149">
        <v>5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69">
        <v>15</v>
      </c>
      <c r="B68" s="170" t="s">
        <v>1299</v>
      </c>
      <c r="C68" s="179" t="s">
        <v>1300</v>
      </c>
      <c r="D68" s="171" t="s">
        <v>258</v>
      </c>
      <c r="E68" s="172">
        <v>445.53449999999998</v>
      </c>
      <c r="F68" s="173"/>
      <c r="G68" s="174">
        <f>ROUND(E68*F68,2)</f>
        <v>0</v>
      </c>
      <c r="H68" s="173"/>
      <c r="I68" s="174">
        <f>ROUND(E68*H68,2)</f>
        <v>0</v>
      </c>
      <c r="J68" s="173"/>
      <c r="K68" s="174">
        <f>ROUND(E68*J68,2)</f>
        <v>0</v>
      </c>
      <c r="L68" s="174">
        <v>21</v>
      </c>
      <c r="M68" s="174">
        <f>G68*(1+L68/100)</f>
        <v>0</v>
      </c>
      <c r="N68" s="172">
        <v>4.0050000000000002E-2</v>
      </c>
      <c r="O68" s="172">
        <f>ROUND(E68*N68,2)</f>
        <v>17.84</v>
      </c>
      <c r="P68" s="172">
        <v>0</v>
      </c>
      <c r="Q68" s="172">
        <f>ROUND(E68*P68,2)</f>
        <v>0</v>
      </c>
      <c r="R68" s="174" t="s">
        <v>384</v>
      </c>
      <c r="S68" s="174" t="s">
        <v>209</v>
      </c>
      <c r="T68" s="175" t="s">
        <v>209</v>
      </c>
      <c r="U68" s="160">
        <v>0.82289999999999996</v>
      </c>
      <c r="V68" s="160">
        <f>ROUND(E68*U68,2)</f>
        <v>366.63</v>
      </c>
      <c r="W68" s="160"/>
      <c r="X68" s="160" t="s">
        <v>246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247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56"/>
      <c r="B69" s="157"/>
      <c r="C69" s="266" t="s">
        <v>1301</v>
      </c>
      <c r="D69" s="267"/>
      <c r="E69" s="267"/>
      <c r="F69" s="267"/>
      <c r="G69" s="267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249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76" t="str">
        <f>C69</f>
        <v>svislé nebo šikmé (odkloněné), půdorysně přímé nebo zalomené, stěn nosných, výplňových, nebo příček, včetně vzpěr nebo jiného zajištění</v>
      </c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92" t="s">
        <v>1290</v>
      </c>
      <c r="D70" s="183"/>
      <c r="E70" s="184"/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251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92" t="s">
        <v>1302</v>
      </c>
      <c r="D71" s="183"/>
      <c r="E71" s="184">
        <v>31.32</v>
      </c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49"/>
      <c r="Z71" s="149"/>
      <c r="AA71" s="149"/>
      <c r="AB71" s="149"/>
      <c r="AC71" s="149"/>
      <c r="AD71" s="149"/>
      <c r="AE71" s="149"/>
      <c r="AF71" s="149"/>
      <c r="AG71" s="149" t="s">
        <v>251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92" t="s">
        <v>1303</v>
      </c>
      <c r="D72" s="183"/>
      <c r="E72" s="184">
        <v>19.422000000000001</v>
      </c>
      <c r="F72" s="160"/>
      <c r="G72" s="160"/>
      <c r="H72" s="160"/>
      <c r="I72" s="160"/>
      <c r="J72" s="160"/>
      <c r="K72" s="160"/>
      <c r="L72" s="160"/>
      <c r="M72" s="160"/>
      <c r="N72" s="159"/>
      <c r="O72" s="159"/>
      <c r="P72" s="159"/>
      <c r="Q72" s="159"/>
      <c r="R72" s="160"/>
      <c r="S72" s="160"/>
      <c r="T72" s="160"/>
      <c r="U72" s="160"/>
      <c r="V72" s="160"/>
      <c r="W72" s="160"/>
      <c r="X72" s="160"/>
      <c r="Y72" s="149"/>
      <c r="Z72" s="149"/>
      <c r="AA72" s="149"/>
      <c r="AB72" s="149"/>
      <c r="AC72" s="149"/>
      <c r="AD72" s="149"/>
      <c r="AE72" s="149"/>
      <c r="AF72" s="149"/>
      <c r="AG72" s="149" t="s">
        <v>251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92" t="s">
        <v>1304</v>
      </c>
      <c r="D73" s="183"/>
      <c r="E73" s="184">
        <v>17.16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251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2" t="s">
        <v>1305</v>
      </c>
      <c r="D74" s="183"/>
      <c r="E74" s="184">
        <v>12.36</v>
      </c>
      <c r="F74" s="160"/>
      <c r="G74" s="160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251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2" t="s">
        <v>1306</v>
      </c>
      <c r="D75" s="183"/>
      <c r="E75" s="184">
        <v>13.14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251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2" t="s">
        <v>1291</v>
      </c>
      <c r="D76" s="183"/>
      <c r="E76" s="184"/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251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92" t="s">
        <v>1307</v>
      </c>
      <c r="D77" s="183"/>
      <c r="E77" s="184">
        <v>182.7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49"/>
      <c r="Z77" s="149"/>
      <c r="AA77" s="149"/>
      <c r="AB77" s="149"/>
      <c r="AC77" s="149"/>
      <c r="AD77" s="149"/>
      <c r="AE77" s="149"/>
      <c r="AF77" s="149"/>
      <c r="AG77" s="149" t="s">
        <v>251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92" t="s">
        <v>1308</v>
      </c>
      <c r="D78" s="183"/>
      <c r="E78" s="184">
        <v>40.462499999999999</v>
      </c>
      <c r="F78" s="160"/>
      <c r="G78" s="160"/>
      <c r="H78" s="160"/>
      <c r="I78" s="160"/>
      <c r="J78" s="160"/>
      <c r="K78" s="160"/>
      <c r="L78" s="160"/>
      <c r="M78" s="160"/>
      <c r="N78" s="159"/>
      <c r="O78" s="159"/>
      <c r="P78" s="159"/>
      <c r="Q78" s="159"/>
      <c r="R78" s="160"/>
      <c r="S78" s="160"/>
      <c r="T78" s="160"/>
      <c r="U78" s="160"/>
      <c r="V78" s="160"/>
      <c r="W78" s="160"/>
      <c r="X78" s="160"/>
      <c r="Y78" s="149"/>
      <c r="Z78" s="149"/>
      <c r="AA78" s="149"/>
      <c r="AB78" s="149"/>
      <c r="AC78" s="149"/>
      <c r="AD78" s="149"/>
      <c r="AE78" s="149"/>
      <c r="AF78" s="149"/>
      <c r="AG78" s="149" t="s">
        <v>251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92" t="s">
        <v>1309</v>
      </c>
      <c r="D79" s="183"/>
      <c r="E79" s="184">
        <v>61.49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251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92" t="s">
        <v>1310</v>
      </c>
      <c r="D80" s="183"/>
      <c r="E80" s="184">
        <v>25.75</v>
      </c>
      <c r="F80" s="160"/>
      <c r="G80" s="160"/>
      <c r="H80" s="160"/>
      <c r="I80" s="160"/>
      <c r="J80" s="160"/>
      <c r="K80" s="160"/>
      <c r="L80" s="160"/>
      <c r="M80" s="160"/>
      <c r="N80" s="159"/>
      <c r="O80" s="159"/>
      <c r="P80" s="159"/>
      <c r="Q80" s="159"/>
      <c r="R80" s="160"/>
      <c r="S80" s="160"/>
      <c r="T80" s="160"/>
      <c r="U80" s="160"/>
      <c r="V80" s="160"/>
      <c r="W80" s="160"/>
      <c r="X80" s="160"/>
      <c r="Y80" s="149"/>
      <c r="Z80" s="149"/>
      <c r="AA80" s="149"/>
      <c r="AB80" s="149"/>
      <c r="AC80" s="149"/>
      <c r="AD80" s="149"/>
      <c r="AE80" s="149"/>
      <c r="AF80" s="149"/>
      <c r="AG80" s="149" t="s">
        <v>251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92" t="s">
        <v>1311</v>
      </c>
      <c r="D81" s="183"/>
      <c r="E81" s="184">
        <v>27.375</v>
      </c>
      <c r="F81" s="160"/>
      <c r="G81" s="160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49"/>
      <c r="Z81" s="149"/>
      <c r="AA81" s="149"/>
      <c r="AB81" s="149"/>
      <c r="AC81" s="149"/>
      <c r="AD81" s="149"/>
      <c r="AE81" s="149"/>
      <c r="AF81" s="149"/>
      <c r="AG81" s="149" t="s">
        <v>251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92" t="s">
        <v>1312</v>
      </c>
      <c r="D82" s="183"/>
      <c r="E82" s="184">
        <v>14.355</v>
      </c>
      <c r="F82" s="160"/>
      <c r="G82" s="160"/>
      <c r="H82" s="160"/>
      <c r="I82" s="160"/>
      <c r="J82" s="160"/>
      <c r="K82" s="160"/>
      <c r="L82" s="160"/>
      <c r="M82" s="160"/>
      <c r="N82" s="159"/>
      <c r="O82" s="159"/>
      <c r="P82" s="159"/>
      <c r="Q82" s="159"/>
      <c r="R82" s="160"/>
      <c r="S82" s="160"/>
      <c r="T82" s="160"/>
      <c r="U82" s="160"/>
      <c r="V82" s="160"/>
      <c r="W82" s="160"/>
      <c r="X82" s="160"/>
      <c r="Y82" s="149"/>
      <c r="Z82" s="149"/>
      <c r="AA82" s="149"/>
      <c r="AB82" s="149"/>
      <c r="AC82" s="149"/>
      <c r="AD82" s="149"/>
      <c r="AE82" s="149"/>
      <c r="AF82" s="149"/>
      <c r="AG82" s="149" t="s">
        <v>251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22.5" outlineLevel="1" x14ac:dyDescent="0.2">
      <c r="A83" s="169">
        <v>16</v>
      </c>
      <c r="B83" s="170" t="s">
        <v>1313</v>
      </c>
      <c r="C83" s="179" t="s">
        <v>1314</v>
      </c>
      <c r="D83" s="171" t="s">
        <v>258</v>
      </c>
      <c r="E83" s="172">
        <v>445.53449999999998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72">
        <v>0</v>
      </c>
      <c r="O83" s="172">
        <f>ROUND(E83*N83,2)</f>
        <v>0</v>
      </c>
      <c r="P83" s="172">
        <v>0</v>
      </c>
      <c r="Q83" s="172">
        <f>ROUND(E83*P83,2)</f>
        <v>0</v>
      </c>
      <c r="R83" s="174" t="s">
        <v>384</v>
      </c>
      <c r="S83" s="174" t="s">
        <v>209</v>
      </c>
      <c r="T83" s="175" t="s">
        <v>209</v>
      </c>
      <c r="U83" s="160">
        <v>0.38623000000000002</v>
      </c>
      <c r="V83" s="160">
        <f>ROUND(E83*U83,2)</f>
        <v>172.08</v>
      </c>
      <c r="W83" s="160"/>
      <c r="X83" s="160" t="s">
        <v>246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247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2.5" outlineLevel="1" x14ac:dyDescent="0.2">
      <c r="A84" s="156"/>
      <c r="B84" s="157"/>
      <c r="C84" s="266" t="s">
        <v>1301</v>
      </c>
      <c r="D84" s="267"/>
      <c r="E84" s="267"/>
      <c r="F84" s="267"/>
      <c r="G84" s="267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49"/>
      <c r="Z84" s="149"/>
      <c r="AA84" s="149"/>
      <c r="AB84" s="149"/>
      <c r="AC84" s="149"/>
      <c r="AD84" s="149"/>
      <c r="AE84" s="149"/>
      <c r="AF84" s="149"/>
      <c r="AG84" s="149" t="s">
        <v>249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76" t="str">
        <f>C84</f>
        <v>svislé nebo šikmé (odkloněné), půdorysně přímé nebo zalomené, stěn nosných, výplňových, nebo příček, včetně vzpěr nebo jiného zajištění</v>
      </c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92" t="s">
        <v>1315</v>
      </c>
      <c r="D85" s="183"/>
      <c r="E85" s="184">
        <v>445.53449999999998</v>
      </c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251</v>
      </c>
      <c r="AH85" s="149">
        <v>5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69">
        <v>17</v>
      </c>
      <c r="B86" s="170" t="s">
        <v>1316</v>
      </c>
      <c r="C86" s="179" t="s">
        <v>666</v>
      </c>
      <c r="D86" s="171" t="s">
        <v>244</v>
      </c>
      <c r="E86" s="172">
        <v>6</v>
      </c>
      <c r="F86" s="173"/>
      <c r="G86" s="174">
        <f>ROUND(E86*F86,2)</f>
        <v>0</v>
      </c>
      <c r="H86" s="173"/>
      <c r="I86" s="174">
        <f>ROUND(E86*H86,2)</f>
        <v>0</v>
      </c>
      <c r="J86" s="173"/>
      <c r="K86" s="174">
        <f>ROUND(E86*J86,2)</f>
        <v>0</v>
      </c>
      <c r="L86" s="174">
        <v>21</v>
      </c>
      <c r="M86" s="174">
        <f>G86*(1+L86/100)</f>
        <v>0</v>
      </c>
      <c r="N86" s="172">
        <v>2.5698099999999999</v>
      </c>
      <c r="O86" s="172">
        <f>ROUND(E86*N86,2)</f>
        <v>15.42</v>
      </c>
      <c r="P86" s="172">
        <v>0</v>
      </c>
      <c r="Q86" s="172">
        <f>ROUND(E86*P86,2)</f>
        <v>0</v>
      </c>
      <c r="R86" s="174" t="s">
        <v>667</v>
      </c>
      <c r="S86" s="174" t="s">
        <v>209</v>
      </c>
      <c r="T86" s="175" t="s">
        <v>209</v>
      </c>
      <c r="U86" s="160">
        <v>3.9289999999999998</v>
      </c>
      <c r="V86" s="160">
        <f>ROUND(E86*U86,2)</f>
        <v>23.57</v>
      </c>
      <c r="W86" s="160"/>
      <c r="X86" s="160" t="s">
        <v>246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247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266" t="s">
        <v>668</v>
      </c>
      <c r="D87" s="267"/>
      <c r="E87" s="267"/>
      <c r="F87" s="267"/>
      <c r="G87" s="267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249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92" t="s">
        <v>1317</v>
      </c>
      <c r="D88" s="183"/>
      <c r="E88" s="184">
        <v>6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251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69">
        <v>18</v>
      </c>
      <c r="B89" s="170" t="s">
        <v>933</v>
      </c>
      <c r="C89" s="179" t="s">
        <v>934</v>
      </c>
      <c r="D89" s="171" t="s">
        <v>754</v>
      </c>
      <c r="E89" s="172">
        <v>48</v>
      </c>
      <c r="F89" s="173"/>
      <c r="G89" s="174">
        <f>ROUND(E89*F89,2)</f>
        <v>0</v>
      </c>
      <c r="H89" s="173"/>
      <c r="I89" s="174">
        <f>ROUND(E89*H89,2)</f>
        <v>0</v>
      </c>
      <c r="J89" s="173"/>
      <c r="K89" s="174">
        <f>ROUND(E89*J89,2)</f>
        <v>0</v>
      </c>
      <c r="L89" s="174">
        <v>21</v>
      </c>
      <c r="M89" s="174">
        <f>G89*(1+L89/100)</f>
        <v>0</v>
      </c>
      <c r="N89" s="172">
        <v>0</v>
      </c>
      <c r="O89" s="172">
        <f>ROUND(E89*N89,2)</f>
        <v>0</v>
      </c>
      <c r="P89" s="172">
        <v>0</v>
      </c>
      <c r="Q89" s="172">
        <f>ROUND(E89*P89,2)</f>
        <v>0</v>
      </c>
      <c r="R89" s="174" t="s">
        <v>755</v>
      </c>
      <c r="S89" s="174" t="s">
        <v>209</v>
      </c>
      <c r="T89" s="175" t="s">
        <v>209</v>
      </c>
      <c r="U89" s="160">
        <v>0</v>
      </c>
      <c r="V89" s="160">
        <f>ROUND(E89*U89,2)</f>
        <v>0</v>
      </c>
      <c r="W89" s="160"/>
      <c r="X89" s="160" t="s">
        <v>756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757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255" t="s">
        <v>935</v>
      </c>
      <c r="D90" s="256"/>
      <c r="E90" s="256"/>
      <c r="F90" s="256"/>
      <c r="G90" s="256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49"/>
      <c r="Z90" s="149"/>
      <c r="AA90" s="149"/>
      <c r="AB90" s="149"/>
      <c r="AC90" s="149"/>
      <c r="AD90" s="149"/>
      <c r="AE90" s="149"/>
      <c r="AF90" s="149"/>
      <c r="AG90" s="149" t="s">
        <v>213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257" t="s">
        <v>936</v>
      </c>
      <c r="D91" s="258"/>
      <c r="E91" s="258"/>
      <c r="F91" s="258"/>
      <c r="G91" s="258"/>
      <c r="H91" s="160"/>
      <c r="I91" s="160"/>
      <c r="J91" s="160"/>
      <c r="K91" s="160"/>
      <c r="L91" s="160"/>
      <c r="M91" s="160"/>
      <c r="N91" s="159"/>
      <c r="O91" s="159"/>
      <c r="P91" s="159"/>
      <c r="Q91" s="159"/>
      <c r="R91" s="160"/>
      <c r="S91" s="160"/>
      <c r="T91" s="160"/>
      <c r="U91" s="160"/>
      <c r="V91" s="160"/>
      <c r="W91" s="160"/>
      <c r="X91" s="160"/>
      <c r="Y91" s="149"/>
      <c r="Z91" s="149"/>
      <c r="AA91" s="149"/>
      <c r="AB91" s="149"/>
      <c r="AC91" s="149"/>
      <c r="AD91" s="149"/>
      <c r="AE91" s="149"/>
      <c r="AF91" s="149"/>
      <c r="AG91" s="149" t="s">
        <v>213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257" t="s">
        <v>937</v>
      </c>
      <c r="D92" s="258"/>
      <c r="E92" s="258"/>
      <c r="F92" s="258"/>
      <c r="G92" s="258"/>
      <c r="H92" s="160"/>
      <c r="I92" s="160"/>
      <c r="J92" s="160"/>
      <c r="K92" s="160"/>
      <c r="L92" s="160"/>
      <c r="M92" s="160"/>
      <c r="N92" s="159"/>
      <c r="O92" s="159"/>
      <c r="P92" s="159"/>
      <c r="Q92" s="159"/>
      <c r="R92" s="160"/>
      <c r="S92" s="160"/>
      <c r="T92" s="160"/>
      <c r="U92" s="160"/>
      <c r="V92" s="160"/>
      <c r="W92" s="160"/>
      <c r="X92" s="160"/>
      <c r="Y92" s="149"/>
      <c r="Z92" s="149"/>
      <c r="AA92" s="149"/>
      <c r="AB92" s="149"/>
      <c r="AC92" s="149"/>
      <c r="AD92" s="149"/>
      <c r="AE92" s="149"/>
      <c r="AF92" s="149"/>
      <c r="AG92" s="149" t="s">
        <v>213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257" t="s">
        <v>938</v>
      </c>
      <c r="D93" s="258"/>
      <c r="E93" s="258"/>
      <c r="F93" s="258"/>
      <c r="G93" s="258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49"/>
      <c r="Z93" s="149"/>
      <c r="AA93" s="149"/>
      <c r="AB93" s="149"/>
      <c r="AC93" s="149"/>
      <c r="AD93" s="149"/>
      <c r="AE93" s="149"/>
      <c r="AF93" s="149"/>
      <c r="AG93" s="149" t="s">
        <v>213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257" t="s">
        <v>939</v>
      </c>
      <c r="D94" s="258"/>
      <c r="E94" s="258"/>
      <c r="F94" s="258"/>
      <c r="G94" s="258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213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x14ac:dyDescent="0.2">
      <c r="A95" s="163" t="s">
        <v>204</v>
      </c>
      <c r="B95" s="164" t="s">
        <v>116</v>
      </c>
      <c r="C95" s="178" t="s">
        <v>115</v>
      </c>
      <c r="D95" s="165"/>
      <c r="E95" s="166"/>
      <c r="F95" s="167"/>
      <c r="G95" s="167">
        <f>SUMIF(AG96:AG128,"&lt;&gt;NOR",G96:G128)</f>
        <v>0</v>
      </c>
      <c r="H95" s="167"/>
      <c r="I95" s="167">
        <f>SUM(I96:I128)</f>
        <v>0</v>
      </c>
      <c r="J95" s="167"/>
      <c r="K95" s="167">
        <f>SUM(K96:K128)</f>
        <v>0</v>
      </c>
      <c r="L95" s="167"/>
      <c r="M95" s="167">
        <f>SUM(M96:M128)</f>
        <v>0</v>
      </c>
      <c r="N95" s="166"/>
      <c r="O95" s="166">
        <f>SUM(O96:O128)</f>
        <v>61.83</v>
      </c>
      <c r="P95" s="166"/>
      <c r="Q95" s="166">
        <f>SUM(Q96:Q128)</f>
        <v>0</v>
      </c>
      <c r="R95" s="167"/>
      <c r="S95" s="167"/>
      <c r="T95" s="168"/>
      <c r="U95" s="162"/>
      <c r="V95" s="162">
        <f>SUM(V96:V128)</f>
        <v>387.69</v>
      </c>
      <c r="W95" s="162"/>
      <c r="X95" s="162"/>
      <c r="AG95" t="s">
        <v>205</v>
      </c>
    </row>
    <row r="96" spans="1:60" outlineLevel="1" x14ac:dyDescent="0.2">
      <c r="A96" s="169">
        <v>19</v>
      </c>
      <c r="B96" s="170" t="s">
        <v>1318</v>
      </c>
      <c r="C96" s="179" t="s">
        <v>1319</v>
      </c>
      <c r="D96" s="171" t="s">
        <v>299</v>
      </c>
      <c r="E96" s="172">
        <v>33</v>
      </c>
      <c r="F96" s="173"/>
      <c r="G96" s="174">
        <f>ROUND(E96*F96,2)</f>
        <v>0</v>
      </c>
      <c r="H96" s="173"/>
      <c r="I96" s="174">
        <f>ROUND(E96*H96,2)</f>
        <v>0</v>
      </c>
      <c r="J96" s="173"/>
      <c r="K96" s="174">
        <f>ROUND(E96*J96,2)</f>
        <v>0</v>
      </c>
      <c r="L96" s="174">
        <v>21</v>
      </c>
      <c r="M96" s="174">
        <f>G96*(1+L96/100)</f>
        <v>0</v>
      </c>
      <c r="N96" s="172">
        <v>0</v>
      </c>
      <c r="O96" s="172">
        <f>ROUND(E96*N96,2)</f>
        <v>0</v>
      </c>
      <c r="P96" s="172">
        <v>0</v>
      </c>
      <c r="Q96" s="172">
        <f>ROUND(E96*P96,2)</f>
        <v>0</v>
      </c>
      <c r="R96" s="174" t="s">
        <v>1320</v>
      </c>
      <c r="S96" s="174" t="s">
        <v>209</v>
      </c>
      <c r="T96" s="175" t="s">
        <v>209</v>
      </c>
      <c r="U96" s="160">
        <v>2.4300000000000002</v>
      </c>
      <c r="V96" s="160">
        <f>ROUND(E96*U96,2)</f>
        <v>80.19</v>
      </c>
      <c r="W96" s="160"/>
      <c r="X96" s="160" t="s">
        <v>246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247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266" t="s">
        <v>1321</v>
      </c>
      <c r="D97" s="267"/>
      <c r="E97" s="267"/>
      <c r="F97" s="267"/>
      <c r="G97" s="267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249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92" t="s">
        <v>1322</v>
      </c>
      <c r="D98" s="183"/>
      <c r="E98" s="184">
        <v>29</v>
      </c>
      <c r="F98" s="160"/>
      <c r="G98" s="160"/>
      <c r="H98" s="160"/>
      <c r="I98" s="160"/>
      <c r="J98" s="160"/>
      <c r="K98" s="160"/>
      <c r="L98" s="160"/>
      <c r="M98" s="160"/>
      <c r="N98" s="159"/>
      <c r="O98" s="159"/>
      <c r="P98" s="159"/>
      <c r="Q98" s="159"/>
      <c r="R98" s="160"/>
      <c r="S98" s="160"/>
      <c r="T98" s="160"/>
      <c r="U98" s="160"/>
      <c r="V98" s="160"/>
      <c r="W98" s="160"/>
      <c r="X98" s="160"/>
      <c r="Y98" s="149"/>
      <c r="Z98" s="149"/>
      <c r="AA98" s="149"/>
      <c r="AB98" s="149"/>
      <c r="AC98" s="149"/>
      <c r="AD98" s="149"/>
      <c r="AE98" s="149"/>
      <c r="AF98" s="149"/>
      <c r="AG98" s="149" t="s">
        <v>251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92" t="s">
        <v>1323</v>
      </c>
      <c r="D99" s="183"/>
      <c r="E99" s="184">
        <v>4</v>
      </c>
      <c r="F99" s="160"/>
      <c r="G99" s="160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49"/>
      <c r="Z99" s="149"/>
      <c r="AA99" s="149"/>
      <c r="AB99" s="149"/>
      <c r="AC99" s="149"/>
      <c r="AD99" s="149"/>
      <c r="AE99" s="149"/>
      <c r="AF99" s="149"/>
      <c r="AG99" s="149" t="s">
        <v>251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2.5" outlineLevel="1" x14ac:dyDescent="0.2">
      <c r="A100" s="169">
        <v>20</v>
      </c>
      <c r="B100" s="170" t="s">
        <v>1324</v>
      </c>
      <c r="C100" s="179" t="s">
        <v>1325</v>
      </c>
      <c r="D100" s="171" t="s">
        <v>293</v>
      </c>
      <c r="E100" s="172">
        <v>22.122</v>
      </c>
      <c r="F100" s="173"/>
      <c r="G100" s="174">
        <f>ROUND(E100*F100,2)</f>
        <v>0</v>
      </c>
      <c r="H100" s="173"/>
      <c r="I100" s="174">
        <f>ROUND(E100*H100,2)</f>
        <v>0</v>
      </c>
      <c r="J100" s="173"/>
      <c r="K100" s="174">
        <f>ROUND(E100*J100,2)</f>
        <v>0</v>
      </c>
      <c r="L100" s="174">
        <v>21</v>
      </c>
      <c r="M100" s="174">
        <f>G100*(1+L100/100)</f>
        <v>0</v>
      </c>
      <c r="N100" s="172">
        <v>0</v>
      </c>
      <c r="O100" s="172">
        <f>ROUND(E100*N100,2)</f>
        <v>0</v>
      </c>
      <c r="P100" s="172">
        <v>0</v>
      </c>
      <c r="Q100" s="172">
        <f>ROUND(E100*P100,2)</f>
        <v>0</v>
      </c>
      <c r="R100" s="174"/>
      <c r="S100" s="174" t="s">
        <v>231</v>
      </c>
      <c r="T100" s="175" t="s">
        <v>210</v>
      </c>
      <c r="U100" s="160">
        <v>0</v>
      </c>
      <c r="V100" s="160">
        <f>ROUND(E100*U100,2)</f>
        <v>0</v>
      </c>
      <c r="W100" s="160"/>
      <c r="X100" s="160" t="s">
        <v>246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247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92" t="s">
        <v>1326</v>
      </c>
      <c r="D101" s="183"/>
      <c r="E101" s="184">
        <v>3.22</v>
      </c>
      <c r="F101" s="160"/>
      <c r="G101" s="160"/>
      <c r="H101" s="160"/>
      <c r="I101" s="160"/>
      <c r="J101" s="160"/>
      <c r="K101" s="160"/>
      <c r="L101" s="160"/>
      <c r="M101" s="160"/>
      <c r="N101" s="159"/>
      <c r="O101" s="159"/>
      <c r="P101" s="159"/>
      <c r="Q101" s="159"/>
      <c r="R101" s="160"/>
      <c r="S101" s="160"/>
      <c r="T101" s="160"/>
      <c r="U101" s="160"/>
      <c r="V101" s="160"/>
      <c r="W101" s="160"/>
      <c r="X101" s="160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251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92" t="s">
        <v>1327</v>
      </c>
      <c r="D102" s="183"/>
      <c r="E102" s="184">
        <v>2.4769999999999999</v>
      </c>
      <c r="F102" s="160"/>
      <c r="G102" s="160"/>
      <c r="H102" s="160"/>
      <c r="I102" s="160"/>
      <c r="J102" s="160"/>
      <c r="K102" s="160"/>
      <c r="L102" s="160"/>
      <c r="M102" s="160"/>
      <c r="N102" s="159"/>
      <c r="O102" s="159"/>
      <c r="P102" s="159"/>
      <c r="Q102" s="159"/>
      <c r="R102" s="160"/>
      <c r="S102" s="160"/>
      <c r="T102" s="160"/>
      <c r="U102" s="160"/>
      <c r="V102" s="160"/>
      <c r="W102" s="160"/>
      <c r="X102" s="160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251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92" t="s">
        <v>1328</v>
      </c>
      <c r="D103" s="183"/>
      <c r="E103" s="184">
        <v>2.4790000000000001</v>
      </c>
      <c r="F103" s="160"/>
      <c r="G103" s="160"/>
      <c r="H103" s="160"/>
      <c r="I103" s="160"/>
      <c r="J103" s="160"/>
      <c r="K103" s="160"/>
      <c r="L103" s="160"/>
      <c r="M103" s="160"/>
      <c r="N103" s="159"/>
      <c r="O103" s="159"/>
      <c r="P103" s="159"/>
      <c r="Q103" s="159"/>
      <c r="R103" s="160"/>
      <c r="S103" s="160"/>
      <c r="T103" s="160"/>
      <c r="U103" s="160"/>
      <c r="V103" s="160"/>
      <c r="W103" s="160"/>
      <c r="X103" s="160"/>
      <c r="Y103" s="149"/>
      <c r="Z103" s="149"/>
      <c r="AA103" s="149"/>
      <c r="AB103" s="149"/>
      <c r="AC103" s="149"/>
      <c r="AD103" s="149"/>
      <c r="AE103" s="149"/>
      <c r="AF103" s="149"/>
      <c r="AG103" s="149" t="s">
        <v>251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192" t="s">
        <v>1329</v>
      </c>
      <c r="D104" s="183"/>
      <c r="E104" s="184">
        <v>0.82699999999999996</v>
      </c>
      <c r="F104" s="160"/>
      <c r="G104" s="160"/>
      <c r="H104" s="160"/>
      <c r="I104" s="160"/>
      <c r="J104" s="160"/>
      <c r="K104" s="160"/>
      <c r="L104" s="160"/>
      <c r="M104" s="160"/>
      <c r="N104" s="159"/>
      <c r="O104" s="159"/>
      <c r="P104" s="159"/>
      <c r="Q104" s="159"/>
      <c r="R104" s="160"/>
      <c r="S104" s="160"/>
      <c r="T104" s="160"/>
      <c r="U104" s="160"/>
      <c r="V104" s="160"/>
      <c r="W104" s="160"/>
      <c r="X104" s="160"/>
      <c r="Y104" s="149"/>
      <c r="Z104" s="149"/>
      <c r="AA104" s="149"/>
      <c r="AB104" s="149"/>
      <c r="AC104" s="149"/>
      <c r="AD104" s="149"/>
      <c r="AE104" s="149"/>
      <c r="AF104" s="149"/>
      <c r="AG104" s="149" t="s">
        <v>251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92" t="s">
        <v>1330</v>
      </c>
      <c r="D105" s="183"/>
      <c r="E105" s="184">
        <v>1.1970000000000001</v>
      </c>
      <c r="F105" s="160"/>
      <c r="G105" s="160"/>
      <c r="H105" s="160"/>
      <c r="I105" s="160"/>
      <c r="J105" s="160"/>
      <c r="K105" s="160"/>
      <c r="L105" s="160"/>
      <c r="M105" s="160"/>
      <c r="N105" s="159"/>
      <c r="O105" s="159"/>
      <c r="P105" s="159"/>
      <c r="Q105" s="159"/>
      <c r="R105" s="160"/>
      <c r="S105" s="160"/>
      <c r="T105" s="160"/>
      <c r="U105" s="160"/>
      <c r="V105" s="160"/>
      <c r="W105" s="160"/>
      <c r="X105" s="160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251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92" t="s">
        <v>1331</v>
      </c>
      <c r="D106" s="183"/>
      <c r="E106" s="184">
        <v>2.9220000000000002</v>
      </c>
      <c r="F106" s="160"/>
      <c r="G106" s="160"/>
      <c r="H106" s="160"/>
      <c r="I106" s="160"/>
      <c r="J106" s="160"/>
      <c r="K106" s="160"/>
      <c r="L106" s="160"/>
      <c r="M106" s="160"/>
      <c r="N106" s="159"/>
      <c r="O106" s="159"/>
      <c r="P106" s="159"/>
      <c r="Q106" s="159"/>
      <c r="R106" s="160"/>
      <c r="S106" s="160"/>
      <c r="T106" s="160"/>
      <c r="U106" s="160"/>
      <c r="V106" s="160"/>
      <c r="W106" s="160"/>
      <c r="X106" s="160"/>
      <c r="Y106" s="149"/>
      <c r="Z106" s="149"/>
      <c r="AA106" s="149"/>
      <c r="AB106" s="149"/>
      <c r="AC106" s="149"/>
      <c r="AD106" s="149"/>
      <c r="AE106" s="149"/>
      <c r="AF106" s="149"/>
      <c r="AG106" s="149" t="s">
        <v>251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92" t="s">
        <v>1332</v>
      </c>
      <c r="D107" s="183"/>
      <c r="E107" s="184">
        <v>2.7</v>
      </c>
      <c r="F107" s="160"/>
      <c r="G107" s="160"/>
      <c r="H107" s="160"/>
      <c r="I107" s="160"/>
      <c r="J107" s="160"/>
      <c r="K107" s="160"/>
      <c r="L107" s="160"/>
      <c r="M107" s="160"/>
      <c r="N107" s="159"/>
      <c r="O107" s="159"/>
      <c r="P107" s="159"/>
      <c r="Q107" s="159"/>
      <c r="R107" s="160"/>
      <c r="S107" s="160"/>
      <c r="T107" s="160"/>
      <c r="U107" s="160"/>
      <c r="V107" s="160"/>
      <c r="W107" s="160"/>
      <c r="X107" s="160"/>
      <c r="Y107" s="149"/>
      <c r="Z107" s="149"/>
      <c r="AA107" s="149"/>
      <c r="AB107" s="149"/>
      <c r="AC107" s="149"/>
      <c r="AD107" s="149"/>
      <c r="AE107" s="149"/>
      <c r="AF107" s="149"/>
      <c r="AG107" s="149" t="s">
        <v>251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92" t="s">
        <v>1333</v>
      </c>
      <c r="D108" s="183"/>
      <c r="E108" s="184">
        <v>6.3</v>
      </c>
      <c r="F108" s="160"/>
      <c r="G108" s="160"/>
      <c r="H108" s="160"/>
      <c r="I108" s="160"/>
      <c r="J108" s="160"/>
      <c r="K108" s="160"/>
      <c r="L108" s="160"/>
      <c r="M108" s="160"/>
      <c r="N108" s="159"/>
      <c r="O108" s="159"/>
      <c r="P108" s="159"/>
      <c r="Q108" s="159"/>
      <c r="R108" s="160"/>
      <c r="S108" s="160"/>
      <c r="T108" s="160"/>
      <c r="U108" s="160"/>
      <c r="V108" s="160"/>
      <c r="W108" s="160"/>
      <c r="X108" s="160"/>
      <c r="Y108" s="149"/>
      <c r="Z108" s="149"/>
      <c r="AA108" s="149"/>
      <c r="AB108" s="149"/>
      <c r="AC108" s="149"/>
      <c r="AD108" s="149"/>
      <c r="AE108" s="149"/>
      <c r="AF108" s="149"/>
      <c r="AG108" s="149" t="s">
        <v>251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22.5" outlineLevel="1" x14ac:dyDescent="0.2">
      <c r="A109" s="169">
        <v>21</v>
      </c>
      <c r="B109" s="170" t="s">
        <v>1334</v>
      </c>
      <c r="C109" s="179" t="s">
        <v>1335</v>
      </c>
      <c r="D109" s="171" t="s">
        <v>244</v>
      </c>
      <c r="E109" s="172">
        <v>19.847000000000001</v>
      </c>
      <c r="F109" s="173"/>
      <c r="G109" s="174">
        <f>ROUND(E109*F109,2)</f>
        <v>0</v>
      </c>
      <c r="H109" s="173"/>
      <c r="I109" s="174">
        <f>ROUND(E109*H109,2)</f>
        <v>0</v>
      </c>
      <c r="J109" s="173"/>
      <c r="K109" s="174">
        <f>ROUND(E109*J109,2)</f>
        <v>0</v>
      </c>
      <c r="L109" s="174">
        <v>21</v>
      </c>
      <c r="M109" s="174">
        <f>G109*(1+L109/100)</f>
        <v>0</v>
      </c>
      <c r="N109" s="172">
        <v>3.1154299999999999</v>
      </c>
      <c r="O109" s="172">
        <f>ROUND(E109*N109,2)</f>
        <v>61.83</v>
      </c>
      <c r="P109" s="172">
        <v>0</v>
      </c>
      <c r="Q109" s="172">
        <f>ROUND(E109*P109,2)</f>
        <v>0</v>
      </c>
      <c r="R109" s="174" t="s">
        <v>406</v>
      </c>
      <c r="S109" s="174" t="s">
        <v>209</v>
      </c>
      <c r="T109" s="175" t="s">
        <v>407</v>
      </c>
      <c r="U109" s="160">
        <v>15.493690000000001</v>
      </c>
      <c r="V109" s="160">
        <f>ROUND(E109*U109,2)</f>
        <v>307.5</v>
      </c>
      <c r="W109" s="160"/>
      <c r="X109" s="160" t="s">
        <v>311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312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266" t="s">
        <v>1336</v>
      </c>
      <c r="D110" s="267"/>
      <c r="E110" s="267"/>
      <c r="F110" s="267"/>
      <c r="G110" s="267"/>
      <c r="H110" s="160"/>
      <c r="I110" s="160"/>
      <c r="J110" s="160"/>
      <c r="K110" s="160"/>
      <c r="L110" s="160"/>
      <c r="M110" s="160"/>
      <c r="N110" s="159"/>
      <c r="O110" s="159"/>
      <c r="P110" s="159"/>
      <c r="Q110" s="159"/>
      <c r="R110" s="160"/>
      <c r="S110" s="160"/>
      <c r="T110" s="160"/>
      <c r="U110" s="160"/>
      <c r="V110" s="160"/>
      <c r="W110" s="160"/>
      <c r="X110" s="160"/>
      <c r="Y110" s="149"/>
      <c r="Z110" s="149"/>
      <c r="AA110" s="149"/>
      <c r="AB110" s="149"/>
      <c r="AC110" s="149"/>
      <c r="AD110" s="149"/>
      <c r="AE110" s="149"/>
      <c r="AF110" s="149"/>
      <c r="AG110" s="149" t="s">
        <v>249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192" t="s">
        <v>1337</v>
      </c>
      <c r="D111" s="183"/>
      <c r="E111" s="184"/>
      <c r="F111" s="160"/>
      <c r="G111" s="160"/>
      <c r="H111" s="160"/>
      <c r="I111" s="160"/>
      <c r="J111" s="160"/>
      <c r="K111" s="160"/>
      <c r="L111" s="160"/>
      <c r="M111" s="160"/>
      <c r="N111" s="159"/>
      <c r="O111" s="159"/>
      <c r="P111" s="159"/>
      <c r="Q111" s="159"/>
      <c r="R111" s="160"/>
      <c r="S111" s="160"/>
      <c r="T111" s="160"/>
      <c r="U111" s="160"/>
      <c r="V111" s="160"/>
      <c r="W111" s="160"/>
      <c r="X111" s="160"/>
      <c r="Y111" s="149"/>
      <c r="Z111" s="149"/>
      <c r="AA111" s="149"/>
      <c r="AB111" s="149"/>
      <c r="AC111" s="149"/>
      <c r="AD111" s="149"/>
      <c r="AE111" s="149"/>
      <c r="AF111" s="149"/>
      <c r="AG111" s="149" t="s">
        <v>251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92" t="s">
        <v>1338</v>
      </c>
      <c r="D112" s="183"/>
      <c r="E112" s="184">
        <v>1.002</v>
      </c>
      <c r="F112" s="160"/>
      <c r="G112" s="160"/>
      <c r="H112" s="160"/>
      <c r="I112" s="160"/>
      <c r="J112" s="160"/>
      <c r="K112" s="160"/>
      <c r="L112" s="160"/>
      <c r="M112" s="160"/>
      <c r="N112" s="159"/>
      <c r="O112" s="159"/>
      <c r="P112" s="159"/>
      <c r="Q112" s="159"/>
      <c r="R112" s="160"/>
      <c r="S112" s="160"/>
      <c r="T112" s="160"/>
      <c r="U112" s="160"/>
      <c r="V112" s="160"/>
      <c r="W112" s="160"/>
      <c r="X112" s="160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251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192" t="s">
        <v>1339</v>
      </c>
      <c r="D113" s="183"/>
      <c r="E113" s="184">
        <v>0.8</v>
      </c>
      <c r="F113" s="160"/>
      <c r="G113" s="160"/>
      <c r="H113" s="160"/>
      <c r="I113" s="160"/>
      <c r="J113" s="160"/>
      <c r="K113" s="160"/>
      <c r="L113" s="160"/>
      <c r="M113" s="160"/>
      <c r="N113" s="159"/>
      <c r="O113" s="159"/>
      <c r="P113" s="159"/>
      <c r="Q113" s="159"/>
      <c r="R113" s="160"/>
      <c r="S113" s="160"/>
      <c r="T113" s="160"/>
      <c r="U113" s="160"/>
      <c r="V113" s="160"/>
      <c r="W113" s="160"/>
      <c r="X113" s="160"/>
      <c r="Y113" s="149"/>
      <c r="Z113" s="149"/>
      <c r="AA113" s="149"/>
      <c r="AB113" s="149"/>
      <c r="AC113" s="149"/>
      <c r="AD113" s="149"/>
      <c r="AE113" s="149"/>
      <c r="AF113" s="149"/>
      <c r="AG113" s="149" t="s">
        <v>251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56"/>
      <c r="B114" s="157"/>
      <c r="C114" s="192" t="s">
        <v>1340</v>
      </c>
      <c r="D114" s="183"/>
      <c r="E114" s="184">
        <v>0.47249999999999998</v>
      </c>
      <c r="F114" s="160"/>
      <c r="G114" s="160"/>
      <c r="H114" s="160"/>
      <c r="I114" s="160"/>
      <c r="J114" s="160"/>
      <c r="K114" s="160"/>
      <c r="L114" s="160"/>
      <c r="M114" s="160"/>
      <c r="N114" s="159"/>
      <c r="O114" s="159"/>
      <c r="P114" s="159"/>
      <c r="Q114" s="159"/>
      <c r="R114" s="160"/>
      <c r="S114" s="160"/>
      <c r="T114" s="160"/>
      <c r="U114" s="160"/>
      <c r="V114" s="160"/>
      <c r="W114" s="160"/>
      <c r="X114" s="160"/>
      <c r="Y114" s="149"/>
      <c r="Z114" s="149"/>
      <c r="AA114" s="149"/>
      <c r="AB114" s="149"/>
      <c r="AC114" s="149"/>
      <c r="AD114" s="149"/>
      <c r="AE114" s="149"/>
      <c r="AF114" s="149"/>
      <c r="AG114" s="149" t="s">
        <v>251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92" t="s">
        <v>1341</v>
      </c>
      <c r="D115" s="183"/>
      <c r="E115" s="184">
        <v>0.36749999999999999</v>
      </c>
      <c r="F115" s="160"/>
      <c r="G115" s="160"/>
      <c r="H115" s="160"/>
      <c r="I115" s="160"/>
      <c r="J115" s="160"/>
      <c r="K115" s="160"/>
      <c r="L115" s="160"/>
      <c r="M115" s="160"/>
      <c r="N115" s="159"/>
      <c r="O115" s="159"/>
      <c r="P115" s="159"/>
      <c r="Q115" s="159"/>
      <c r="R115" s="160"/>
      <c r="S115" s="160"/>
      <c r="T115" s="160"/>
      <c r="U115" s="160"/>
      <c r="V115" s="160"/>
      <c r="W115" s="160"/>
      <c r="X115" s="160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251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92" t="s">
        <v>1342</v>
      </c>
      <c r="D116" s="183"/>
      <c r="E116" s="184">
        <v>0.8</v>
      </c>
      <c r="F116" s="160"/>
      <c r="G116" s="160"/>
      <c r="H116" s="160"/>
      <c r="I116" s="160"/>
      <c r="J116" s="160"/>
      <c r="K116" s="160"/>
      <c r="L116" s="160"/>
      <c r="M116" s="160"/>
      <c r="N116" s="159"/>
      <c r="O116" s="159"/>
      <c r="P116" s="159"/>
      <c r="Q116" s="159"/>
      <c r="R116" s="160"/>
      <c r="S116" s="160"/>
      <c r="T116" s="160"/>
      <c r="U116" s="160"/>
      <c r="V116" s="160"/>
      <c r="W116" s="160"/>
      <c r="X116" s="160"/>
      <c r="Y116" s="149"/>
      <c r="Z116" s="149"/>
      <c r="AA116" s="149"/>
      <c r="AB116" s="149"/>
      <c r="AC116" s="149"/>
      <c r="AD116" s="149"/>
      <c r="AE116" s="149"/>
      <c r="AF116" s="149"/>
      <c r="AG116" s="149" t="s">
        <v>251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92" t="s">
        <v>1343</v>
      </c>
      <c r="D117" s="183"/>
      <c r="E117" s="184">
        <v>0.16875000000000001</v>
      </c>
      <c r="F117" s="160"/>
      <c r="G117" s="160"/>
      <c r="H117" s="160"/>
      <c r="I117" s="160"/>
      <c r="J117" s="160"/>
      <c r="K117" s="160"/>
      <c r="L117" s="160"/>
      <c r="M117" s="160"/>
      <c r="N117" s="159"/>
      <c r="O117" s="159"/>
      <c r="P117" s="159"/>
      <c r="Q117" s="159"/>
      <c r="R117" s="160"/>
      <c r="S117" s="160"/>
      <c r="T117" s="160"/>
      <c r="U117" s="160"/>
      <c r="V117" s="160"/>
      <c r="W117" s="160"/>
      <c r="X117" s="160"/>
      <c r="Y117" s="149"/>
      <c r="Z117" s="149"/>
      <c r="AA117" s="149"/>
      <c r="AB117" s="149"/>
      <c r="AC117" s="149"/>
      <c r="AD117" s="149"/>
      <c r="AE117" s="149"/>
      <c r="AF117" s="149"/>
      <c r="AG117" s="149" t="s">
        <v>251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6"/>
      <c r="B118" s="157"/>
      <c r="C118" s="192" t="s">
        <v>1344</v>
      </c>
      <c r="D118" s="183"/>
      <c r="E118" s="184">
        <v>0.3</v>
      </c>
      <c r="F118" s="160"/>
      <c r="G118" s="160"/>
      <c r="H118" s="160"/>
      <c r="I118" s="160"/>
      <c r="J118" s="160"/>
      <c r="K118" s="160"/>
      <c r="L118" s="160"/>
      <c r="M118" s="160"/>
      <c r="N118" s="159"/>
      <c r="O118" s="159"/>
      <c r="P118" s="159"/>
      <c r="Q118" s="159"/>
      <c r="R118" s="160"/>
      <c r="S118" s="160"/>
      <c r="T118" s="160"/>
      <c r="U118" s="160"/>
      <c r="V118" s="160"/>
      <c r="W118" s="160"/>
      <c r="X118" s="160"/>
      <c r="Y118" s="149"/>
      <c r="Z118" s="149"/>
      <c r="AA118" s="149"/>
      <c r="AB118" s="149"/>
      <c r="AC118" s="149"/>
      <c r="AD118" s="149"/>
      <c r="AE118" s="149"/>
      <c r="AF118" s="149"/>
      <c r="AG118" s="149" t="s">
        <v>251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92" t="s">
        <v>1345</v>
      </c>
      <c r="D119" s="183"/>
      <c r="E119" s="184">
        <v>0.15</v>
      </c>
      <c r="F119" s="160"/>
      <c r="G119" s="160"/>
      <c r="H119" s="160"/>
      <c r="I119" s="160"/>
      <c r="J119" s="160"/>
      <c r="K119" s="160"/>
      <c r="L119" s="160"/>
      <c r="M119" s="160"/>
      <c r="N119" s="159"/>
      <c r="O119" s="159"/>
      <c r="P119" s="159"/>
      <c r="Q119" s="159"/>
      <c r="R119" s="160"/>
      <c r="S119" s="160"/>
      <c r="T119" s="160"/>
      <c r="U119" s="160"/>
      <c r="V119" s="160"/>
      <c r="W119" s="160"/>
      <c r="X119" s="160"/>
      <c r="Y119" s="149"/>
      <c r="Z119" s="149"/>
      <c r="AA119" s="149"/>
      <c r="AB119" s="149"/>
      <c r="AC119" s="149"/>
      <c r="AD119" s="149"/>
      <c r="AE119" s="149"/>
      <c r="AF119" s="149"/>
      <c r="AG119" s="149" t="s">
        <v>251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56"/>
      <c r="B120" s="157"/>
      <c r="C120" s="192" t="s">
        <v>1346</v>
      </c>
      <c r="D120" s="183"/>
      <c r="E120" s="184">
        <v>0.125</v>
      </c>
      <c r="F120" s="160"/>
      <c r="G120" s="160"/>
      <c r="H120" s="160"/>
      <c r="I120" s="160"/>
      <c r="J120" s="160"/>
      <c r="K120" s="160"/>
      <c r="L120" s="160"/>
      <c r="M120" s="160"/>
      <c r="N120" s="159"/>
      <c r="O120" s="159"/>
      <c r="P120" s="159"/>
      <c r="Q120" s="159"/>
      <c r="R120" s="160"/>
      <c r="S120" s="160"/>
      <c r="T120" s="160"/>
      <c r="U120" s="160"/>
      <c r="V120" s="160"/>
      <c r="W120" s="160"/>
      <c r="X120" s="160"/>
      <c r="Y120" s="149"/>
      <c r="Z120" s="149"/>
      <c r="AA120" s="149"/>
      <c r="AB120" s="149"/>
      <c r="AC120" s="149"/>
      <c r="AD120" s="149"/>
      <c r="AE120" s="149"/>
      <c r="AF120" s="149"/>
      <c r="AG120" s="149" t="s">
        <v>251</v>
      </c>
      <c r="AH120" s="149">
        <v>0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192" t="s">
        <v>1347</v>
      </c>
      <c r="D121" s="183"/>
      <c r="E121" s="184">
        <v>0.25</v>
      </c>
      <c r="F121" s="160"/>
      <c r="G121" s="160"/>
      <c r="H121" s="160"/>
      <c r="I121" s="160"/>
      <c r="J121" s="160"/>
      <c r="K121" s="160"/>
      <c r="L121" s="160"/>
      <c r="M121" s="160"/>
      <c r="N121" s="159"/>
      <c r="O121" s="159"/>
      <c r="P121" s="159"/>
      <c r="Q121" s="159"/>
      <c r="R121" s="160"/>
      <c r="S121" s="160"/>
      <c r="T121" s="160"/>
      <c r="U121" s="160"/>
      <c r="V121" s="160"/>
      <c r="W121" s="160"/>
      <c r="X121" s="160"/>
      <c r="Y121" s="149"/>
      <c r="Z121" s="149"/>
      <c r="AA121" s="149"/>
      <c r="AB121" s="149"/>
      <c r="AC121" s="149"/>
      <c r="AD121" s="149"/>
      <c r="AE121" s="149"/>
      <c r="AF121" s="149"/>
      <c r="AG121" s="149" t="s">
        <v>251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92" t="s">
        <v>1348</v>
      </c>
      <c r="D122" s="183"/>
      <c r="E122" s="184">
        <v>1.875</v>
      </c>
      <c r="F122" s="160"/>
      <c r="G122" s="160"/>
      <c r="H122" s="160"/>
      <c r="I122" s="160"/>
      <c r="J122" s="160"/>
      <c r="K122" s="160"/>
      <c r="L122" s="160"/>
      <c r="M122" s="160"/>
      <c r="N122" s="159"/>
      <c r="O122" s="159"/>
      <c r="P122" s="159"/>
      <c r="Q122" s="159"/>
      <c r="R122" s="160"/>
      <c r="S122" s="160"/>
      <c r="T122" s="160"/>
      <c r="U122" s="160"/>
      <c r="V122" s="160"/>
      <c r="W122" s="160"/>
      <c r="X122" s="160"/>
      <c r="Y122" s="149"/>
      <c r="Z122" s="149"/>
      <c r="AA122" s="149"/>
      <c r="AB122" s="149"/>
      <c r="AC122" s="149"/>
      <c r="AD122" s="149"/>
      <c r="AE122" s="149"/>
      <c r="AF122" s="149"/>
      <c r="AG122" s="149" t="s">
        <v>251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92" t="s">
        <v>1349</v>
      </c>
      <c r="D123" s="183"/>
      <c r="E123" s="184">
        <v>0.84599999999999997</v>
      </c>
      <c r="F123" s="160"/>
      <c r="G123" s="160"/>
      <c r="H123" s="160"/>
      <c r="I123" s="160"/>
      <c r="J123" s="160"/>
      <c r="K123" s="160"/>
      <c r="L123" s="160"/>
      <c r="M123" s="160"/>
      <c r="N123" s="159"/>
      <c r="O123" s="159"/>
      <c r="P123" s="159"/>
      <c r="Q123" s="159"/>
      <c r="R123" s="160"/>
      <c r="S123" s="160"/>
      <c r="T123" s="160"/>
      <c r="U123" s="160"/>
      <c r="V123" s="160"/>
      <c r="W123" s="160"/>
      <c r="X123" s="160"/>
      <c r="Y123" s="149"/>
      <c r="Z123" s="149"/>
      <c r="AA123" s="149"/>
      <c r="AB123" s="149"/>
      <c r="AC123" s="149"/>
      <c r="AD123" s="149"/>
      <c r="AE123" s="149"/>
      <c r="AF123" s="149"/>
      <c r="AG123" s="149" t="s">
        <v>251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192" t="s">
        <v>1350</v>
      </c>
      <c r="D124" s="183"/>
      <c r="E124" s="184">
        <v>1.29375</v>
      </c>
      <c r="F124" s="160"/>
      <c r="G124" s="160"/>
      <c r="H124" s="160"/>
      <c r="I124" s="160"/>
      <c r="J124" s="160"/>
      <c r="K124" s="160"/>
      <c r="L124" s="160"/>
      <c r="M124" s="160"/>
      <c r="N124" s="159"/>
      <c r="O124" s="159"/>
      <c r="P124" s="159"/>
      <c r="Q124" s="159"/>
      <c r="R124" s="160"/>
      <c r="S124" s="160"/>
      <c r="T124" s="160"/>
      <c r="U124" s="160"/>
      <c r="V124" s="160"/>
      <c r="W124" s="160"/>
      <c r="X124" s="160"/>
      <c r="Y124" s="149"/>
      <c r="Z124" s="149"/>
      <c r="AA124" s="149"/>
      <c r="AB124" s="149"/>
      <c r="AC124" s="149"/>
      <c r="AD124" s="149"/>
      <c r="AE124" s="149"/>
      <c r="AF124" s="149"/>
      <c r="AG124" s="149" t="s">
        <v>251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92" t="s">
        <v>1351</v>
      </c>
      <c r="D125" s="183"/>
      <c r="E125" s="184">
        <v>0.32</v>
      </c>
      <c r="F125" s="160"/>
      <c r="G125" s="160"/>
      <c r="H125" s="160"/>
      <c r="I125" s="160"/>
      <c r="J125" s="160"/>
      <c r="K125" s="160"/>
      <c r="L125" s="160"/>
      <c r="M125" s="160"/>
      <c r="N125" s="159"/>
      <c r="O125" s="159"/>
      <c r="P125" s="159"/>
      <c r="Q125" s="159"/>
      <c r="R125" s="160"/>
      <c r="S125" s="160"/>
      <c r="T125" s="160"/>
      <c r="U125" s="160"/>
      <c r="V125" s="160"/>
      <c r="W125" s="160"/>
      <c r="X125" s="160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251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92" t="s">
        <v>1352</v>
      </c>
      <c r="D126" s="183"/>
      <c r="E126" s="184">
        <v>0.125</v>
      </c>
      <c r="F126" s="160"/>
      <c r="G126" s="160"/>
      <c r="H126" s="160"/>
      <c r="I126" s="160"/>
      <c r="J126" s="160"/>
      <c r="K126" s="160"/>
      <c r="L126" s="160"/>
      <c r="M126" s="160"/>
      <c r="N126" s="159"/>
      <c r="O126" s="159"/>
      <c r="P126" s="159"/>
      <c r="Q126" s="159"/>
      <c r="R126" s="160"/>
      <c r="S126" s="160"/>
      <c r="T126" s="160"/>
      <c r="U126" s="160"/>
      <c r="V126" s="160"/>
      <c r="W126" s="160"/>
      <c r="X126" s="160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251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92" t="s">
        <v>1353</v>
      </c>
      <c r="D127" s="183"/>
      <c r="E127" s="184">
        <v>0.75149999999999995</v>
      </c>
      <c r="F127" s="160"/>
      <c r="G127" s="160"/>
      <c r="H127" s="160"/>
      <c r="I127" s="160"/>
      <c r="J127" s="160"/>
      <c r="K127" s="160"/>
      <c r="L127" s="160"/>
      <c r="M127" s="160"/>
      <c r="N127" s="159"/>
      <c r="O127" s="159"/>
      <c r="P127" s="159"/>
      <c r="Q127" s="159"/>
      <c r="R127" s="160"/>
      <c r="S127" s="160"/>
      <c r="T127" s="160"/>
      <c r="U127" s="160"/>
      <c r="V127" s="160"/>
      <c r="W127" s="160"/>
      <c r="X127" s="160"/>
      <c r="Y127" s="149"/>
      <c r="Z127" s="149"/>
      <c r="AA127" s="149"/>
      <c r="AB127" s="149"/>
      <c r="AC127" s="149"/>
      <c r="AD127" s="149"/>
      <c r="AE127" s="149"/>
      <c r="AF127" s="149"/>
      <c r="AG127" s="149" t="s">
        <v>251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192" t="s">
        <v>1354</v>
      </c>
      <c r="D128" s="183"/>
      <c r="E128" s="184">
        <v>10.199999999999999</v>
      </c>
      <c r="F128" s="160"/>
      <c r="G128" s="160"/>
      <c r="H128" s="160"/>
      <c r="I128" s="160"/>
      <c r="J128" s="160"/>
      <c r="K128" s="160"/>
      <c r="L128" s="160"/>
      <c r="M128" s="160"/>
      <c r="N128" s="159"/>
      <c r="O128" s="159"/>
      <c r="P128" s="159"/>
      <c r="Q128" s="159"/>
      <c r="R128" s="160"/>
      <c r="S128" s="160"/>
      <c r="T128" s="160"/>
      <c r="U128" s="160"/>
      <c r="V128" s="160"/>
      <c r="W128" s="160"/>
      <c r="X128" s="160"/>
      <c r="Y128" s="149"/>
      <c r="Z128" s="149"/>
      <c r="AA128" s="149"/>
      <c r="AB128" s="149"/>
      <c r="AC128" s="149"/>
      <c r="AD128" s="149"/>
      <c r="AE128" s="149"/>
      <c r="AF128" s="149"/>
      <c r="AG128" s="149" t="s">
        <v>251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x14ac:dyDescent="0.2">
      <c r="A129" s="163" t="s">
        <v>204</v>
      </c>
      <c r="B129" s="164" t="s">
        <v>117</v>
      </c>
      <c r="C129" s="178" t="s">
        <v>118</v>
      </c>
      <c r="D129" s="165"/>
      <c r="E129" s="166"/>
      <c r="F129" s="167"/>
      <c r="G129" s="167">
        <f>SUMIF(AG130:AG132,"&lt;&gt;NOR",G130:G132)</f>
        <v>0</v>
      </c>
      <c r="H129" s="167"/>
      <c r="I129" s="167">
        <f>SUM(I130:I132)</f>
        <v>0</v>
      </c>
      <c r="J129" s="167"/>
      <c r="K129" s="167">
        <f>SUM(K130:K132)</f>
        <v>0</v>
      </c>
      <c r="L129" s="167"/>
      <c r="M129" s="167">
        <f>SUM(M130:M132)</f>
        <v>0</v>
      </c>
      <c r="N129" s="166"/>
      <c r="O129" s="166">
        <f>SUM(O130:O132)</f>
        <v>0.45</v>
      </c>
      <c r="P129" s="166"/>
      <c r="Q129" s="166">
        <f>SUM(Q130:Q132)</f>
        <v>0</v>
      </c>
      <c r="R129" s="167"/>
      <c r="S129" s="167"/>
      <c r="T129" s="168"/>
      <c r="U129" s="162"/>
      <c r="V129" s="162">
        <f>SUM(V130:V132)</f>
        <v>0.25</v>
      </c>
      <c r="W129" s="162"/>
      <c r="X129" s="162"/>
      <c r="AG129" t="s">
        <v>205</v>
      </c>
    </row>
    <row r="130" spans="1:60" ht="33.75" outlineLevel="1" x14ac:dyDescent="0.2">
      <c r="A130" s="169">
        <v>22</v>
      </c>
      <c r="B130" s="170" t="s">
        <v>1355</v>
      </c>
      <c r="C130" s="179" t="s">
        <v>1356</v>
      </c>
      <c r="D130" s="171" t="s">
        <v>244</v>
      </c>
      <c r="E130" s="172">
        <v>0.18</v>
      </c>
      <c r="F130" s="173"/>
      <c r="G130" s="174">
        <f>ROUND(E130*F130,2)</f>
        <v>0</v>
      </c>
      <c r="H130" s="173"/>
      <c r="I130" s="174">
        <f>ROUND(E130*H130,2)</f>
        <v>0</v>
      </c>
      <c r="J130" s="173"/>
      <c r="K130" s="174">
        <f>ROUND(E130*J130,2)</f>
        <v>0</v>
      </c>
      <c r="L130" s="174">
        <v>21</v>
      </c>
      <c r="M130" s="174">
        <f>G130*(1+L130/100)</f>
        <v>0</v>
      </c>
      <c r="N130" s="172">
        <v>2.5</v>
      </c>
      <c r="O130" s="172">
        <f>ROUND(E130*N130,2)</f>
        <v>0.45</v>
      </c>
      <c r="P130" s="172">
        <v>0</v>
      </c>
      <c r="Q130" s="172">
        <f>ROUND(E130*P130,2)</f>
        <v>0</v>
      </c>
      <c r="R130" s="174" t="s">
        <v>288</v>
      </c>
      <c r="S130" s="174" t="s">
        <v>209</v>
      </c>
      <c r="T130" s="175" t="s">
        <v>209</v>
      </c>
      <c r="U130" s="160">
        <v>1.365</v>
      </c>
      <c r="V130" s="160">
        <f>ROUND(E130*U130,2)</f>
        <v>0.25</v>
      </c>
      <c r="W130" s="160"/>
      <c r="X130" s="160" t="s">
        <v>246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247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266" t="s">
        <v>1357</v>
      </c>
      <c r="D131" s="267"/>
      <c r="E131" s="267"/>
      <c r="F131" s="267"/>
      <c r="G131" s="267"/>
      <c r="H131" s="160"/>
      <c r="I131" s="160"/>
      <c r="J131" s="160"/>
      <c r="K131" s="160"/>
      <c r="L131" s="160"/>
      <c r="M131" s="160"/>
      <c r="N131" s="159"/>
      <c r="O131" s="159"/>
      <c r="P131" s="159"/>
      <c r="Q131" s="159"/>
      <c r="R131" s="160"/>
      <c r="S131" s="160"/>
      <c r="T131" s="160"/>
      <c r="U131" s="160"/>
      <c r="V131" s="160"/>
      <c r="W131" s="160"/>
      <c r="X131" s="160"/>
      <c r="Y131" s="149"/>
      <c r="Z131" s="149"/>
      <c r="AA131" s="149"/>
      <c r="AB131" s="149"/>
      <c r="AC131" s="149"/>
      <c r="AD131" s="149"/>
      <c r="AE131" s="149"/>
      <c r="AF131" s="149"/>
      <c r="AG131" s="149" t="s">
        <v>249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192" t="s">
        <v>1358</v>
      </c>
      <c r="D132" s="183"/>
      <c r="E132" s="184">
        <v>0.18</v>
      </c>
      <c r="F132" s="160"/>
      <c r="G132" s="160"/>
      <c r="H132" s="160"/>
      <c r="I132" s="160"/>
      <c r="J132" s="160"/>
      <c r="K132" s="160"/>
      <c r="L132" s="160"/>
      <c r="M132" s="160"/>
      <c r="N132" s="159"/>
      <c r="O132" s="159"/>
      <c r="P132" s="159"/>
      <c r="Q132" s="159"/>
      <c r="R132" s="160"/>
      <c r="S132" s="160"/>
      <c r="T132" s="160"/>
      <c r="U132" s="160"/>
      <c r="V132" s="160"/>
      <c r="W132" s="160"/>
      <c r="X132" s="160"/>
      <c r="Y132" s="149"/>
      <c r="Z132" s="149"/>
      <c r="AA132" s="149"/>
      <c r="AB132" s="149"/>
      <c r="AC132" s="149"/>
      <c r="AD132" s="149"/>
      <c r="AE132" s="149"/>
      <c r="AF132" s="149"/>
      <c r="AG132" s="149" t="s">
        <v>251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x14ac:dyDescent="0.2">
      <c r="A133" s="163" t="s">
        <v>204</v>
      </c>
      <c r="B133" s="164" t="s">
        <v>121</v>
      </c>
      <c r="C133" s="178" t="s">
        <v>122</v>
      </c>
      <c r="D133" s="165"/>
      <c r="E133" s="166"/>
      <c r="F133" s="167"/>
      <c r="G133" s="167">
        <f>SUMIF(AG134:AG148,"&lt;&gt;NOR",G134:G148)</f>
        <v>0</v>
      </c>
      <c r="H133" s="167"/>
      <c r="I133" s="167">
        <f>SUM(I134:I148)</f>
        <v>0</v>
      </c>
      <c r="J133" s="167"/>
      <c r="K133" s="167">
        <f>SUM(K134:K148)</f>
        <v>0</v>
      </c>
      <c r="L133" s="167"/>
      <c r="M133" s="167">
        <f>SUM(M134:M148)</f>
        <v>0</v>
      </c>
      <c r="N133" s="166"/>
      <c r="O133" s="166">
        <f>SUM(O134:O148)</f>
        <v>286.64</v>
      </c>
      <c r="P133" s="166"/>
      <c r="Q133" s="166">
        <f>SUM(Q134:Q148)</f>
        <v>0</v>
      </c>
      <c r="R133" s="167"/>
      <c r="S133" s="167"/>
      <c r="T133" s="168"/>
      <c r="U133" s="162"/>
      <c r="V133" s="162">
        <f>SUM(V134:V148)</f>
        <v>137.53</v>
      </c>
      <c r="W133" s="162"/>
      <c r="X133" s="162"/>
      <c r="AG133" t="s">
        <v>205</v>
      </c>
    </row>
    <row r="134" spans="1:60" ht="22.5" outlineLevel="1" x14ac:dyDescent="0.2">
      <c r="A134" s="169">
        <v>23</v>
      </c>
      <c r="B134" s="170" t="s">
        <v>1359</v>
      </c>
      <c r="C134" s="179" t="s">
        <v>1360</v>
      </c>
      <c r="D134" s="171" t="s">
        <v>258</v>
      </c>
      <c r="E134" s="172">
        <v>235</v>
      </c>
      <c r="F134" s="173"/>
      <c r="G134" s="174">
        <f>ROUND(E134*F134,2)</f>
        <v>0</v>
      </c>
      <c r="H134" s="173"/>
      <c r="I134" s="174">
        <f>ROUND(E134*H134,2)</f>
        <v>0</v>
      </c>
      <c r="J134" s="173"/>
      <c r="K134" s="174">
        <f>ROUND(E134*J134,2)</f>
        <v>0</v>
      </c>
      <c r="L134" s="174">
        <v>21</v>
      </c>
      <c r="M134" s="174">
        <f>G134*(1+L134/100)</f>
        <v>0</v>
      </c>
      <c r="N134" s="172">
        <v>0.1512</v>
      </c>
      <c r="O134" s="172">
        <f>ROUND(E134*N134,2)</f>
        <v>35.53</v>
      </c>
      <c r="P134" s="172">
        <v>0</v>
      </c>
      <c r="Q134" s="172">
        <f>ROUND(E134*P134,2)</f>
        <v>0</v>
      </c>
      <c r="R134" s="174" t="s">
        <v>588</v>
      </c>
      <c r="S134" s="174" t="s">
        <v>209</v>
      </c>
      <c r="T134" s="175" t="s">
        <v>209</v>
      </c>
      <c r="U134" s="160">
        <v>2.3E-2</v>
      </c>
      <c r="V134" s="160">
        <f>ROUND(E134*U134,2)</f>
        <v>5.41</v>
      </c>
      <c r="W134" s="160"/>
      <c r="X134" s="160" t="s">
        <v>246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247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56"/>
      <c r="B135" s="157"/>
      <c r="C135" s="192" t="s">
        <v>1361</v>
      </c>
      <c r="D135" s="183"/>
      <c r="E135" s="184">
        <v>235</v>
      </c>
      <c r="F135" s="160"/>
      <c r="G135" s="160"/>
      <c r="H135" s="160"/>
      <c r="I135" s="160"/>
      <c r="J135" s="160"/>
      <c r="K135" s="160"/>
      <c r="L135" s="160"/>
      <c r="M135" s="160"/>
      <c r="N135" s="159"/>
      <c r="O135" s="159"/>
      <c r="P135" s="159"/>
      <c r="Q135" s="159"/>
      <c r="R135" s="160"/>
      <c r="S135" s="160"/>
      <c r="T135" s="160"/>
      <c r="U135" s="160"/>
      <c r="V135" s="160"/>
      <c r="W135" s="160"/>
      <c r="X135" s="160"/>
      <c r="Y135" s="149"/>
      <c r="Z135" s="149"/>
      <c r="AA135" s="149"/>
      <c r="AB135" s="149"/>
      <c r="AC135" s="149"/>
      <c r="AD135" s="149"/>
      <c r="AE135" s="149"/>
      <c r="AF135" s="149"/>
      <c r="AG135" s="149" t="s">
        <v>251</v>
      </c>
      <c r="AH135" s="149">
        <v>0</v>
      </c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22.5" outlineLevel="1" x14ac:dyDescent="0.2">
      <c r="A136" s="169">
        <v>24</v>
      </c>
      <c r="B136" s="170" t="s">
        <v>670</v>
      </c>
      <c r="C136" s="179" t="s">
        <v>671</v>
      </c>
      <c r="D136" s="171" t="s">
        <v>258</v>
      </c>
      <c r="E136" s="172">
        <v>91</v>
      </c>
      <c r="F136" s="173"/>
      <c r="G136" s="174">
        <f>ROUND(E136*F136,2)</f>
        <v>0</v>
      </c>
      <c r="H136" s="173"/>
      <c r="I136" s="174">
        <f>ROUND(E136*H136,2)</f>
        <v>0</v>
      </c>
      <c r="J136" s="173"/>
      <c r="K136" s="174">
        <f>ROUND(E136*J136,2)</f>
        <v>0</v>
      </c>
      <c r="L136" s="174">
        <v>21</v>
      </c>
      <c r="M136" s="174">
        <f>G136*(1+L136/100)</f>
        <v>0</v>
      </c>
      <c r="N136" s="172">
        <v>0.378</v>
      </c>
      <c r="O136" s="172">
        <f>ROUND(E136*N136,2)</f>
        <v>34.4</v>
      </c>
      <c r="P136" s="172">
        <v>0</v>
      </c>
      <c r="Q136" s="172">
        <f>ROUND(E136*P136,2)</f>
        <v>0</v>
      </c>
      <c r="R136" s="174" t="s">
        <v>588</v>
      </c>
      <c r="S136" s="174" t="s">
        <v>209</v>
      </c>
      <c r="T136" s="175" t="s">
        <v>209</v>
      </c>
      <c r="U136" s="160">
        <v>2.5999999999999999E-2</v>
      </c>
      <c r="V136" s="160">
        <f>ROUND(E136*U136,2)</f>
        <v>2.37</v>
      </c>
      <c r="W136" s="160"/>
      <c r="X136" s="160" t="s">
        <v>246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247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92" t="s">
        <v>1362</v>
      </c>
      <c r="D137" s="183"/>
      <c r="E137" s="184">
        <v>91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49"/>
      <c r="Z137" s="149"/>
      <c r="AA137" s="149"/>
      <c r="AB137" s="149"/>
      <c r="AC137" s="149"/>
      <c r="AD137" s="149"/>
      <c r="AE137" s="149"/>
      <c r="AF137" s="149"/>
      <c r="AG137" s="149" t="s">
        <v>251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22.5" outlineLevel="1" x14ac:dyDescent="0.2">
      <c r="A138" s="185">
        <v>25</v>
      </c>
      <c r="B138" s="186" t="s">
        <v>672</v>
      </c>
      <c r="C138" s="193" t="s">
        <v>673</v>
      </c>
      <c r="D138" s="187" t="s">
        <v>258</v>
      </c>
      <c r="E138" s="188">
        <v>91</v>
      </c>
      <c r="F138" s="189"/>
      <c r="G138" s="190">
        <f>ROUND(E138*F138,2)</f>
        <v>0</v>
      </c>
      <c r="H138" s="189"/>
      <c r="I138" s="190">
        <f>ROUND(E138*H138,2)</f>
        <v>0</v>
      </c>
      <c r="J138" s="189"/>
      <c r="K138" s="190">
        <f>ROUND(E138*J138,2)</f>
        <v>0</v>
      </c>
      <c r="L138" s="190">
        <v>21</v>
      </c>
      <c r="M138" s="190">
        <f>G138*(1+L138/100)</f>
        <v>0</v>
      </c>
      <c r="N138" s="188">
        <v>0.378</v>
      </c>
      <c r="O138" s="188">
        <f>ROUND(E138*N138,2)</f>
        <v>34.4</v>
      </c>
      <c r="P138" s="188">
        <v>0</v>
      </c>
      <c r="Q138" s="188">
        <f>ROUND(E138*P138,2)</f>
        <v>0</v>
      </c>
      <c r="R138" s="190" t="s">
        <v>588</v>
      </c>
      <c r="S138" s="190" t="s">
        <v>209</v>
      </c>
      <c r="T138" s="191" t="s">
        <v>209</v>
      </c>
      <c r="U138" s="160">
        <v>2.5999999999999999E-2</v>
      </c>
      <c r="V138" s="160">
        <f>ROUND(E138*U138,2)</f>
        <v>2.37</v>
      </c>
      <c r="W138" s="160"/>
      <c r="X138" s="160" t="s">
        <v>246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247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22.5" outlineLevel="1" x14ac:dyDescent="0.2">
      <c r="A139" s="169">
        <v>26</v>
      </c>
      <c r="B139" s="170" t="s">
        <v>1363</v>
      </c>
      <c r="C139" s="179" t="s">
        <v>1364</v>
      </c>
      <c r="D139" s="171" t="s">
        <v>258</v>
      </c>
      <c r="E139" s="172">
        <v>235</v>
      </c>
      <c r="F139" s="173"/>
      <c r="G139" s="174">
        <f>ROUND(E139*F139,2)</f>
        <v>0</v>
      </c>
      <c r="H139" s="173"/>
      <c r="I139" s="174">
        <f>ROUND(E139*H139,2)</f>
        <v>0</v>
      </c>
      <c r="J139" s="173"/>
      <c r="K139" s="174">
        <f>ROUND(E139*J139,2)</f>
        <v>0</v>
      </c>
      <c r="L139" s="174">
        <v>21</v>
      </c>
      <c r="M139" s="174">
        <f>G139*(1+L139/100)</f>
        <v>0</v>
      </c>
      <c r="N139" s="172">
        <v>0.55125000000000002</v>
      </c>
      <c r="O139" s="172">
        <f>ROUND(E139*N139,2)</f>
        <v>129.54</v>
      </c>
      <c r="P139" s="172">
        <v>0</v>
      </c>
      <c r="Q139" s="172">
        <f>ROUND(E139*P139,2)</f>
        <v>0</v>
      </c>
      <c r="R139" s="174" t="s">
        <v>588</v>
      </c>
      <c r="S139" s="174" t="s">
        <v>209</v>
      </c>
      <c r="T139" s="175" t="s">
        <v>209</v>
      </c>
      <c r="U139" s="160">
        <v>2.7E-2</v>
      </c>
      <c r="V139" s="160">
        <f>ROUND(E139*U139,2)</f>
        <v>6.35</v>
      </c>
      <c r="W139" s="160"/>
      <c r="X139" s="160" t="s">
        <v>246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247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192" t="s">
        <v>1365</v>
      </c>
      <c r="D140" s="183"/>
      <c r="E140" s="184"/>
      <c r="F140" s="160"/>
      <c r="G140" s="160"/>
      <c r="H140" s="160"/>
      <c r="I140" s="160"/>
      <c r="J140" s="160"/>
      <c r="K140" s="160"/>
      <c r="L140" s="160"/>
      <c r="M140" s="160"/>
      <c r="N140" s="159"/>
      <c r="O140" s="159"/>
      <c r="P140" s="159"/>
      <c r="Q140" s="159"/>
      <c r="R140" s="160"/>
      <c r="S140" s="160"/>
      <c r="T140" s="160"/>
      <c r="U140" s="160"/>
      <c r="V140" s="160"/>
      <c r="W140" s="160"/>
      <c r="X140" s="160"/>
      <c r="Y140" s="149"/>
      <c r="Z140" s="149"/>
      <c r="AA140" s="149"/>
      <c r="AB140" s="149"/>
      <c r="AC140" s="149"/>
      <c r="AD140" s="149"/>
      <c r="AE140" s="149"/>
      <c r="AF140" s="149"/>
      <c r="AG140" s="149" t="s">
        <v>251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192" t="s">
        <v>1361</v>
      </c>
      <c r="D141" s="183"/>
      <c r="E141" s="184">
        <v>235</v>
      </c>
      <c r="F141" s="160"/>
      <c r="G141" s="160"/>
      <c r="H141" s="160"/>
      <c r="I141" s="160"/>
      <c r="J141" s="160"/>
      <c r="K141" s="160"/>
      <c r="L141" s="160"/>
      <c r="M141" s="160"/>
      <c r="N141" s="159"/>
      <c r="O141" s="159"/>
      <c r="P141" s="159"/>
      <c r="Q141" s="159"/>
      <c r="R141" s="160"/>
      <c r="S141" s="160"/>
      <c r="T141" s="160"/>
      <c r="U141" s="160"/>
      <c r="V141" s="160"/>
      <c r="W141" s="160"/>
      <c r="X141" s="160"/>
      <c r="Y141" s="149"/>
      <c r="Z141" s="149"/>
      <c r="AA141" s="149"/>
      <c r="AB141" s="149"/>
      <c r="AC141" s="149"/>
      <c r="AD141" s="149"/>
      <c r="AE141" s="149"/>
      <c r="AF141" s="149"/>
      <c r="AG141" s="149" t="s">
        <v>251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69">
        <v>27</v>
      </c>
      <c r="B142" s="170" t="s">
        <v>675</v>
      </c>
      <c r="C142" s="179" t="s">
        <v>676</v>
      </c>
      <c r="D142" s="171" t="s">
        <v>258</v>
      </c>
      <c r="E142" s="172">
        <v>91</v>
      </c>
      <c r="F142" s="173"/>
      <c r="G142" s="174">
        <f>ROUND(E142*F142,2)</f>
        <v>0</v>
      </c>
      <c r="H142" s="173"/>
      <c r="I142" s="174">
        <f>ROUND(E142*H142,2)</f>
        <v>0</v>
      </c>
      <c r="J142" s="173"/>
      <c r="K142" s="174">
        <f>ROUND(E142*J142,2)</f>
        <v>0</v>
      </c>
      <c r="L142" s="174">
        <v>21</v>
      </c>
      <c r="M142" s="174">
        <f>G142*(1+L142/100)</f>
        <v>0</v>
      </c>
      <c r="N142" s="172">
        <v>7.4099999999999999E-2</v>
      </c>
      <c r="O142" s="172">
        <f>ROUND(E142*N142,2)</f>
        <v>6.74</v>
      </c>
      <c r="P142" s="172">
        <v>0</v>
      </c>
      <c r="Q142" s="172">
        <f>ROUND(E142*P142,2)</f>
        <v>0</v>
      </c>
      <c r="R142" s="174" t="s">
        <v>588</v>
      </c>
      <c r="S142" s="174" t="s">
        <v>209</v>
      </c>
      <c r="T142" s="175" t="s">
        <v>209</v>
      </c>
      <c r="U142" s="160">
        <v>0.54800000000000004</v>
      </c>
      <c r="V142" s="160">
        <f>ROUND(E142*U142,2)</f>
        <v>49.87</v>
      </c>
      <c r="W142" s="160"/>
      <c r="X142" s="160" t="s">
        <v>246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247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22.5" outlineLevel="1" x14ac:dyDescent="0.2">
      <c r="A143" s="156"/>
      <c r="B143" s="157"/>
      <c r="C143" s="266" t="s">
        <v>677</v>
      </c>
      <c r="D143" s="267"/>
      <c r="E143" s="267"/>
      <c r="F143" s="267"/>
      <c r="G143" s="267"/>
      <c r="H143" s="160"/>
      <c r="I143" s="160"/>
      <c r="J143" s="160"/>
      <c r="K143" s="160"/>
      <c r="L143" s="160"/>
      <c r="M143" s="160"/>
      <c r="N143" s="159"/>
      <c r="O143" s="159"/>
      <c r="P143" s="159"/>
      <c r="Q143" s="159"/>
      <c r="R143" s="160"/>
      <c r="S143" s="160"/>
      <c r="T143" s="160"/>
      <c r="U143" s="160"/>
      <c r="V143" s="160"/>
      <c r="W143" s="160"/>
      <c r="X143" s="160"/>
      <c r="Y143" s="149"/>
      <c r="Z143" s="149"/>
      <c r="AA143" s="149"/>
      <c r="AB143" s="149"/>
      <c r="AC143" s="149"/>
      <c r="AD143" s="149"/>
      <c r="AE143" s="149"/>
      <c r="AF143" s="149"/>
      <c r="AG143" s="149" t="s">
        <v>249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76" t="str">
        <f>C143</f>
        <v>s provedením lože z kameniva drceného, s vyplněním spár, s dvojitým hutněním a se smetením přebytečného materiálu na krajnici. S dodáním hmot pro lože a výplň spár.</v>
      </c>
      <c r="BB143" s="149"/>
      <c r="BC143" s="149"/>
      <c r="BD143" s="149"/>
      <c r="BE143" s="149"/>
      <c r="BF143" s="149"/>
      <c r="BG143" s="149"/>
      <c r="BH143" s="149"/>
    </row>
    <row r="144" spans="1:60" ht="22.5" outlineLevel="1" x14ac:dyDescent="0.2">
      <c r="A144" s="185">
        <v>28</v>
      </c>
      <c r="B144" s="186" t="s">
        <v>1366</v>
      </c>
      <c r="C144" s="193" t="s">
        <v>1367</v>
      </c>
      <c r="D144" s="187" t="s">
        <v>293</v>
      </c>
      <c r="E144" s="188">
        <v>1.5</v>
      </c>
      <c r="F144" s="189"/>
      <c r="G144" s="190">
        <f>ROUND(E144*F144,2)</f>
        <v>0</v>
      </c>
      <c r="H144" s="189"/>
      <c r="I144" s="190">
        <f>ROUND(E144*H144,2)</f>
        <v>0</v>
      </c>
      <c r="J144" s="189"/>
      <c r="K144" s="190">
        <f>ROUND(E144*J144,2)</f>
        <v>0</v>
      </c>
      <c r="L144" s="190">
        <v>21</v>
      </c>
      <c r="M144" s="190">
        <f>G144*(1+L144/100)</f>
        <v>0</v>
      </c>
      <c r="N144" s="188">
        <v>9.01E-2</v>
      </c>
      <c r="O144" s="188">
        <f>ROUND(E144*N144,2)</f>
        <v>0.14000000000000001</v>
      </c>
      <c r="P144" s="188">
        <v>0</v>
      </c>
      <c r="Q144" s="188">
        <f>ROUND(E144*P144,2)</f>
        <v>0</v>
      </c>
      <c r="R144" s="190" t="s">
        <v>588</v>
      </c>
      <c r="S144" s="190" t="s">
        <v>209</v>
      </c>
      <c r="T144" s="191" t="s">
        <v>209</v>
      </c>
      <c r="U144" s="160">
        <v>0.4415</v>
      </c>
      <c r="V144" s="160">
        <f>ROUND(E144*U144,2)</f>
        <v>0.66</v>
      </c>
      <c r="W144" s="160"/>
      <c r="X144" s="160" t="s">
        <v>246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247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22.5" outlineLevel="1" x14ac:dyDescent="0.2">
      <c r="A145" s="185">
        <v>29</v>
      </c>
      <c r="B145" s="186" t="s">
        <v>1368</v>
      </c>
      <c r="C145" s="193" t="s">
        <v>1369</v>
      </c>
      <c r="D145" s="187" t="s">
        <v>258</v>
      </c>
      <c r="E145" s="188">
        <v>235</v>
      </c>
      <c r="F145" s="189"/>
      <c r="G145" s="190">
        <f>ROUND(E145*F145,2)</f>
        <v>0</v>
      </c>
      <c r="H145" s="189"/>
      <c r="I145" s="190">
        <f>ROUND(E145*H145,2)</f>
        <v>0</v>
      </c>
      <c r="J145" s="189"/>
      <c r="K145" s="190">
        <f>ROUND(E145*J145,2)</f>
        <v>0</v>
      </c>
      <c r="L145" s="190">
        <v>21</v>
      </c>
      <c r="M145" s="190">
        <f>G145*(1+L145/100)</f>
        <v>0</v>
      </c>
      <c r="N145" s="188">
        <v>1.6979999999999999E-2</v>
      </c>
      <c r="O145" s="188">
        <f>ROUND(E145*N145,2)</f>
        <v>3.99</v>
      </c>
      <c r="P145" s="188">
        <v>0</v>
      </c>
      <c r="Q145" s="188">
        <f>ROUND(E145*P145,2)</f>
        <v>0</v>
      </c>
      <c r="R145" s="190"/>
      <c r="S145" s="190" t="s">
        <v>231</v>
      </c>
      <c r="T145" s="191" t="s">
        <v>209</v>
      </c>
      <c r="U145" s="160">
        <v>0.3</v>
      </c>
      <c r="V145" s="160">
        <f>ROUND(E145*U145,2)</f>
        <v>70.5</v>
      </c>
      <c r="W145" s="160"/>
      <c r="X145" s="160" t="s">
        <v>246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247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69">
        <v>30</v>
      </c>
      <c r="B146" s="170" t="s">
        <v>1370</v>
      </c>
      <c r="C146" s="179" t="s">
        <v>1371</v>
      </c>
      <c r="D146" s="171" t="s">
        <v>244</v>
      </c>
      <c r="E146" s="172">
        <v>34.64</v>
      </c>
      <c r="F146" s="173"/>
      <c r="G146" s="174">
        <f>ROUND(E146*F146,2)</f>
        <v>0</v>
      </c>
      <c r="H146" s="173"/>
      <c r="I146" s="174">
        <f>ROUND(E146*H146,2)</f>
        <v>0</v>
      </c>
      <c r="J146" s="173"/>
      <c r="K146" s="174">
        <f>ROUND(E146*J146,2)</f>
        <v>0</v>
      </c>
      <c r="L146" s="174">
        <v>21</v>
      </c>
      <c r="M146" s="174">
        <f>G146*(1+L146/100)</f>
        <v>0</v>
      </c>
      <c r="N146" s="172">
        <v>0.6</v>
      </c>
      <c r="O146" s="172">
        <f>ROUND(E146*N146,2)</f>
        <v>20.78</v>
      </c>
      <c r="P146" s="172">
        <v>0</v>
      </c>
      <c r="Q146" s="172">
        <f>ROUND(E146*P146,2)</f>
        <v>0</v>
      </c>
      <c r="R146" s="174" t="s">
        <v>315</v>
      </c>
      <c r="S146" s="174" t="s">
        <v>209</v>
      </c>
      <c r="T146" s="175" t="s">
        <v>209</v>
      </c>
      <c r="U146" s="160">
        <v>0</v>
      </c>
      <c r="V146" s="160">
        <f>ROUND(E146*U146,2)</f>
        <v>0</v>
      </c>
      <c r="W146" s="160"/>
      <c r="X146" s="160" t="s">
        <v>316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317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192" t="s">
        <v>1372</v>
      </c>
      <c r="D147" s="183"/>
      <c r="E147" s="184">
        <v>34.64</v>
      </c>
      <c r="F147" s="160"/>
      <c r="G147" s="160"/>
      <c r="H147" s="160"/>
      <c r="I147" s="160"/>
      <c r="J147" s="160"/>
      <c r="K147" s="160"/>
      <c r="L147" s="160"/>
      <c r="M147" s="160"/>
      <c r="N147" s="159"/>
      <c r="O147" s="159"/>
      <c r="P147" s="159"/>
      <c r="Q147" s="159"/>
      <c r="R147" s="160"/>
      <c r="S147" s="160"/>
      <c r="T147" s="160"/>
      <c r="U147" s="160"/>
      <c r="V147" s="160"/>
      <c r="W147" s="160"/>
      <c r="X147" s="160"/>
      <c r="Y147" s="149"/>
      <c r="Z147" s="149"/>
      <c r="AA147" s="149"/>
      <c r="AB147" s="149"/>
      <c r="AC147" s="149"/>
      <c r="AD147" s="149"/>
      <c r="AE147" s="149"/>
      <c r="AF147" s="149"/>
      <c r="AG147" s="149" t="s">
        <v>251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85">
        <v>31</v>
      </c>
      <c r="B148" s="186" t="s">
        <v>678</v>
      </c>
      <c r="C148" s="193" t="s">
        <v>679</v>
      </c>
      <c r="D148" s="187" t="s">
        <v>258</v>
      </c>
      <c r="E148" s="188">
        <v>96</v>
      </c>
      <c r="F148" s="189"/>
      <c r="G148" s="190">
        <f>ROUND(E148*F148,2)</f>
        <v>0</v>
      </c>
      <c r="H148" s="189"/>
      <c r="I148" s="190">
        <f>ROUND(E148*H148,2)</f>
        <v>0</v>
      </c>
      <c r="J148" s="189"/>
      <c r="K148" s="190">
        <f>ROUND(E148*J148,2)</f>
        <v>0</v>
      </c>
      <c r="L148" s="190">
        <v>21</v>
      </c>
      <c r="M148" s="190">
        <f>G148*(1+L148/100)</f>
        <v>0</v>
      </c>
      <c r="N148" s="188">
        <v>0.22</v>
      </c>
      <c r="O148" s="188">
        <f>ROUND(E148*N148,2)</f>
        <v>21.12</v>
      </c>
      <c r="P148" s="188">
        <v>0</v>
      </c>
      <c r="Q148" s="188">
        <f>ROUND(E148*P148,2)</f>
        <v>0</v>
      </c>
      <c r="R148" s="190"/>
      <c r="S148" s="190" t="s">
        <v>231</v>
      </c>
      <c r="T148" s="191" t="s">
        <v>210</v>
      </c>
      <c r="U148" s="160">
        <v>0</v>
      </c>
      <c r="V148" s="160">
        <f>ROUND(E148*U148,2)</f>
        <v>0</v>
      </c>
      <c r="W148" s="160"/>
      <c r="X148" s="160" t="s">
        <v>316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317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x14ac:dyDescent="0.2">
      <c r="A149" s="163" t="s">
        <v>204</v>
      </c>
      <c r="B149" s="164" t="s">
        <v>135</v>
      </c>
      <c r="C149" s="178" t="s">
        <v>136</v>
      </c>
      <c r="D149" s="165"/>
      <c r="E149" s="166"/>
      <c r="F149" s="167"/>
      <c r="G149" s="167">
        <f>SUMIF(AG150:AG151,"&lt;&gt;NOR",G150:G151)</f>
        <v>0</v>
      </c>
      <c r="H149" s="167"/>
      <c r="I149" s="167">
        <f>SUM(I150:I151)</f>
        <v>0</v>
      </c>
      <c r="J149" s="167"/>
      <c r="K149" s="167">
        <f>SUM(K150:K151)</f>
        <v>0</v>
      </c>
      <c r="L149" s="167"/>
      <c r="M149" s="167">
        <f>SUM(M150:M151)</f>
        <v>0</v>
      </c>
      <c r="N149" s="166"/>
      <c r="O149" s="166">
        <f>SUM(O150:O151)</f>
        <v>0.39</v>
      </c>
      <c r="P149" s="166"/>
      <c r="Q149" s="166">
        <f>SUM(Q150:Q151)</f>
        <v>0</v>
      </c>
      <c r="R149" s="167"/>
      <c r="S149" s="167"/>
      <c r="T149" s="168"/>
      <c r="U149" s="162"/>
      <c r="V149" s="162">
        <f>SUM(V150:V151)</f>
        <v>17.29</v>
      </c>
      <c r="W149" s="162"/>
      <c r="X149" s="162"/>
      <c r="AG149" t="s">
        <v>205</v>
      </c>
    </row>
    <row r="150" spans="1:60" outlineLevel="1" x14ac:dyDescent="0.2">
      <c r="A150" s="169">
        <v>32</v>
      </c>
      <c r="B150" s="170" t="s">
        <v>1373</v>
      </c>
      <c r="C150" s="179" t="s">
        <v>1374</v>
      </c>
      <c r="D150" s="171" t="s">
        <v>258</v>
      </c>
      <c r="E150" s="172">
        <v>66.5</v>
      </c>
      <c r="F150" s="173"/>
      <c r="G150" s="174">
        <f>ROUND(E150*F150,2)</f>
        <v>0</v>
      </c>
      <c r="H150" s="173"/>
      <c r="I150" s="174">
        <f>ROUND(E150*H150,2)</f>
        <v>0</v>
      </c>
      <c r="J150" s="173"/>
      <c r="K150" s="174">
        <f>ROUND(E150*J150,2)</f>
        <v>0</v>
      </c>
      <c r="L150" s="174">
        <v>21</v>
      </c>
      <c r="M150" s="174">
        <f>G150*(1+L150/100)</f>
        <v>0</v>
      </c>
      <c r="N150" s="172">
        <v>5.9199999999999999E-3</v>
      </c>
      <c r="O150" s="172">
        <f>ROUND(E150*N150,2)</f>
        <v>0.39</v>
      </c>
      <c r="P150" s="172">
        <v>0</v>
      </c>
      <c r="Q150" s="172">
        <f>ROUND(E150*P150,2)</f>
        <v>0</v>
      </c>
      <c r="R150" s="174" t="s">
        <v>965</v>
      </c>
      <c r="S150" s="174" t="s">
        <v>209</v>
      </c>
      <c r="T150" s="175" t="s">
        <v>209</v>
      </c>
      <c r="U150" s="160">
        <v>0.26</v>
      </c>
      <c r="V150" s="160">
        <f>ROUND(E150*U150,2)</f>
        <v>17.29</v>
      </c>
      <c r="W150" s="160"/>
      <c r="X150" s="160" t="s">
        <v>246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247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192" t="s">
        <v>1375</v>
      </c>
      <c r="D151" s="183"/>
      <c r="E151" s="184">
        <v>66.5</v>
      </c>
      <c r="F151" s="160"/>
      <c r="G151" s="160"/>
      <c r="H151" s="160"/>
      <c r="I151" s="160"/>
      <c r="J151" s="160"/>
      <c r="K151" s="160"/>
      <c r="L151" s="160"/>
      <c r="M151" s="160"/>
      <c r="N151" s="159"/>
      <c r="O151" s="159"/>
      <c r="P151" s="159"/>
      <c r="Q151" s="159"/>
      <c r="R151" s="160"/>
      <c r="S151" s="160"/>
      <c r="T151" s="160"/>
      <c r="U151" s="160"/>
      <c r="V151" s="160"/>
      <c r="W151" s="160"/>
      <c r="X151" s="160"/>
      <c r="Y151" s="149"/>
      <c r="Z151" s="149"/>
      <c r="AA151" s="149"/>
      <c r="AB151" s="149"/>
      <c r="AC151" s="149"/>
      <c r="AD151" s="149"/>
      <c r="AE151" s="149"/>
      <c r="AF151" s="149"/>
      <c r="AG151" s="149" t="s">
        <v>251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x14ac:dyDescent="0.2">
      <c r="A152" s="163" t="s">
        <v>204</v>
      </c>
      <c r="B152" s="164" t="s">
        <v>139</v>
      </c>
      <c r="C152" s="178" t="s">
        <v>140</v>
      </c>
      <c r="D152" s="165"/>
      <c r="E152" s="166"/>
      <c r="F152" s="167"/>
      <c r="G152" s="167">
        <f>SUMIF(AG153:AG155,"&lt;&gt;NOR",G153:G155)</f>
        <v>0</v>
      </c>
      <c r="H152" s="167"/>
      <c r="I152" s="167">
        <f>SUM(I153:I155)</f>
        <v>0</v>
      </c>
      <c r="J152" s="167"/>
      <c r="K152" s="167">
        <f>SUM(K153:K155)</f>
        <v>0</v>
      </c>
      <c r="L152" s="167"/>
      <c r="M152" s="167">
        <f>SUM(M153:M155)</f>
        <v>0</v>
      </c>
      <c r="N152" s="166"/>
      <c r="O152" s="166">
        <f>SUM(O153:O155)</f>
        <v>0</v>
      </c>
      <c r="P152" s="166"/>
      <c r="Q152" s="166">
        <f>SUM(Q153:Q155)</f>
        <v>0</v>
      </c>
      <c r="R152" s="167"/>
      <c r="S152" s="167"/>
      <c r="T152" s="168"/>
      <c r="U152" s="162"/>
      <c r="V152" s="162">
        <f>SUM(V153:V155)</f>
        <v>712.4</v>
      </c>
      <c r="W152" s="162"/>
      <c r="X152" s="162"/>
      <c r="AG152" t="s">
        <v>205</v>
      </c>
    </row>
    <row r="153" spans="1:60" outlineLevel="1" x14ac:dyDescent="0.2">
      <c r="A153" s="169">
        <v>33</v>
      </c>
      <c r="B153" s="170" t="s">
        <v>1376</v>
      </c>
      <c r="C153" s="179" t="s">
        <v>1377</v>
      </c>
      <c r="D153" s="171" t="s">
        <v>347</v>
      </c>
      <c r="E153" s="172">
        <v>1169.7911899999999</v>
      </c>
      <c r="F153" s="173"/>
      <c r="G153" s="174">
        <f>ROUND(E153*F153,2)</f>
        <v>0</v>
      </c>
      <c r="H153" s="173"/>
      <c r="I153" s="174">
        <f>ROUND(E153*H153,2)</f>
        <v>0</v>
      </c>
      <c r="J153" s="173"/>
      <c r="K153" s="174">
        <f>ROUND(E153*J153,2)</f>
        <v>0</v>
      </c>
      <c r="L153" s="174">
        <v>21</v>
      </c>
      <c r="M153" s="174">
        <f>G153*(1+L153/100)</f>
        <v>0</v>
      </c>
      <c r="N153" s="172">
        <v>0</v>
      </c>
      <c r="O153" s="172">
        <f>ROUND(E153*N153,2)</f>
        <v>0</v>
      </c>
      <c r="P153" s="172">
        <v>0</v>
      </c>
      <c r="Q153" s="172">
        <f>ROUND(E153*P153,2)</f>
        <v>0</v>
      </c>
      <c r="R153" s="174" t="s">
        <v>1378</v>
      </c>
      <c r="S153" s="174" t="s">
        <v>209</v>
      </c>
      <c r="T153" s="175" t="s">
        <v>209</v>
      </c>
      <c r="U153" s="160">
        <v>0.60899999999999999</v>
      </c>
      <c r="V153" s="160">
        <f>ROUND(E153*U153,2)</f>
        <v>712.4</v>
      </c>
      <c r="W153" s="160"/>
      <c r="X153" s="160" t="s">
        <v>348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349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22.5" outlineLevel="1" x14ac:dyDescent="0.2">
      <c r="A154" s="156"/>
      <c r="B154" s="157"/>
      <c r="C154" s="266" t="s">
        <v>1379</v>
      </c>
      <c r="D154" s="267"/>
      <c r="E154" s="267"/>
      <c r="F154" s="267"/>
      <c r="G154" s="267"/>
      <c r="H154" s="160"/>
      <c r="I154" s="160"/>
      <c r="J154" s="160"/>
      <c r="K154" s="160"/>
      <c r="L154" s="160"/>
      <c r="M154" s="160"/>
      <c r="N154" s="159"/>
      <c r="O154" s="159"/>
      <c r="P154" s="159"/>
      <c r="Q154" s="159"/>
      <c r="R154" s="160"/>
      <c r="S154" s="160"/>
      <c r="T154" s="160"/>
      <c r="U154" s="160"/>
      <c r="V154" s="160"/>
      <c r="W154" s="160"/>
      <c r="X154" s="160"/>
      <c r="Y154" s="149"/>
      <c r="Z154" s="149"/>
      <c r="AA154" s="149"/>
      <c r="AB154" s="149"/>
      <c r="AC154" s="149"/>
      <c r="AD154" s="149"/>
      <c r="AE154" s="149"/>
      <c r="AF154" s="149"/>
      <c r="AG154" s="149" t="s">
        <v>249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76" t="str">
        <f>C154</f>
        <v>na novostavbách a změnách objektů pro oplocení (815 2 JKSo), objekty zvláštní pro chov živočichů (815 3 JKSO), objekty pozemní různé (815 9 JKSO)</v>
      </c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56"/>
      <c r="B155" s="157"/>
      <c r="C155" s="268" t="s">
        <v>1380</v>
      </c>
      <c r="D155" s="269"/>
      <c r="E155" s="269"/>
      <c r="F155" s="269"/>
      <c r="G155" s="269"/>
      <c r="H155" s="160"/>
      <c r="I155" s="160"/>
      <c r="J155" s="160"/>
      <c r="K155" s="160"/>
      <c r="L155" s="160"/>
      <c r="M155" s="160"/>
      <c r="N155" s="159"/>
      <c r="O155" s="159"/>
      <c r="P155" s="159"/>
      <c r="Q155" s="159"/>
      <c r="R155" s="160"/>
      <c r="S155" s="160"/>
      <c r="T155" s="160"/>
      <c r="U155" s="160"/>
      <c r="V155" s="160"/>
      <c r="W155" s="160"/>
      <c r="X155" s="160"/>
      <c r="Y155" s="149"/>
      <c r="Z155" s="149"/>
      <c r="AA155" s="149"/>
      <c r="AB155" s="149"/>
      <c r="AC155" s="149"/>
      <c r="AD155" s="149"/>
      <c r="AE155" s="149"/>
      <c r="AF155" s="149"/>
      <c r="AG155" s="149" t="s">
        <v>249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76" t="str">
        <f>C155</f>
        <v>se svislou nosnou konstrukcí monolitickou betonovou tyčovou nebo plošnou ( KMCH 2 a 3 - JKSO šesté místo)</v>
      </c>
      <c r="BB155" s="149"/>
      <c r="BC155" s="149"/>
      <c r="BD155" s="149"/>
      <c r="BE155" s="149"/>
      <c r="BF155" s="149"/>
      <c r="BG155" s="149"/>
      <c r="BH155" s="149"/>
    </row>
    <row r="156" spans="1:60" x14ac:dyDescent="0.2">
      <c r="A156" s="163" t="s">
        <v>204</v>
      </c>
      <c r="B156" s="164" t="s">
        <v>165</v>
      </c>
      <c r="C156" s="178" t="s">
        <v>166</v>
      </c>
      <c r="D156" s="165"/>
      <c r="E156" s="166"/>
      <c r="F156" s="167"/>
      <c r="G156" s="167">
        <f>SUMIF(AG157:AG175,"&lt;&gt;NOR",G157:G175)</f>
        <v>0</v>
      </c>
      <c r="H156" s="167"/>
      <c r="I156" s="167">
        <f>SUM(I157:I175)</f>
        <v>0</v>
      </c>
      <c r="J156" s="167"/>
      <c r="K156" s="167">
        <f>SUM(K157:K175)</f>
        <v>0</v>
      </c>
      <c r="L156" s="167"/>
      <c r="M156" s="167">
        <f>SUM(M157:M175)</f>
        <v>0</v>
      </c>
      <c r="N156" s="166"/>
      <c r="O156" s="166">
        <f>SUM(O157:O175)</f>
        <v>0.34</v>
      </c>
      <c r="P156" s="166"/>
      <c r="Q156" s="166">
        <f>SUM(Q157:Q175)</f>
        <v>0</v>
      </c>
      <c r="R156" s="167"/>
      <c r="S156" s="167"/>
      <c r="T156" s="168"/>
      <c r="U156" s="162"/>
      <c r="V156" s="162">
        <f>SUM(V157:V175)</f>
        <v>84.9</v>
      </c>
      <c r="W156" s="162"/>
      <c r="X156" s="162"/>
      <c r="AG156" t="s">
        <v>205</v>
      </c>
    </row>
    <row r="157" spans="1:60" ht="22.5" outlineLevel="1" x14ac:dyDescent="0.2">
      <c r="A157" s="185">
        <v>34</v>
      </c>
      <c r="B157" s="186" t="s">
        <v>1124</v>
      </c>
      <c r="C157" s="193" t="s">
        <v>1125</v>
      </c>
      <c r="D157" s="187" t="s">
        <v>299</v>
      </c>
      <c r="E157" s="188">
        <v>209</v>
      </c>
      <c r="F157" s="189"/>
      <c r="G157" s="190">
        <f>ROUND(E157*F157,2)</f>
        <v>0</v>
      </c>
      <c r="H157" s="189"/>
      <c r="I157" s="190">
        <f>ROUND(E157*H157,2)</f>
        <v>0</v>
      </c>
      <c r="J157" s="189"/>
      <c r="K157" s="190">
        <f>ROUND(E157*J157,2)</f>
        <v>0</v>
      </c>
      <c r="L157" s="190">
        <v>21</v>
      </c>
      <c r="M157" s="190">
        <f>G157*(1+L157/100)</f>
        <v>0</v>
      </c>
      <c r="N157" s="188">
        <v>6.0000000000000002E-5</v>
      </c>
      <c r="O157" s="188">
        <f>ROUND(E157*N157,2)</f>
        <v>0.01</v>
      </c>
      <c r="P157" s="188">
        <v>0</v>
      </c>
      <c r="Q157" s="188">
        <f>ROUND(E157*P157,2)</f>
        <v>0</v>
      </c>
      <c r="R157" s="190" t="s">
        <v>786</v>
      </c>
      <c r="S157" s="190" t="s">
        <v>209</v>
      </c>
      <c r="T157" s="191" t="s">
        <v>209</v>
      </c>
      <c r="U157" s="160">
        <v>0.05</v>
      </c>
      <c r="V157" s="160">
        <f>ROUND(E157*U157,2)</f>
        <v>10.45</v>
      </c>
      <c r="W157" s="160"/>
      <c r="X157" s="160" t="s">
        <v>246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247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69">
        <v>35</v>
      </c>
      <c r="B158" s="170" t="s">
        <v>784</v>
      </c>
      <c r="C158" s="179" t="s">
        <v>785</v>
      </c>
      <c r="D158" s="171" t="s">
        <v>442</v>
      </c>
      <c r="E158" s="172">
        <v>241.16399999999999</v>
      </c>
      <c r="F158" s="173"/>
      <c r="G158" s="174">
        <f>ROUND(E158*F158,2)</f>
        <v>0</v>
      </c>
      <c r="H158" s="173"/>
      <c r="I158" s="174">
        <f>ROUND(E158*H158,2)</f>
        <v>0</v>
      </c>
      <c r="J158" s="173"/>
      <c r="K158" s="174">
        <f>ROUND(E158*J158,2)</f>
        <v>0</v>
      </c>
      <c r="L158" s="174">
        <v>21</v>
      </c>
      <c r="M158" s="174">
        <f>G158*(1+L158/100)</f>
        <v>0</v>
      </c>
      <c r="N158" s="172">
        <v>6.0000000000000002E-5</v>
      </c>
      <c r="O158" s="172">
        <f>ROUND(E158*N158,2)</f>
        <v>0.01</v>
      </c>
      <c r="P158" s="172">
        <v>0</v>
      </c>
      <c r="Q158" s="172">
        <f>ROUND(E158*P158,2)</f>
        <v>0</v>
      </c>
      <c r="R158" s="174" t="s">
        <v>786</v>
      </c>
      <c r="S158" s="174" t="s">
        <v>209</v>
      </c>
      <c r="T158" s="175" t="s">
        <v>209</v>
      </c>
      <c r="U158" s="160">
        <v>0.30399999999999999</v>
      </c>
      <c r="V158" s="160">
        <f>ROUND(E158*U158,2)</f>
        <v>73.31</v>
      </c>
      <c r="W158" s="160"/>
      <c r="X158" s="160" t="s">
        <v>246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247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56"/>
      <c r="B159" s="157"/>
      <c r="C159" s="192" t="s">
        <v>1381</v>
      </c>
      <c r="D159" s="183"/>
      <c r="E159" s="184"/>
      <c r="F159" s="160"/>
      <c r="G159" s="160"/>
      <c r="H159" s="160"/>
      <c r="I159" s="160"/>
      <c r="J159" s="160"/>
      <c r="K159" s="160"/>
      <c r="L159" s="160"/>
      <c r="M159" s="160"/>
      <c r="N159" s="159"/>
      <c r="O159" s="159"/>
      <c r="P159" s="159"/>
      <c r="Q159" s="159"/>
      <c r="R159" s="160"/>
      <c r="S159" s="160"/>
      <c r="T159" s="160"/>
      <c r="U159" s="160"/>
      <c r="V159" s="160"/>
      <c r="W159" s="160"/>
      <c r="X159" s="160"/>
      <c r="Y159" s="149"/>
      <c r="Z159" s="149"/>
      <c r="AA159" s="149"/>
      <c r="AB159" s="149"/>
      <c r="AC159" s="149"/>
      <c r="AD159" s="149"/>
      <c r="AE159" s="149"/>
      <c r="AF159" s="149"/>
      <c r="AG159" s="149" t="s">
        <v>251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192" t="s">
        <v>1382</v>
      </c>
      <c r="D160" s="183"/>
      <c r="E160" s="184">
        <v>3.84</v>
      </c>
      <c r="F160" s="160"/>
      <c r="G160" s="160"/>
      <c r="H160" s="160"/>
      <c r="I160" s="160"/>
      <c r="J160" s="160"/>
      <c r="K160" s="160"/>
      <c r="L160" s="160"/>
      <c r="M160" s="160"/>
      <c r="N160" s="159"/>
      <c r="O160" s="159"/>
      <c r="P160" s="159"/>
      <c r="Q160" s="159"/>
      <c r="R160" s="160"/>
      <c r="S160" s="160"/>
      <c r="T160" s="160"/>
      <c r="U160" s="160"/>
      <c r="V160" s="160"/>
      <c r="W160" s="160"/>
      <c r="X160" s="160"/>
      <c r="Y160" s="149"/>
      <c r="Z160" s="149"/>
      <c r="AA160" s="149"/>
      <c r="AB160" s="149"/>
      <c r="AC160" s="149"/>
      <c r="AD160" s="149"/>
      <c r="AE160" s="149"/>
      <c r="AF160" s="149"/>
      <c r="AG160" s="149" t="s">
        <v>251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56"/>
      <c r="B161" s="157"/>
      <c r="C161" s="192" t="s">
        <v>1383</v>
      </c>
      <c r="D161" s="183"/>
      <c r="E161" s="184">
        <v>5</v>
      </c>
      <c r="F161" s="160"/>
      <c r="G161" s="160"/>
      <c r="H161" s="160"/>
      <c r="I161" s="160"/>
      <c r="J161" s="160"/>
      <c r="K161" s="160"/>
      <c r="L161" s="160"/>
      <c r="M161" s="160"/>
      <c r="N161" s="159"/>
      <c r="O161" s="159"/>
      <c r="P161" s="159"/>
      <c r="Q161" s="159"/>
      <c r="R161" s="160"/>
      <c r="S161" s="160"/>
      <c r="T161" s="160"/>
      <c r="U161" s="160"/>
      <c r="V161" s="160"/>
      <c r="W161" s="160"/>
      <c r="X161" s="160"/>
      <c r="Y161" s="149"/>
      <c r="Z161" s="149"/>
      <c r="AA161" s="149"/>
      <c r="AB161" s="149"/>
      <c r="AC161" s="149"/>
      <c r="AD161" s="149"/>
      <c r="AE161" s="149"/>
      <c r="AF161" s="149"/>
      <c r="AG161" s="149" t="s">
        <v>251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56"/>
      <c r="B162" s="157"/>
      <c r="C162" s="192" t="s">
        <v>1384</v>
      </c>
      <c r="D162" s="183"/>
      <c r="E162" s="184">
        <v>0.4</v>
      </c>
      <c r="F162" s="160"/>
      <c r="G162" s="160"/>
      <c r="H162" s="160"/>
      <c r="I162" s="160"/>
      <c r="J162" s="160"/>
      <c r="K162" s="160"/>
      <c r="L162" s="160"/>
      <c r="M162" s="160"/>
      <c r="N162" s="159"/>
      <c r="O162" s="159"/>
      <c r="P162" s="159"/>
      <c r="Q162" s="159"/>
      <c r="R162" s="160"/>
      <c r="S162" s="160"/>
      <c r="T162" s="160"/>
      <c r="U162" s="160"/>
      <c r="V162" s="160"/>
      <c r="W162" s="160"/>
      <c r="X162" s="160"/>
      <c r="Y162" s="149"/>
      <c r="Z162" s="149"/>
      <c r="AA162" s="149"/>
      <c r="AB162" s="149"/>
      <c r="AC162" s="149"/>
      <c r="AD162" s="149"/>
      <c r="AE162" s="149"/>
      <c r="AF162" s="149"/>
      <c r="AG162" s="149" t="s">
        <v>251</v>
      </c>
      <c r="AH162" s="149">
        <v>0</v>
      </c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92" t="s">
        <v>1385</v>
      </c>
      <c r="D163" s="183"/>
      <c r="E163" s="184">
        <v>-9.24</v>
      </c>
      <c r="F163" s="160"/>
      <c r="G163" s="160"/>
      <c r="H163" s="160"/>
      <c r="I163" s="160"/>
      <c r="J163" s="160"/>
      <c r="K163" s="160"/>
      <c r="L163" s="160"/>
      <c r="M163" s="160"/>
      <c r="N163" s="159"/>
      <c r="O163" s="159"/>
      <c r="P163" s="159"/>
      <c r="Q163" s="159"/>
      <c r="R163" s="160"/>
      <c r="S163" s="160"/>
      <c r="T163" s="160"/>
      <c r="U163" s="160"/>
      <c r="V163" s="160"/>
      <c r="W163" s="160"/>
      <c r="X163" s="160"/>
      <c r="Y163" s="149"/>
      <c r="Z163" s="149"/>
      <c r="AA163" s="149"/>
      <c r="AB163" s="149"/>
      <c r="AC163" s="149"/>
      <c r="AD163" s="149"/>
      <c r="AE163" s="149"/>
      <c r="AF163" s="149"/>
      <c r="AG163" s="149" t="s">
        <v>251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56"/>
      <c r="B164" s="157"/>
      <c r="C164" s="192" t="s">
        <v>1386</v>
      </c>
      <c r="D164" s="183"/>
      <c r="E164" s="184">
        <v>241.16399999999999</v>
      </c>
      <c r="F164" s="160"/>
      <c r="G164" s="160"/>
      <c r="H164" s="160"/>
      <c r="I164" s="160"/>
      <c r="J164" s="160"/>
      <c r="K164" s="160"/>
      <c r="L164" s="160"/>
      <c r="M164" s="160"/>
      <c r="N164" s="159"/>
      <c r="O164" s="159"/>
      <c r="P164" s="159"/>
      <c r="Q164" s="159"/>
      <c r="R164" s="160"/>
      <c r="S164" s="160"/>
      <c r="T164" s="160"/>
      <c r="U164" s="160"/>
      <c r="V164" s="160"/>
      <c r="W164" s="160"/>
      <c r="X164" s="160"/>
      <c r="Y164" s="149"/>
      <c r="Z164" s="149"/>
      <c r="AA164" s="149"/>
      <c r="AB164" s="149"/>
      <c r="AC164" s="149"/>
      <c r="AD164" s="149"/>
      <c r="AE164" s="149"/>
      <c r="AF164" s="149"/>
      <c r="AG164" s="149" t="s">
        <v>251</v>
      </c>
      <c r="AH164" s="149">
        <v>0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85">
        <v>36</v>
      </c>
      <c r="B165" s="186" t="s">
        <v>1387</v>
      </c>
      <c r="C165" s="193" t="s">
        <v>1388</v>
      </c>
      <c r="D165" s="187" t="s">
        <v>307</v>
      </c>
      <c r="E165" s="188">
        <v>1</v>
      </c>
      <c r="F165" s="189"/>
      <c r="G165" s="190">
        <f>ROUND(E165*F165,2)</f>
        <v>0</v>
      </c>
      <c r="H165" s="189"/>
      <c r="I165" s="190">
        <f>ROUND(E165*H165,2)</f>
        <v>0</v>
      </c>
      <c r="J165" s="189"/>
      <c r="K165" s="190">
        <f>ROUND(E165*J165,2)</f>
        <v>0</v>
      </c>
      <c r="L165" s="190">
        <v>21</v>
      </c>
      <c r="M165" s="190">
        <f>G165*(1+L165/100)</f>
        <v>0</v>
      </c>
      <c r="N165" s="188">
        <v>0</v>
      </c>
      <c r="O165" s="188">
        <f>ROUND(E165*N165,2)</f>
        <v>0</v>
      </c>
      <c r="P165" s="188">
        <v>0</v>
      </c>
      <c r="Q165" s="188">
        <f>ROUND(E165*P165,2)</f>
        <v>0</v>
      </c>
      <c r="R165" s="190"/>
      <c r="S165" s="190" t="s">
        <v>231</v>
      </c>
      <c r="T165" s="191" t="s">
        <v>210</v>
      </c>
      <c r="U165" s="160">
        <v>0</v>
      </c>
      <c r="V165" s="160">
        <f>ROUND(E165*U165,2)</f>
        <v>0</v>
      </c>
      <c r="W165" s="160"/>
      <c r="X165" s="160" t="s">
        <v>246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247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69">
        <v>37</v>
      </c>
      <c r="B166" s="170" t="s">
        <v>1389</v>
      </c>
      <c r="C166" s="179" t="s">
        <v>1390</v>
      </c>
      <c r="D166" s="171" t="s">
        <v>347</v>
      </c>
      <c r="E166" s="172">
        <v>0.27715000000000001</v>
      </c>
      <c r="F166" s="173"/>
      <c r="G166" s="174">
        <f>ROUND(E166*F166,2)</f>
        <v>0</v>
      </c>
      <c r="H166" s="173"/>
      <c r="I166" s="174">
        <f>ROUND(E166*H166,2)</f>
        <v>0</v>
      </c>
      <c r="J166" s="173"/>
      <c r="K166" s="174">
        <f>ROUND(E166*J166,2)</f>
        <v>0</v>
      </c>
      <c r="L166" s="174">
        <v>21</v>
      </c>
      <c r="M166" s="174">
        <f>G166*(1+L166/100)</f>
        <v>0</v>
      </c>
      <c r="N166" s="172">
        <v>1</v>
      </c>
      <c r="O166" s="172">
        <f>ROUND(E166*N166,2)</f>
        <v>0.28000000000000003</v>
      </c>
      <c r="P166" s="172">
        <v>0</v>
      </c>
      <c r="Q166" s="172">
        <f>ROUND(E166*P166,2)</f>
        <v>0</v>
      </c>
      <c r="R166" s="174"/>
      <c r="S166" s="174" t="s">
        <v>231</v>
      </c>
      <c r="T166" s="175" t="s">
        <v>209</v>
      </c>
      <c r="U166" s="160">
        <v>0</v>
      </c>
      <c r="V166" s="160">
        <f>ROUND(E166*U166,2)</f>
        <v>0</v>
      </c>
      <c r="W166" s="160"/>
      <c r="X166" s="160" t="s">
        <v>316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317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192" t="s">
        <v>1391</v>
      </c>
      <c r="D167" s="183"/>
      <c r="E167" s="184">
        <v>0.27715000000000001</v>
      </c>
      <c r="F167" s="160"/>
      <c r="G167" s="160"/>
      <c r="H167" s="160"/>
      <c r="I167" s="160"/>
      <c r="J167" s="160"/>
      <c r="K167" s="160"/>
      <c r="L167" s="160"/>
      <c r="M167" s="160"/>
      <c r="N167" s="159"/>
      <c r="O167" s="159"/>
      <c r="P167" s="159"/>
      <c r="Q167" s="159"/>
      <c r="R167" s="160"/>
      <c r="S167" s="160"/>
      <c r="T167" s="160"/>
      <c r="U167" s="160"/>
      <c r="V167" s="160"/>
      <c r="W167" s="160"/>
      <c r="X167" s="160"/>
      <c r="Y167" s="149"/>
      <c r="Z167" s="149"/>
      <c r="AA167" s="149"/>
      <c r="AB167" s="149"/>
      <c r="AC167" s="149"/>
      <c r="AD167" s="149"/>
      <c r="AE167" s="149"/>
      <c r="AF167" s="149"/>
      <c r="AG167" s="149" t="s">
        <v>251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ht="33.75" outlineLevel="1" x14ac:dyDescent="0.2">
      <c r="A168" s="169">
        <v>38</v>
      </c>
      <c r="B168" s="170" t="s">
        <v>1157</v>
      </c>
      <c r="C168" s="179" t="s">
        <v>1158</v>
      </c>
      <c r="D168" s="171" t="s">
        <v>299</v>
      </c>
      <c r="E168" s="172">
        <v>209</v>
      </c>
      <c r="F168" s="173"/>
      <c r="G168" s="174">
        <f>ROUND(E168*F168,2)</f>
        <v>0</v>
      </c>
      <c r="H168" s="173"/>
      <c r="I168" s="174">
        <f>ROUND(E168*H168,2)</f>
        <v>0</v>
      </c>
      <c r="J168" s="173"/>
      <c r="K168" s="174">
        <f>ROUND(E168*J168,2)</f>
        <v>0</v>
      </c>
      <c r="L168" s="174">
        <v>21</v>
      </c>
      <c r="M168" s="174">
        <f>G168*(1+L168/100)</f>
        <v>0</v>
      </c>
      <c r="N168" s="172">
        <v>0</v>
      </c>
      <c r="O168" s="172">
        <f>ROUND(E168*N168,2)</f>
        <v>0</v>
      </c>
      <c r="P168" s="172">
        <v>0</v>
      </c>
      <c r="Q168" s="172">
        <f>ROUND(E168*P168,2)</f>
        <v>0</v>
      </c>
      <c r="R168" s="174" t="s">
        <v>315</v>
      </c>
      <c r="S168" s="174" t="s">
        <v>209</v>
      </c>
      <c r="T168" s="175" t="s">
        <v>209</v>
      </c>
      <c r="U168" s="160">
        <v>0</v>
      </c>
      <c r="V168" s="160">
        <f>ROUND(E168*U168,2)</f>
        <v>0</v>
      </c>
      <c r="W168" s="160"/>
      <c r="X168" s="160" t="s">
        <v>316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317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192" t="s">
        <v>1392</v>
      </c>
      <c r="D169" s="183"/>
      <c r="E169" s="184">
        <v>208.8</v>
      </c>
      <c r="F169" s="160"/>
      <c r="G169" s="160"/>
      <c r="H169" s="160"/>
      <c r="I169" s="160"/>
      <c r="J169" s="160"/>
      <c r="K169" s="160"/>
      <c r="L169" s="160"/>
      <c r="M169" s="160"/>
      <c r="N169" s="159"/>
      <c r="O169" s="159"/>
      <c r="P169" s="159"/>
      <c r="Q169" s="159"/>
      <c r="R169" s="160"/>
      <c r="S169" s="160"/>
      <c r="T169" s="160"/>
      <c r="U169" s="160"/>
      <c r="V169" s="160"/>
      <c r="W169" s="160"/>
      <c r="X169" s="160"/>
      <c r="Y169" s="149"/>
      <c r="Z169" s="149"/>
      <c r="AA169" s="149"/>
      <c r="AB169" s="149"/>
      <c r="AC169" s="149"/>
      <c r="AD169" s="149"/>
      <c r="AE169" s="149"/>
      <c r="AF169" s="149"/>
      <c r="AG169" s="149" t="s">
        <v>251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56"/>
      <c r="B170" s="157"/>
      <c r="C170" s="192" t="s">
        <v>1393</v>
      </c>
      <c r="D170" s="183"/>
      <c r="E170" s="184">
        <v>0.2</v>
      </c>
      <c r="F170" s="160"/>
      <c r="G170" s="160"/>
      <c r="H170" s="160"/>
      <c r="I170" s="160"/>
      <c r="J170" s="160"/>
      <c r="K170" s="160"/>
      <c r="L170" s="160"/>
      <c r="M170" s="160"/>
      <c r="N170" s="159"/>
      <c r="O170" s="159"/>
      <c r="P170" s="159"/>
      <c r="Q170" s="159"/>
      <c r="R170" s="160"/>
      <c r="S170" s="160"/>
      <c r="T170" s="160"/>
      <c r="U170" s="160"/>
      <c r="V170" s="160"/>
      <c r="W170" s="160"/>
      <c r="X170" s="160"/>
      <c r="Y170" s="149"/>
      <c r="Z170" s="149"/>
      <c r="AA170" s="149"/>
      <c r="AB170" s="149"/>
      <c r="AC170" s="149"/>
      <c r="AD170" s="149"/>
      <c r="AE170" s="149"/>
      <c r="AF170" s="149"/>
      <c r="AG170" s="149" t="s">
        <v>251</v>
      </c>
      <c r="AH170" s="149">
        <v>0</v>
      </c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69">
        <v>39</v>
      </c>
      <c r="B171" s="170" t="s">
        <v>1159</v>
      </c>
      <c r="C171" s="179" t="s">
        <v>1160</v>
      </c>
      <c r="D171" s="171" t="s">
        <v>293</v>
      </c>
      <c r="E171" s="172">
        <v>53</v>
      </c>
      <c r="F171" s="173"/>
      <c r="G171" s="174">
        <f>ROUND(E171*F171,2)</f>
        <v>0</v>
      </c>
      <c r="H171" s="173"/>
      <c r="I171" s="174">
        <f>ROUND(E171*H171,2)</f>
        <v>0</v>
      </c>
      <c r="J171" s="173"/>
      <c r="K171" s="174">
        <f>ROUND(E171*J171,2)</f>
        <v>0</v>
      </c>
      <c r="L171" s="174">
        <v>21</v>
      </c>
      <c r="M171" s="174">
        <f>G171*(1+L171/100)</f>
        <v>0</v>
      </c>
      <c r="N171" s="172">
        <v>7.2000000000000005E-4</v>
      </c>
      <c r="O171" s="172">
        <f>ROUND(E171*N171,2)</f>
        <v>0.04</v>
      </c>
      <c r="P171" s="172">
        <v>0</v>
      </c>
      <c r="Q171" s="172">
        <f>ROUND(E171*P171,2)</f>
        <v>0</v>
      </c>
      <c r="R171" s="174" t="s">
        <v>315</v>
      </c>
      <c r="S171" s="174" t="s">
        <v>209</v>
      </c>
      <c r="T171" s="175" t="s">
        <v>209</v>
      </c>
      <c r="U171" s="160">
        <v>0</v>
      </c>
      <c r="V171" s="160">
        <f>ROUND(E171*U171,2)</f>
        <v>0</v>
      </c>
      <c r="W171" s="160"/>
      <c r="X171" s="160" t="s">
        <v>316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317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56"/>
      <c r="B172" s="157"/>
      <c r="C172" s="192" t="s">
        <v>1394</v>
      </c>
      <c r="D172" s="183"/>
      <c r="E172" s="184">
        <v>52.5</v>
      </c>
      <c r="F172" s="160"/>
      <c r="G172" s="160"/>
      <c r="H172" s="160"/>
      <c r="I172" s="160"/>
      <c r="J172" s="160"/>
      <c r="K172" s="160"/>
      <c r="L172" s="160"/>
      <c r="M172" s="160"/>
      <c r="N172" s="159"/>
      <c r="O172" s="159"/>
      <c r="P172" s="159"/>
      <c r="Q172" s="159"/>
      <c r="R172" s="160"/>
      <c r="S172" s="160"/>
      <c r="T172" s="160"/>
      <c r="U172" s="160"/>
      <c r="V172" s="160"/>
      <c r="W172" s="160"/>
      <c r="X172" s="160"/>
      <c r="Y172" s="149"/>
      <c r="Z172" s="149"/>
      <c r="AA172" s="149"/>
      <c r="AB172" s="149"/>
      <c r="AC172" s="149"/>
      <c r="AD172" s="149"/>
      <c r="AE172" s="149"/>
      <c r="AF172" s="149"/>
      <c r="AG172" s="149" t="s">
        <v>251</v>
      </c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56"/>
      <c r="B173" s="157"/>
      <c r="C173" s="192" t="s">
        <v>1395</v>
      </c>
      <c r="D173" s="183"/>
      <c r="E173" s="184">
        <v>0.5</v>
      </c>
      <c r="F173" s="160"/>
      <c r="G173" s="160"/>
      <c r="H173" s="160"/>
      <c r="I173" s="160"/>
      <c r="J173" s="160"/>
      <c r="K173" s="160"/>
      <c r="L173" s="160"/>
      <c r="M173" s="160"/>
      <c r="N173" s="159"/>
      <c r="O173" s="159"/>
      <c r="P173" s="159"/>
      <c r="Q173" s="159"/>
      <c r="R173" s="160"/>
      <c r="S173" s="160"/>
      <c r="T173" s="160"/>
      <c r="U173" s="160"/>
      <c r="V173" s="160"/>
      <c r="W173" s="160"/>
      <c r="X173" s="160"/>
      <c r="Y173" s="149"/>
      <c r="Z173" s="149"/>
      <c r="AA173" s="149"/>
      <c r="AB173" s="149"/>
      <c r="AC173" s="149"/>
      <c r="AD173" s="149"/>
      <c r="AE173" s="149"/>
      <c r="AF173" s="149"/>
      <c r="AG173" s="149" t="s">
        <v>251</v>
      </c>
      <c r="AH173" s="149">
        <v>0</v>
      </c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69">
        <v>40</v>
      </c>
      <c r="B174" s="170" t="s">
        <v>824</v>
      </c>
      <c r="C174" s="179" t="s">
        <v>825</v>
      </c>
      <c r="D174" s="171" t="s">
        <v>347</v>
      </c>
      <c r="E174" s="172">
        <v>0.34232000000000001</v>
      </c>
      <c r="F174" s="173"/>
      <c r="G174" s="174">
        <f>ROUND(E174*F174,2)</f>
        <v>0</v>
      </c>
      <c r="H174" s="173"/>
      <c r="I174" s="174">
        <f>ROUND(E174*H174,2)</f>
        <v>0</v>
      </c>
      <c r="J174" s="173"/>
      <c r="K174" s="174">
        <f>ROUND(E174*J174,2)</f>
        <v>0</v>
      </c>
      <c r="L174" s="174">
        <v>21</v>
      </c>
      <c r="M174" s="174">
        <f>G174*(1+L174/100)</f>
        <v>0</v>
      </c>
      <c r="N174" s="172">
        <v>0</v>
      </c>
      <c r="O174" s="172">
        <f>ROUND(E174*N174,2)</f>
        <v>0</v>
      </c>
      <c r="P174" s="172">
        <v>0</v>
      </c>
      <c r="Q174" s="172">
        <f>ROUND(E174*P174,2)</f>
        <v>0</v>
      </c>
      <c r="R174" s="174" t="s">
        <v>786</v>
      </c>
      <c r="S174" s="174" t="s">
        <v>209</v>
      </c>
      <c r="T174" s="175" t="s">
        <v>209</v>
      </c>
      <c r="U174" s="160">
        <v>3.327</v>
      </c>
      <c r="V174" s="160">
        <f>ROUND(E174*U174,2)</f>
        <v>1.1399999999999999</v>
      </c>
      <c r="W174" s="160"/>
      <c r="X174" s="160" t="s">
        <v>348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349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56"/>
      <c r="B175" s="157"/>
      <c r="C175" s="266" t="s">
        <v>826</v>
      </c>
      <c r="D175" s="267"/>
      <c r="E175" s="267"/>
      <c r="F175" s="267"/>
      <c r="G175" s="267"/>
      <c r="H175" s="160"/>
      <c r="I175" s="160"/>
      <c r="J175" s="160"/>
      <c r="K175" s="160"/>
      <c r="L175" s="160"/>
      <c r="M175" s="160"/>
      <c r="N175" s="159"/>
      <c r="O175" s="159"/>
      <c r="P175" s="159"/>
      <c r="Q175" s="159"/>
      <c r="R175" s="160"/>
      <c r="S175" s="160"/>
      <c r="T175" s="160"/>
      <c r="U175" s="160"/>
      <c r="V175" s="160"/>
      <c r="W175" s="160"/>
      <c r="X175" s="160"/>
      <c r="Y175" s="149"/>
      <c r="Z175" s="149"/>
      <c r="AA175" s="149"/>
      <c r="AB175" s="149"/>
      <c r="AC175" s="149"/>
      <c r="AD175" s="149"/>
      <c r="AE175" s="149"/>
      <c r="AF175" s="149"/>
      <c r="AG175" s="149" t="s">
        <v>249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x14ac:dyDescent="0.2">
      <c r="A176" s="163" t="s">
        <v>204</v>
      </c>
      <c r="B176" s="164" t="s">
        <v>167</v>
      </c>
      <c r="C176" s="178" t="s">
        <v>168</v>
      </c>
      <c r="D176" s="165"/>
      <c r="E176" s="166"/>
      <c r="F176" s="167"/>
      <c r="G176" s="167">
        <f>SUMIF(AG177:AG180,"&lt;&gt;NOR",G177:G180)</f>
        <v>0</v>
      </c>
      <c r="H176" s="167"/>
      <c r="I176" s="167">
        <f>SUM(I177:I180)</f>
        <v>0</v>
      </c>
      <c r="J176" s="167"/>
      <c r="K176" s="167">
        <f>SUM(K177:K180)</f>
        <v>0</v>
      </c>
      <c r="L176" s="167"/>
      <c r="M176" s="167">
        <f>SUM(M177:M180)</f>
        <v>0</v>
      </c>
      <c r="N176" s="166"/>
      <c r="O176" s="166">
        <f>SUM(O177:O180)</f>
        <v>0.05</v>
      </c>
      <c r="P176" s="166"/>
      <c r="Q176" s="166">
        <f>SUM(Q177:Q180)</f>
        <v>0</v>
      </c>
      <c r="R176" s="167"/>
      <c r="S176" s="167"/>
      <c r="T176" s="168"/>
      <c r="U176" s="162"/>
      <c r="V176" s="162">
        <f>SUM(V177:V180)</f>
        <v>30.5</v>
      </c>
      <c r="W176" s="162"/>
      <c r="X176" s="162"/>
      <c r="AG176" t="s">
        <v>205</v>
      </c>
    </row>
    <row r="177" spans="1:60" ht="22.5" outlineLevel="1" x14ac:dyDescent="0.2">
      <c r="A177" s="169">
        <v>41</v>
      </c>
      <c r="B177" s="170" t="s">
        <v>827</v>
      </c>
      <c r="C177" s="179" t="s">
        <v>828</v>
      </c>
      <c r="D177" s="171" t="s">
        <v>258</v>
      </c>
      <c r="E177" s="172">
        <v>30</v>
      </c>
      <c r="F177" s="173"/>
      <c r="G177" s="174">
        <f>ROUND(E177*F177,2)</f>
        <v>0</v>
      </c>
      <c r="H177" s="173"/>
      <c r="I177" s="174">
        <f>ROUND(E177*H177,2)</f>
        <v>0</v>
      </c>
      <c r="J177" s="173"/>
      <c r="K177" s="174">
        <f>ROUND(E177*J177,2)</f>
        <v>0</v>
      </c>
      <c r="L177" s="174">
        <v>21</v>
      </c>
      <c r="M177" s="174">
        <f>G177*(1+L177/100)</f>
        <v>0</v>
      </c>
      <c r="N177" s="172">
        <v>5.0000000000000001E-4</v>
      </c>
      <c r="O177" s="172">
        <f>ROUND(E177*N177,2)</f>
        <v>0.02</v>
      </c>
      <c r="P177" s="172">
        <v>0</v>
      </c>
      <c r="Q177" s="172">
        <f>ROUND(E177*P177,2)</f>
        <v>0</v>
      </c>
      <c r="R177" s="174" t="s">
        <v>829</v>
      </c>
      <c r="S177" s="174" t="s">
        <v>209</v>
      </c>
      <c r="T177" s="175" t="s">
        <v>209</v>
      </c>
      <c r="U177" s="160">
        <v>0.185</v>
      </c>
      <c r="V177" s="160">
        <f>ROUND(E177*U177,2)</f>
        <v>5.55</v>
      </c>
      <c r="W177" s="160"/>
      <c r="X177" s="160" t="s">
        <v>246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247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56"/>
      <c r="B178" s="157"/>
      <c r="C178" s="266" t="s">
        <v>830</v>
      </c>
      <c r="D178" s="267"/>
      <c r="E178" s="267"/>
      <c r="F178" s="267"/>
      <c r="G178" s="267"/>
      <c r="H178" s="160"/>
      <c r="I178" s="160"/>
      <c r="J178" s="160"/>
      <c r="K178" s="160"/>
      <c r="L178" s="160"/>
      <c r="M178" s="160"/>
      <c r="N178" s="159"/>
      <c r="O178" s="159"/>
      <c r="P178" s="159"/>
      <c r="Q178" s="159"/>
      <c r="R178" s="160"/>
      <c r="S178" s="160"/>
      <c r="T178" s="160"/>
      <c r="U178" s="160"/>
      <c r="V178" s="160"/>
      <c r="W178" s="160"/>
      <c r="X178" s="160"/>
      <c r="Y178" s="149"/>
      <c r="Z178" s="149"/>
      <c r="AA178" s="149"/>
      <c r="AB178" s="149"/>
      <c r="AC178" s="149"/>
      <c r="AD178" s="149"/>
      <c r="AE178" s="149"/>
      <c r="AF178" s="149"/>
      <c r="AG178" s="149" t="s">
        <v>249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69">
        <v>42</v>
      </c>
      <c r="B179" s="170" t="s">
        <v>1396</v>
      </c>
      <c r="C179" s="179" t="s">
        <v>1397</v>
      </c>
      <c r="D179" s="171" t="s">
        <v>258</v>
      </c>
      <c r="E179" s="172">
        <v>104.4</v>
      </c>
      <c r="F179" s="173"/>
      <c r="G179" s="174">
        <f>ROUND(E179*F179,2)</f>
        <v>0</v>
      </c>
      <c r="H179" s="173"/>
      <c r="I179" s="174">
        <f>ROUND(E179*H179,2)</f>
        <v>0</v>
      </c>
      <c r="J179" s="173"/>
      <c r="K179" s="174">
        <f>ROUND(E179*J179,2)</f>
        <v>0</v>
      </c>
      <c r="L179" s="174">
        <v>21</v>
      </c>
      <c r="M179" s="174">
        <f>G179*(1+L179/100)</f>
        <v>0</v>
      </c>
      <c r="N179" s="172">
        <v>2.4000000000000001E-4</v>
      </c>
      <c r="O179" s="172">
        <f>ROUND(E179*N179,2)</f>
        <v>0.03</v>
      </c>
      <c r="P179" s="172">
        <v>0</v>
      </c>
      <c r="Q179" s="172">
        <f>ROUND(E179*P179,2)</f>
        <v>0</v>
      </c>
      <c r="R179" s="174" t="s">
        <v>829</v>
      </c>
      <c r="S179" s="174" t="s">
        <v>209</v>
      </c>
      <c r="T179" s="175" t="s">
        <v>209</v>
      </c>
      <c r="U179" s="160">
        <v>0.23899999999999999</v>
      </c>
      <c r="V179" s="160">
        <f>ROUND(E179*U179,2)</f>
        <v>24.95</v>
      </c>
      <c r="W179" s="160"/>
      <c r="X179" s="160" t="s">
        <v>246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247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92" t="s">
        <v>1398</v>
      </c>
      <c r="D180" s="183"/>
      <c r="E180" s="184">
        <v>104.4</v>
      </c>
      <c r="F180" s="160"/>
      <c r="G180" s="160"/>
      <c r="H180" s="160"/>
      <c r="I180" s="160"/>
      <c r="J180" s="160"/>
      <c r="K180" s="160"/>
      <c r="L180" s="160"/>
      <c r="M180" s="160"/>
      <c r="N180" s="159"/>
      <c r="O180" s="159"/>
      <c r="P180" s="159"/>
      <c r="Q180" s="159"/>
      <c r="R180" s="160"/>
      <c r="S180" s="160"/>
      <c r="T180" s="160"/>
      <c r="U180" s="160"/>
      <c r="V180" s="160"/>
      <c r="W180" s="160"/>
      <c r="X180" s="160"/>
      <c r="Y180" s="149"/>
      <c r="Z180" s="149"/>
      <c r="AA180" s="149"/>
      <c r="AB180" s="149"/>
      <c r="AC180" s="149"/>
      <c r="AD180" s="149"/>
      <c r="AE180" s="149"/>
      <c r="AF180" s="149"/>
      <c r="AG180" s="149" t="s">
        <v>251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x14ac:dyDescent="0.2">
      <c r="A181" s="3"/>
      <c r="B181" s="4"/>
      <c r="C181" s="180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AE181">
        <v>15</v>
      </c>
      <c r="AF181">
        <v>21</v>
      </c>
      <c r="AG181" t="s">
        <v>191</v>
      </c>
    </row>
    <row r="182" spans="1:60" x14ac:dyDescent="0.2">
      <c r="A182" s="152"/>
      <c r="B182" s="153" t="s">
        <v>29</v>
      </c>
      <c r="C182" s="181"/>
      <c r="D182" s="154"/>
      <c r="E182" s="155"/>
      <c r="F182" s="155"/>
      <c r="G182" s="177">
        <f>G8+G31+G49+G95+G129+G133+G149+G152+G156+G176</f>
        <v>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AE182">
        <f>SUMIF(L7:L180,AE181,G7:G180)</f>
        <v>0</v>
      </c>
      <c r="AF182">
        <f>SUMIF(L7:L180,AF181,G7:G180)</f>
        <v>0</v>
      </c>
      <c r="AG182" t="s">
        <v>240</v>
      </c>
    </row>
    <row r="183" spans="1:60" x14ac:dyDescent="0.2">
      <c r="C183" s="182"/>
      <c r="D183" s="10"/>
      <c r="AG183" t="s">
        <v>241</v>
      </c>
    </row>
    <row r="184" spans="1:60" x14ac:dyDescent="0.2">
      <c r="D184" s="10"/>
    </row>
    <row r="185" spans="1:60" x14ac:dyDescent="0.2">
      <c r="D185" s="10"/>
    </row>
    <row r="186" spans="1:60" x14ac:dyDescent="0.2">
      <c r="D186" s="10"/>
    </row>
    <row r="187" spans="1:60" x14ac:dyDescent="0.2">
      <c r="D187" s="10"/>
    </row>
    <row r="188" spans="1:60" x14ac:dyDescent="0.2">
      <c r="D188" s="10"/>
    </row>
    <row r="189" spans="1:60" x14ac:dyDescent="0.2">
      <c r="D189" s="10"/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t49sRCDg+pCzKHW51vG3qEUEHH8zVWL3jVMOSpztRPMq+WidH6ufA63BLVsgiBf4KmhhJqiMrnomcJAezkcrA==" saltValue="v21+0prkO4l+FeZXX34EnA==" spinCount="100000" sheet="1"/>
  <mergeCells count="31">
    <mergeCell ref="C39:G39"/>
    <mergeCell ref="A1:G1"/>
    <mergeCell ref="C2:G2"/>
    <mergeCell ref="C3:G3"/>
    <mergeCell ref="C4:G4"/>
    <mergeCell ref="C10:G10"/>
    <mergeCell ref="C13:G13"/>
    <mergeCell ref="C21:G21"/>
    <mergeCell ref="C25:G25"/>
    <mergeCell ref="C29:G29"/>
    <mergeCell ref="C33:G33"/>
    <mergeCell ref="C36:G36"/>
    <mergeCell ref="C97:G97"/>
    <mergeCell ref="C41:G41"/>
    <mergeCell ref="C51:G51"/>
    <mergeCell ref="C66:G66"/>
    <mergeCell ref="C69:G69"/>
    <mergeCell ref="C84:G84"/>
    <mergeCell ref="C87:G87"/>
    <mergeCell ref="C90:G90"/>
    <mergeCell ref="C91:G91"/>
    <mergeCell ref="C92:G92"/>
    <mergeCell ref="C93:G93"/>
    <mergeCell ref="C94:G94"/>
    <mergeCell ref="C178:G178"/>
    <mergeCell ref="C110:G110"/>
    <mergeCell ref="C131:G131"/>
    <mergeCell ref="C143:G143"/>
    <mergeCell ref="C154:G154"/>
    <mergeCell ref="C155:G155"/>
    <mergeCell ref="C175:G175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6F4BF-60CC-489B-B7F5-4FF5DCFE07D6}">
  <sheetPr>
    <tabColor theme="5" tint="0.39997558519241921"/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75</v>
      </c>
      <c r="C4" s="263" t="s">
        <v>76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SUMIF(AG9:AG19,"&lt;&gt;NOR",G9:G19)</f>
        <v>0</v>
      </c>
      <c r="H8" s="167"/>
      <c r="I8" s="167">
        <f>SUM(I9:I19)</f>
        <v>0</v>
      </c>
      <c r="J8" s="167"/>
      <c r="K8" s="167">
        <f>SUM(K9:K19)</f>
        <v>0</v>
      </c>
      <c r="L8" s="167"/>
      <c r="M8" s="167">
        <f>SUM(M9:M19)</f>
        <v>0</v>
      </c>
      <c r="N8" s="166"/>
      <c r="O8" s="166">
        <f>SUM(O9:O19)</f>
        <v>0</v>
      </c>
      <c r="P8" s="166"/>
      <c r="Q8" s="166">
        <f>SUM(Q9:Q19)</f>
        <v>0</v>
      </c>
      <c r="R8" s="167"/>
      <c r="S8" s="167"/>
      <c r="T8" s="168"/>
      <c r="U8" s="162"/>
      <c r="V8" s="162">
        <f>SUM(V9:V19)</f>
        <v>10.99</v>
      </c>
      <c r="W8" s="162"/>
      <c r="X8" s="162"/>
      <c r="AG8" t="s">
        <v>205</v>
      </c>
    </row>
    <row r="9" spans="1:60" ht="22.5" outlineLevel="1" x14ac:dyDescent="0.2">
      <c r="A9" s="169">
        <v>1</v>
      </c>
      <c r="B9" s="170" t="s">
        <v>603</v>
      </c>
      <c r="C9" s="179" t="s">
        <v>604</v>
      </c>
      <c r="D9" s="171" t="s">
        <v>244</v>
      </c>
      <c r="E9" s="172">
        <v>7.29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0.187</v>
      </c>
      <c r="V9" s="160">
        <f>ROUND(E9*U9,2)</f>
        <v>1.36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6" t="s">
        <v>605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1399</v>
      </c>
      <c r="D11" s="183"/>
      <c r="E11" s="184">
        <v>7.29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69">
        <v>2</v>
      </c>
      <c r="B12" s="170" t="s">
        <v>1400</v>
      </c>
      <c r="C12" s="179" t="s">
        <v>1401</v>
      </c>
      <c r="D12" s="171" t="s">
        <v>244</v>
      </c>
      <c r="E12" s="172">
        <v>2.0579999999999998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4" t="s">
        <v>245</v>
      </c>
      <c r="S12" s="174" t="s">
        <v>209</v>
      </c>
      <c r="T12" s="175" t="s">
        <v>209</v>
      </c>
      <c r="U12" s="160">
        <v>4.6550000000000002</v>
      </c>
      <c r="V12" s="160">
        <f>ROUND(E12*U12,2)</f>
        <v>9.58</v>
      </c>
      <c r="W12" s="160"/>
      <c r="X12" s="160" t="s">
        <v>246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247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266" t="s">
        <v>1402</v>
      </c>
      <c r="D13" s="267"/>
      <c r="E13" s="267"/>
      <c r="F13" s="267"/>
      <c r="G13" s="267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249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69">
        <v>3</v>
      </c>
      <c r="B14" s="170" t="s">
        <v>265</v>
      </c>
      <c r="C14" s="179" t="s">
        <v>266</v>
      </c>
      <c r="D14" s="171" t="s">
        <v>244</v>
      </c>
      <c r="E14" s="172">
        <v>9.3480000000000008</v>
      </c>
      <c r="F14" s="173"/>
      <c r="G14" s="174">
        <f>ROUND(E14*F14,2)</f>
        <v>0</v>
      </c>
      <c r="H14" s="173"/>
      <c r="I14" s="174">
        <f>ROUND(E14*H14,2)</f>
        <v>0</v>
      </c>
      <c r="J14" s="173"/>
      <c r="K14" s="174">
        <f>ROUND(E14*J14,2)</f>
        <v>0</v>
      </c>
      <c r="L14" s="174">
        <v>21</v>
      </c>
      <c r="M14" s="174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4" t="s">
        <v>245</v>
      </c>
      <c r="S14" s="174" t="s">
        <v>209</v>
      </c>
      <c r="T14" s="175" t="s">
        <v>209</v>
      </c>
      <c r="U14" s="160">
        <v>5.1999999999999998E-3</v>
      </c>
      <c r="V14" s="160">
        <f>ROUND(E14*U14,2)</f>
        <v>0.05</v>
      </c>
      <c r="W14" s="160"/>
      <c r="X14" s="160" t="s">
        <v>246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247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266" t="s">
        <v>267</v>
      </c>
      <c r="D15" s="267"/>
      <c r="E15" s="267"/>
      <c r="F15" s="267"/>
      <c r="G15" s="267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249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92" t="s">
        <v>1403</v>
      </c>
      <c r="D16" s="183"/>
      <c r="E16" s="184">
        <v>7.29</v>
      </c>
      <c r="F16" s="160"/>
      <c r="G16" s="160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251</v>
      </c>
      <c r="AH16" s="149">
        <v>5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2" t="s">
        <v>1404</v>
      </c>
      <c r="D17" s="183"/>
      <c r="E17" s="184">
        <v>2.0579999999999998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251</v>
      </c>
      <c r="AH17" s="149">
        <v>5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9">
        <v>4</v>
      </c>
      <c r="B18" s="170" t="s">
        <v>283</v>
      </c>
      <c r="C18" s="179" t="s">
        <v>284</v>
      </c>
      <c r="D18" s="171" t="s">
        <v>244</v>
      </c>
      <c r="E18" s="172">
        <v>9.3480000000000008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4" t="s">
        <v>245</v>
      </c>
      <c r="S18" s="174" t="s">
        <v>209</v>
      </c>
      <c r="T18" s="175" t="s">
        <v>209</v>
      </c>
      <c r="U18" s="160">
        <v>0</v>
      </c>
      <c r="V18" s="160">
        <f>ROUND(E18*U18,2)</f>
        <v>0</v>
      </c>
      <c r="W18" s="160"/>
      <c r="X18" s="160" t="s">
        <v>246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247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92" t="s">
        <v>1405</v>
      </c>
      <c r="D19" s="183"/>
      <c r="E19" s="184">
        <v>9.3480000000000008</v>
      </c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251</v>
      </c>
      <c r="AH19" s="149">
        <v>5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x14ac:dyDescent="0.2">
      <c r="A20" s="163" t="s">
        <v>204</v>
      </c>
      <c r="B20" s="164" t="s">
        <v>109</v>
      </c>
      <c r="C20" s="178" t="s">
        <v>110</v>
      </c>
      <c r="D20" s="165"/>
      <c r="E20" s="166"/>
      <c r="F20" s="167"/>
      <c r="G20" s="167">
        <f>SUMIF(AG21:AG22,"&lt;&gt;NOR",G21:G22)</f>
        <v>0</v>
      </c>
      <c r="H20" s="167"/>
      <c r="I20" s="167">
        <f>SUM(I21:I22)</f>
        <v>0</v>
      </c>
      <c r="J20" s="167"/>
      <c r="K20" s="167">
        <f>SUM(K21:K22)</f>
        <v>0</v>
      </c>
      <c r="L20" s="167"/>
      <c r="M20" s="167">
        <f>SUM(M21:M22)</f>
        <v>0</v>
      </c>
      <c r="N20" s="166"/>
      <c r="O20" s="166">
        <f>SUM(O21:O22)</f>
        <v>5.2</v>
      </c>
      <c r="P20" s="166"/>
      <c r="Q20" s="166">
        <f>SUM(Q21:Q22)</f>
        <v>0</v>
      </c>
      <c r="R20" s="167"/>
      <c r="S20" s="167"/>
      <c r="T20" s="168"/>
      <c r="U20" s="162"/>
      <c r="V20" s="162">
        <f>SUM(V21:V22)</f>
        <v>0.98</v>
      </c>
      <c r="W20" s="162"/>
      <c r="X20" s="162"/>
      <c r="AG20" t="s">
        <v>205</v>
      </c>
    </row>
    <row r="21" spans="1:60" outlineLevel="1" x14ac:dyDescent="0.2">
      <c r="A21" s="169">
        <v>5</v>
      </c>
      <c r="B21" s="170" t="s">
        <v>658</v>
      </c>
      <c r="C21" s="179" t="s">
        <v>659</v>
      </c>
      <c r="D21" s="171" t="s">
        <v>244</v>
      </c>
      <c r="E21" s="172">
        <v>2.0579999999999998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2">
        <v>2.5249999999999999</v>
      </c>
      <c r="O21" s="172">
        <f>ROUND(E21*N21,2)</f>
        <v>5.2</v>
      </c>
      <c r="P21" s="172">
        <v>0</v>
      </c>
      <c r="Q21" s="172">
        <f>ROUND(E21*P21,2)</f>
        <v>0</v>
      </c>
      <c r="R21" s="174" t="s">
        <v>384</v>
      </c>
      <c r="S21" s="174" t="s">
        <v>209</v>
      </c>
      <c r="T21" s="175" t="s">
        <v>209</v>
      </c>
      <c r="U21" s="160">
        <v>0.47699999999999998</v>
      </c>
      <c r="V21" s="160">
        <f>ROUND(E21*U21,2)</f>
        <v>0.98</v>
      </c>
      <c r="W21" s="160"/>
      <c r="X21" s="160" t="s">
        <v>246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247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92" t="s">
        <v>1406</v>
      </c>
      <c r="D22" s="183"/>
      <c r="E22" s="184">
        <v>2.0579999999999998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251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x14ac:dyDescent="0.2">
      <c r="A23" s="163" t="s">
        <v>204</v>
      </c>
      <c r="B23" s="164" t="s">
        <v>121</v>
      </c>
      <c r="C23" s="178" t="s">
        <v>122</v>
      </c>
      <c r="D23" s="165"/>
      <c r="E23" s="166"/>
      <c r="F23" s="167"/>
      <c r="G23" s="167">
        <f>SUMIF(AG24:AG32,"&lt;&gt;NOR",G24:G32)</f>
        <v>0</v>
      </c>
      <c r="H23" s="167"/>
      <c r="I23" s="167">
        <f>SUM(I24:I32)</f>
        <v>0</v>
      </c>
      <c r="J23" s="167"/>
      <c r="K23" s="167">
        <f>SUM(K24:K32)</f>
        <v>0</v>
      </c>
      <c r="L23" s="167"/>
      <c r="M23" s="167">
        <f>SUM(M24:M32)</f>
        <v>0</v>
      </c>
      <c r="N23" s="166"/>
      <c r="O23" s="166">
        <f>SUM(O24:O32)</f>
        <v>27.01</v>
      </c>
      <c r="P23" s="166"/>
      <c r="Q23" s="166">
        <f>SUM(Q24:Q32)</f>
        <v>0</v>
      </c>
      <c r="R23" s="167"/>
      <c r="S23" s="167"/>
      <c r="T23" s="168"/>
      <c r="U23" s="162"/>
      <c r="V23" s="162">
        <f>SUM(V24:V32)</f>
        <v>12.24</v>
      </c>
      <c r="W23" s="162"/>
      <c r="X23" s="162"/>
      <c r="AG23" t="s">
        <v>205</v>
      </c>
    </row>
    <row r="24" spans="1:60" ht="22.5" outlineLevel="1" x14ac:dyDescent="0.2">
      <c r="A24" s="169">
        <v>6</v>
      </c>
      <c r="B24" s="170" t="s">
        <v>670</v>
      </c>
      <c r="C24" s="179" t="s">
        <v>671</v>
      </c>
      <c r="D24" s="171" t="s">
        <v>258</v>
      </c>
      <c r="E24" s="172">
        <v>24.3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72">
        <v>0.378</v>
      </c>
      <c r="O24" s="172">
        <f>ROUND(E24*N24,2)</f>
        <v>9.19</v>
      </c>
      <c r="P24" s="172">
        <v>0</v>
      </c>
      <c r="Q24" s="172">
        <f>ROUND(E24*P24,2)</f>
        <v>0</v>
      </c>
      <c r="R24" s="174" t="s">
        <v>588</v>
      </c>
      <c r="S24" s="174" t="s">
        <v>209</v>
      </c>
      <c r="T24" s="175" t="s">
        <v>209</v>
      </c>
      <c r="U24" s="160">
        <v>2.5999999999999999E-2</v>
      </c>
      <c r="V24" s="160">
        <f>ROUND(E24*U24,2)</f>
        <v>0.63</v>
      </c>
      <c r="W24" s="160"/>
      <c r="X24" s="160" t="s">
        <v>246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247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92" t="s">
        <v>1407</v>
      </c>
      <c r="D25" s="183"/>
      <c r="E25" s="184">
        <v>24.3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251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69">
        <v>7</v>
      </c>
      <c r="B26" s="170" t="s">
        <v>1408</v>
      </c>
      <c r="C26" s="179" t="s">
        <v>1409</v>
      </c>
      <c r="D26" s="171" t="s">
        <v>258</v>
      </c>
      <c r="E26" s="172">
        <v>24.3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72">
        <v>0.4284</v>
      </c>
      <c r="O26" s="172">
        <f>ROUND(E26*N26,2)</f>
        <v>10.41</v>
      </c>
      <c r="P26" s="172">
        <v>0</v>
      </c>
      <c r="Q26" s="172">
        <f>ROUND(E26*P26,2)</f>
        <v>0</v>
      </c>
      <c r="R26" s="174" t="s">
        <v>588</v>
      </c>
      <c r="S26" s="174" t="s">
        <v>209</v>
      </c>
      <c r="T26" s="175" t="s">
        <v>209</v>
      </c>
      <c r="U26" s="160">
        <v>2.5999999999999999E-2</v>
      </c>
      <c r="V26" s="160">
        <f>ROUND(E26*U26,2)</f>
        <v>0.63</v>
      </c>
      <c r="W26" s="160"/>
      <c r="X26" s="160" t="s">
        <v>246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247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92" t="s">
        <v>1410</v>
      </c>
      <c r="D27" s="183"/>
      <c r="E27" s="184">
        <v>24.3</v>
      </c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251</v>
      </c>
      <c r="AH27" s="149">
        <v>5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69">
        <v>8</v>
      </c>
      <c r="B28" s="170" t="s">
        <v>1411</v>
      </c>
      <c r="C28" s="179" t="s">
        <v>1412</v>
      </c>
      <c r="D28" s="171" t="s">
        <v>258</v>
      </c>
      <c r="E28" s="172">
        <v>24.3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2">
        <v>7.3899999999999993E-2</v>
      </c>
      <c r="O28" s="172">
        <f>ROUND(E28*N28,2)</f>
        <v>1.8</v>
      </c>
      <c r="P28" s="172">
        <v>0</v>
      </c>
      <c r="Q28" s="172">
        <f>ROUND(E28*P28,2)</f>
        <v>0</v>
      </c>
      <c r="R28" s="174" t="s">
        <v>588</v>
      </c>
      <c r="S28" s="174" t="s">
        <v>209</v>
      </c>
      <c r="T28" s="175" t="s">
        <v>209</v>
      </c>
      <c r="U28" s="160">
        <v>0.45200000000000001</v>
      </c>
      <c r="V28" s="160">
        <f>ROUND(E28*U28,2)</f>
        <v>10.98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247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22.5" outlineLevel="1" x14ac:dyDescent="0.2">
      <c r="A29" s="156"/>
      <c r="B29" s="157"/>
      <c r="C29" s="266" t="s">
        <v>677</v>
      </c>
      <c r="D29" s="267"/>
      <c r="E29" s="267"/>
      <c r="F29" s="267"/>
      <c r="G29" s="267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249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76" t="str">
        <f>C29</f>
        <v>s provedením lože z kameniva drceného, s vyplněním spár, s dvojitým hutněním a se smetením přebytečného materiálu na krajnici. S dodáním hmot pro lože a výplň spár.</v>
      </c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92" t="s">
        <v>1413</v>
      </c>
      <c r="D30" s="183"/>
      <c r="E30" s="184">
        <v>24.3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251</v>
      </c>
      <c r="AH30" s="149">
        <v>5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9">
        <v>9</v>
      </c>
      <c r="B31" s="170" t="s">
        <v>1414</v>
      </c>
      <c r="C31" s="179" t="s">
        <v>1415</v>
      </c>
      <c r="D31" s="171" t="s">
        <v>258</v>
      </c>
      <c r="E31" s="172">
        <v>25.515000000000001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72">
        <v>0.22</v>
      </c>
      <c r="O31" s="172">
        <f>ROUND(E31*N31,2)</f>
        <v>5.61</v>
      </c>
      <c r="P31" s="172">
        <v>0</v>
      </c>
      <c r="Q31" s="172">
        <f>ROUND(E31*P31,2)</f>
        <v>0</v>
      </c>
      <c r="R31" s="174"/>
      <c r="S31" s="174" t="s">
        <v>231</v>
      </c>
      <c r="T31" s="175" t="s">
        <v>210</v>
      </c>
      <c r="U31" s="160">
        <v>0</v>
      </c>
      <c r="V31" s="160">
        <f>ROUND(E31*U31,2)</f>
        <v>0</v>
      </c>
      <c r="W31" s="160"/>
      <c r="X31" s="160" t="s">
        <v>316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317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92" t="s">
        <v>1416</v>
      </c>
      <c r="D32" s="183"/>
      <c r="E32" s="184">
        <v>25.515000000000001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251</v>
      </c>
      <c r="AH32" s="149">
        <v>5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x14ac:dyDescent="0.2">
      <c r="A33" s="163" t="s">
        <v>204</v>
      </c>
      <c r="B33" s="164" t="s">
        <v>135</v>
      </c>
      <c r="C33" s="178" t="s">
        <v>136</v>
      </c>
      <c r="D33" s="165"/>
      <c r="E33" s="166"/>
      <c r="F33" s="167"/>
      <c r="G33" s="167">
        <f>SUMIF(AG34:AG35,"&lt;&gt;NOR",G34:G35)</f>
        <v>0</v>
      </c>
      <c r="H33" s="167"/>
      <c r="I33" s="167">
        <f>SUM(I34:I35)</f>
        <v>0</v>
      </c>
      <c r="J33" s="167"/>
      <c r="K33" s="167">
        <f>SUM(K34:K35)</f>
        <v>0</v>
      </c>
      <c r="L33" s="167"/>
      <c r="M33" s="167">
        <f>SUM(M34:M35)</f>
        <v>0</v>
      </c>
      <c r="N33" s="166"/>
      <c r="O33" s="166">
        <f>SUM(O34:O35)</f>
        <v>0.04</v>
      </c>
      <c r="P33" s="166"/>
      <c r="Q33" s="166">
        <f>SUM(Q34:Q35)</f>
        <v>0</v>
      </c>
      <c r="R33" s="167"/>
      <c r="S33" s="167"/>
      <c r="T33" s="168"/>
      <c r="U33" s="162"/>
      <c r="V33" s="162">
        <f>SUM(V34:V35)</f>
        <v>5.55</v>
      </c>
      <c r="W33" s="162"/>
      <c r="X33" s="162"/>
      <c r="AG33" t="s">
        <v>205</v>
      </c>
    </row>
    <row r="34" spans="1:60" outlineLevel="1" x14ac:dyDescent="0.2">
      <c r="A34" s="169">
        <v>10</v>
      </c>
      <c r="B34" s="170" t="s">
        <v>963</v>
      </c>
      <c r="C34" s="179" t="s">
        <v>964</v>
      </c>
      <c r="D34" s="171" t="s">
        <v>258</v>
      </c>
      <c r="E34" s="172">
        <v>25.92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72">
        <v>1.58E-3</v>
      </c>
      <c r="O34" s="172">
        <f>ROUND(E34*N34,2)</f>
        <v>0.04</v>
      </c>
      <c r="P34" s="172">
        <v>0</v>
      </c>
      <c r="Q34" s="172">
        <f>ROUND(E34*P34,2)</f>
        <v>0</v>
      </c>
      <c r="R34" s="174" t="s">
        <v>965</v>
      </c>
      <c r="S34" s="174" t="s">
        <v>209</v>
      </c>
      <c r="T34" s="175" t="s">
        <v>209</v>
      </c>
      <c r="U34" s="160">
        <v>0.214</v>
      </c>
      <c r="V34" s="160">
        <f>ROUND(E34*U34,2)</f>
        <v>5.55</v>
      </c>
      <c r="W34" s="160"/>
      <c r="X34" s="160" t="s">
        <v>246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247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2" t="s">
        <v>1417</v>
      </c>
      <c r="D35" s="183"/>
      <c r="E35" s="184">
        <v>25.92</v>
      </c>
      <c r="F35" s="160"/>
      <c r="G35" s="160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251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x14ac:dyDescent="0.2">
      <c r="A36" s="163" t="s">
        <v>204</v>
      </c>
      <c r="B36" s="164" t="s">
        <v>139</v>
      </c>
      <c r="C36" s="178" t="s">
        <v>140</v>
      </c>
      <c r="D36" s="165"/>
      <c r="E36" s="166"/>
      <c r="F36" s="167"/>
      <c r="G36" s="167">
        <f>SUMIF(AG37:AG38,"&lt;&gt;NOR",G37:G38)</f>
        <v>0</v>
      </c>
      <c r="H36" s="167"/>
      <c r="I36" s="167">
        <f>SUM(I37:I38)</f>
        <v>0</v>
      </c>
      <c r="J36" s="167"/>
      <c r="K36" s="167">
        <f>SUM(K37:K38)</f>
        <v>0</v>
      </c>
      <c r="L36" s="167"/>
      <c r="M36" s="167">
        <f>SUM(M37:M38)</f>
        <v>0</v>
      </c>
      <c r="N36" s="166"/>
      <c r="O36" s="166">
        <f>SUM(O37:O38)</f>
        <v>0</v>
      </c>
      <c r="P36" s="166"/>
      <c r="Q36" s="166">
        <f>SUM(Q37:Q38)</f>
        <v>0</v>
      </c>
      <c r="R36" s="167"/>
      <c r="S36" s="167"/>
      <c r="T36" s="168"/>
      <c r="U36" s="162"/>
      <c r="V36" s="162">
        <f>SUM(V37:V38)</f>
        <v>24.15</v>
      </c>
      <c r="W36" s="162"/>
      <c r="X36" s="162"/>
      <c r="AG36" t="s">
        <v>205</v>
      </c>
    </row>
    <row r="37" spans="1:60" outlineLevel="1" x14ac:dyDescent="0.2">
      <c r="A37" s="169">
        <v>11</v>
      </c>
      <c r="B37" s="170" t="s">
        <v>1418</v>
      </c>
      <c r="C37" s="179" t="s">
        <v>1419</v>
      </c>
      <c r="D37" s="171" t="s">
        <v>347</v>
      </c>
      <c r="E37" s="172">
        <v>32.241990000000001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72">
        <v>0</v>
      </c>
      <c r="O37" s="172">
        <f>ROUND(E37*N37,2)</f>
        <v>0</v>
      </c>
      <c r="P37" s="172">
        <v>0</v>
      </c>
      <c r="Q37" s="172">
        <f>ROUND(E37*P37,2)</f>
        <v>0</v>
      </c>
      <c r="R37" s="174" t="s">
        <v>384</v>
      </c>
      <c r="S37" s="174" t="s">
        <v>209</v>
      </c>
      <c r="T37" s="175" t="s">
        <v>209</v>
      </c>
      <c r="U37" s="160">
        <v>0.749</v>
      </c>
      <c r="V37" s="160">
        <f>ROUND(E37*U37,2)</f>
        <v>24.15</v>
      </c>
      <c r="W37" s="160"/>
      <c r="X37" s="160" t="s">
        <v>348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349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22.5" outlineLevel="1" x14ac:dyDescent="0.2">
      <c r="A38" s="156"/>
      <c r="B38" s="157"/>
      <c r="C38" s="266" t="s">
        <v>1420</v>
      </c>
      <c r="D38" s="267"/>
      <c r="E38" s="267"/>
      <c r="F38" s="267"/>
      <c r="G38" s="267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249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76" t="str">
        <f>C38</f>
        <v>Přesun hmot pro budovy občanské výstavby (JKSO 801), budovy pro bydlení (JKSO 803) budovy pro výrobu a služby (JKSO 812), s nosnou svislou konstrukcí z bloků</v>
      </c>
      <c r="BB38" s="149"/>
      <c r="BC38" s="149"/>
      <c r="BD38" s="149"/>
      <c r="BE38" s="149"/>
      <c r="BF38" s="149"/>
      <c r="BG38" s="149"/>
      <c r="BH38" s="149"/>
    </row>
    <row r="39" spans="1:60" x14ac:dyDescent="0.2">
      <c r="A39" s="163" t="s">
        <v>204</v>
      </c>
      <c r="B39" s="164" t="s">
        <v>159</v>
      </c>
      <c r="C39" s="178" t="s">
        <v>160</v>
      </c>
      <c r="D39" s="165"/>
      <c r="E39" s="166"/>
      <c r="F39" s="167"/>
      <c r="G39" s="167">
        <f>SUMIF(AG40:AG44,"&lt;&gt;NOR",G40:G44)</f>
        <v>0</v>
      </c>
      <c r="H39" s="167"/>
      <c r="I39" s="167">
        <f>SUM(I40:I44)</f>
        <v>0</v>
      </c>
      <c r="J39" s="167"/>
      <c r="K39" s="167">
        <f>SUM(K40:K44)</f>
        <v>0</v>
      </c>
      <c r="L39" s="167"/>
      <c r="M39" s="167">
        <f>SUM(M40:M44)</f>
        <v>0</v>
      </c>
      <c r="N39" s="166"/>
      <c r="O39" s="166">
        <f>SUM(O40:O44)</f>
        <v>0.27</v>
      </c>
      <c r="P39" s="166"/>
      <c r="Q39" s="166">
        <f>SUM(Q40:Q44)</f>
        <v>0</v>
      </c>
      <c r="R39" s="167"/>
      <c r="S39" s="167"/>
      <c r="T39" s="168"/>
      <c r="U39" s="162"/>
      <c r="V39" s="162">
        <f>SUM(V40:V44)</f>
        <v>7.6999999999999993</v>
      </c>
      <c r="W39" s="162"/>
      <c r="X39" s="162"/>
      <c r="AG39" t="s">
        <v>205</v>
      </c>
    </row>
    <row r="40" spans="1:60" ht="22.5" outlineLevel="1" x14ac:dyDescent="0.2">
      <c r="A40" s="169">
        <v>12</v>
      </c>
      <c r="B40" s="170" t="s">
        <v>1421</v>
      </c>
      <c r="C40" s="179" t="s">
        <v>1422</v>
      </c>
      <c r="D40" s="171" t="s">
        <v>258</v>
      </c>
      <c r="E40" s="172">
        <v>25.92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2">
        <v>1.043E-2</v>
      </c>
      <c r="O40" s="172">
        <f>ROUND(E40*N40,2)</f>
        <v>0.27</v>
      </c>
      <c r="P40" s="172">
        <v>0</v>
      </c>
      <c r="Q40" s="172">
        <f>ROUND(E40*P40,2)</f>
        <v>0</v>
      </c>
      <c r="R40" s="174" t="s">
        <v>1423</v>
      </c>
      <c r="S40" s="174" t="s">
        <v>209</v>
      </c>
      <c r="T40" s="175" t="s">
        <v>209</v>
      </c>
      <c r="U40" s="160">
        <v>0.28499999999999998</v>
      </c>
      <c r="V40" s="160">
        <f>ROUND(E40*U40,2)</f>
        <v>7.39</v>
      </c>
      <c r="W40" s="160"/>
      <c r="X40" s="160" t="s">
        <v>246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247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266" t="s">
        <v>1424</v>
      </c>
      <c r="D41" s="267"/>
      <c r="E41" s="267"/>
      <c r="F41" s="267"/>
      <c r="G41" s="267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249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92" t="s">
        <v>1425</v>
      </c>
      <c r="D42" s="183"/>
      <c r="E42" s="184">
        <v>25.92</v>
      </c>
      <c r="F42" s="160"/>
      <c r="G42" s="160"/>
      <c r="H42" s="160"/>
      <c r="I42" s="160"/>
      <c r="J42" s="160"/>
      <c r="K42" s="160"/>
      <c r="L42" s="160"/>
      <c r="M42" s="160"/>
      <c r="N42" s="159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49"/>
      <c r="Z42" s="149"/>
      <c r="AA42" s="149"/>
      <c r="AB42" s="149"/>
      <c r="AC42" s="149"/>
      <c r="AD42" s="149"/>
      <c r="AE42" s="149"/>
      <c r="AF42" s="149"/>
      <c r="AG42" s="149" t="s">
        <v>251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69">
        <v>13</v>
      </c>
      <c r="B43" s="170" t="s">
        <v>1426</v>
      </c>
      <c r="C43" s="179" t="s">
        <v>1427</v>
      </c>
      <c r="D43" s="171" t="s">
        <v>347</v>
      </c>
      <c r="E43" s="172">
        <v>0.27034999999999998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21</v>
      </c>
      <c r="M43" s="174">
        <f>G43*(1+L43/100)</f>
        <v>0</v>
      </c>
      <c r="N43" s="172">
        <v>0</v>
      </c>
      <c r="O43" s="172">
        <f>ROUND(E43*N43,2)</f>
        <v>0</v>
      </c>
      <c r="P43" s="172">
        <v>0</v>
      </c>
      <c r="Q43" s="172">
        <f>ROUND(E43*P43,2)</f>
        <v>0</v>
      </c>
      <c r="R43" s="174" t="s">
        <v>1423</v>
      </c>
      <c r="S43" s="174" t="s">
        <v>209</v>
      </c>
      <c r="T43" s="175" t="s">
        <v>209</v>
      </c>
      <c r="U43" s="160">
        <v>1.1559999999999999</v>
      </c>
      <c r="V43" s="160">
        <f>ROUND(E43*U43,2)</f>
        <v>0.31</v>
      </c>
      <c r="W43" s="160"/>
      <c r="X43" s="160" t="s">
        <v>348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349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266" t="s">
        <v>826</v>
      </c>
      <c r="D44" s="267"/>
      <c r="E44" s="267"/>
      <c r="F44" s="267"/>
      <c r="G44" s="267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249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x14ac:dyDescent="0.2">
      <c r="A45" s="163" t="s">
        <v>204</v>
      </c>
      <c r="B45" s="164" t="s">
        <v>163</v>
      </c>
      <c r="C45" s="178" t="s">
        <v>164</v>
      </c>
      <c r="D45" s="165"/>
      <c r="E45" s="166"/>
      <c r="F45" s="167"/>
      <c r="G45" s="167">
        <f>SUMIF(AG46:AG63,"&lt;&gt;NOR",G46:G63)</f>
        <v>0</v>
      </c>
      <c r="H45" s="167"/>
      <c r="I45" s="167">
        <f>SUM(I46:I63)</f>
        <v>0</v>
      </c>
      <c r="J45" s="167"/>
      <c r="K45" s="167">
        <f>SUM(K46:K63)</f>
        <v>0</v>
      </c>
      <c r="L45" s="167"/>
      <c r="M45" s="167">
        <f>SUM(M46:M63)</f>
        <v>0</v>
      </c>
      <c r="N45" s="166"/>
      <c r="O45" s="166">
        <f>SUM(O46:O63)</f>
        <v>0.12999999999999998</v>
      </c>
      <c r="P45" s="166"/>
      <c r="Q45" s="166">
        <f>SUM(Q46:Q63)</f>
        <v>0</v>
      </c>
      <c r="R45" s="167"/>
      <c r="S45" s="167"/>
      <c r="T45" s="168"/>
      <c r="U45" s="162"/>
      <c r="V45" s="162">
        <f>SUM(V46:V63)</f>
        <v>42.760000000000005</v>
      </c>
      <c r="W45" s="162"/>
      <c r="X45" s="162"/>
      <c r="AG45" t="s">
        <v>205</v>
      </c>
    </row>
    <row r="46" spans="1:60" ht="22.5" outlineLevel="1" x14ac:dyDescent="0.2">
      <c r="A46" s="185">
        <v>14</v>
      </c>
      <c r="B46" s="186" t="s">
        <v>1428</v>
      </c>
      <c r="C46" s="193" t="s">
        <v>1429</v>
      </c>
      <c r="D46" s="187" t="s">
        <v>299</v>
      </c>
      <c r="E46" s="188">
        <v>1</v>
      </c>
      <c r="F46" s="189"/>
      <c r="G46" s="190">
        <f>ROUND(E46*F46,2)</f>
        <v>0</v>
      </c>
      <c r="H46" s="189"/>
      <c r="I46" s="190">
        <f>ROUND(E46*H46,2)</f>
        <v>0</v>
      </c>
      <c r="J46" s="189"/>
      <c r="K46" s="190">
        <f>ROUND(E46*J46,2)</f>
        <v>0</v>
      </c>
      <c r="L46" s="190">
        <v>21</v>
      </c>
      <c r="M46" s="190">
        <f>G46*(1+L46/100)</f>
        <v>0</v>
      </c>
      <c r="N46" s="188">
        <v>1.65E-3</v>
      </c>
      <c r="O46" s="188">
        <f>ROUND(E46*N46,2)</f>
        <v>0</v>
      </c>
      <c r="P46" s="188">
        <v>0</v>
      </c>
      <c r="Q46" s="188">
        <f>ROUND(E46*P46,2)</f>
        <v>0</v>
      </c>
      <c r="R46" s="190" t="s">
        <v>1430</v>
      </c>
      <c r="S46" s="190" t="s">
        <v>209</v>
      </c>
      <c r="T46" s="191" t="s">
        <v>209</v>
      </c>
      <c r="U46" s="160">
        <v>1.0649</v>
      </c>
      <c r="V46" s="160">
        <f>ROUND(E46*U46,2)</f>
        <v>1.06</v>
      </c>
      <c r="W46" s="160"/>
      <c r="X46" s="160" t="s">
        <v>246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247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2.5" outlineLevel="1" x14ac:dyDescent="0.2">
      <c r="A47" s="169">
        <v>15</v>
      </c>
      <c r="B47" s="170" t="s">
        <v>1431</v>
      </c>
      <c r="C47" s="179" t="s">
        <v>1432</v>
      </c>
      <c r="D47" s="171" t="s">
        <v>293</v>
      </c>
      <c r="E47" s="172">
        <v>2.2999999999999998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21</v>
      </c>
      <c r="M47" s="174">
        <f>G47*(1+L47/100)</f>
        <v>0</v>
      </c>
      <c r="N47" s="172">
        <v>1.5900000000000001E-3</v>
      </c>
      <c r="O47" s="172">
        <f>ROUND(E47*N47,2)</f>
        <v>0</v>
      </c>
      <c r="P47" s="172">
        <v>0</v>
      </c>
      <c r="Q47" s="172">
        <f>ROUND(E47*P47,2)</f>
        <v>0</v>
      </c>
      <c r="R47" s="174" t="s">
        <v>1430</v>
      </c>
      <c r="S47" s="174" t="s">
        <v>209</v>
      </c>
      <c r="T47" s="175" t="s">
        <v>209</v>
      </c>
      <c r="U47" s="160">
        <v>0.36454999999999999</v>
      </c>
      <c r="V47" s="160">
        <f>ROUND(E47*U47,2)</f>
        <v>0.84</v>
      </c>
      <c r="W47" s="160"/>
      <c r="X47" s="160" t="s">
        <v>246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247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255" t="s">
        <v>1433</v>
      </c>
      <c r="D48" s="256"/>
      <c r="E48" s="256"/>
      <c r="F48" s="256"/>
      <c r="G48" s="256"/>
      <c r="H48" s="160"/>
      <c r="I48" s="160"/>
      <c r="J48" s="160"/>
      <c r="K48" s="160"/>
      <c r="L48" s="160"/>
      <c r="M48" s="160"/>
      <c r="N48" s="159"/>
      <c r="O48" s="159"/>
      <c r="P48" s="159"/>
      <c r="Q48" s="159"/>
      <c r="R48" s="160"/>
      <c r="S48" s="160"/>
      <c r="T48" s="160"/>
      <c r="U48" s="160"/>
      <c r="V48" s="160"/>
      <c r="W48" s="160"/>
      <c r="X48" s="160"/>
      <c r="Y48" s="149"/>
      <c r="Z48" s="149"/>
      <c r="AA48" s="149"/>
      <c r="AB48" s="149"/>
      <c r="AC48" s="149"/>
      <c r="AD48" s="149"/>
      <c r="AE48" s="149"/>
      <c r="AF48" s="149"/>
      <c r="AG48" s="149" t="s">
        <v>213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22.5" outlineLevel="1" x14ac:dyDescent="0.2">
      <c r="A49" s="169">
        <v>16</v>
      </c>
      <c r="B49" s="170" t="s">
        <v>1434</v>
      </c>
      <c r="C49" s="179" t="s">
        <v>1435</v>
      </c>
      <c r="D49" s="171" t="s">
        <v>258</v>
      </c>
      <c r="E49" s="172">
        <v>25.92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72">
        <v>2.2499999999999998E-3</v>
      </c>
      <c r="O49" s="172">
        <f>ROUND(E49*N49,2)</f>
        <v>0.06</v>
      </c>
      <c r="P49" s="172">
        <v>0</v>
      </c>
      <c r="Q49" s="172">
        <f>ROUND(E49*P49,2)</f>
        <v>0</v>
      </c>
      <c r="R49" s="174" t="s">
        <v>1430</v>
      </c>
      <c r="S49" s="174" t="s">
        <v>209</v>
      </c>
      <c r="T49" s="175" t="s">
        <v>209</v>
      </c>
      <c r="U49" s="160">
        <v>1.0788</v>
      </c>
      <c r="V49" s="160">
        <f>ROUND(E49*U49,2)</f>
        <v>27.96</v>
      </c>
      <c r="W49" s="160"/>
      <c r="X49" s="160" t="s">
        <v>246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247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266" t="s">
        <v>1436</v>
      </c>
      <c r="D50" s="267"/>
      <c r="E50" s="267"/>
      <c r="F50" s="267"/>
      <c r="G50" s="267"/>
      <c r="H50" s="160"/>
      <c r="I50" s="160"/>
      <c r="J50" s="160"/>
      <c r="K50" s="160"/>
      <c r="L50" s="160"/>
      <c r="M50" s="160"/>
      <c r="N50" s="159"/>
      <c r="O50" s="159"/>
      <c r="P50" s="159"/>
      <c r="Q50" s="159"/>
      <c r="R50" s="160"/>
      <c r="S50" s="160"/>
      <c r="T50" s="160"/>
      <c r="U50" s="160"/>
      <c r="V50" s="160"/>
      <c r="W50" s="160"/>
      <c r="X50" s="160"/>
      <c r="Y50" s="149"/>
      <c r="Z50" s="149"/>
      <c r="AA50" s="149"/>
      <c r="AB50" s="149"/>
      <c r="AC50" s="149"/>
      <c r="AD50" s="149"/>
      <c r="AE50" s="149"/>
      <c r="AF50" s="149"/>
      <c r="AG50" s="149" t="s">
        <v>249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257" t="s">
        <v>1437</v>
      </c>
      <c r="D51" s="258"/>
      <c r="E51" s="258"/>
      <c r="F51" s="258"/>
      <c r="G51" s="258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213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92" t="s">
        <v>1438</v>
      </c>
      <c r="D52" s="183"/>
      <c r="E52" s="184">
        <v>25.92</v>
      </c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60"/>
      <c r="S52" s="160"/>
      <c r="T52" s="160"/>
      <c r="U52" s="160"/>
      <c r="V52" s="160"/>
      <c r="W52" s="160"/>
      <c r="X52" s="160"/>
      <c r="Y52" s="149"/>
      <c r="Z52" s="149"/>
      <c r="AA52" s="149"/>
      <c r="AB52" s="149"/>
      <c r="AC52" s="149"/>
      <c r="AD52" s="149"/>
      <c r="AE52" s="149"/>
      <c r="AF52" s="149"/>
      <c r="AG52" s="149" t="s">
        <v>251</v>
      </c>
      <c r="AH52" s="149">
        <v>5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22.5" outlineLevel="1" x14ac:dyDescent="0.2">
      <c r="A53" s="169">
        <v>17</v>
      </c>
      <c r="B53" s="170" t="s">
        <v>1439</v>
      </c>
      <c r="C53" s="179" t="s">
        <v>1440</v>
      </c>
      <c r="D53" s="171" t="s">
        <v>293</v>
      </c>
      <c r="E53" s="172">
        <v>8.1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21</v>
      </c>
      <c r="M53" s="174">
        <f>G53*(1+L53/100)</f>
        <v>0</v>
      </c>
      <c r="N53" s="172">
        <v>1.8400000000000001E-3</v>
      </c>
      <c r="O53" s="172">
        <f>ROUND(E53*N53,2)</f>
        <v>0.01</v>
      </c>
      <c r="P53" s="172">
        <v>0</v>
      </c>
      <c r="Q53" s="172">
        <f>ROUND(E53*P53,2)</f>
        <v>0</v>
      </c>
      <c r="R53" s="174" t="s">
        <v>1430</v>
      </c>
      <c r="S53" s="174" t="s">
        <v>209</v>
      </c>
      <c r="T53" s="175" t="s">
        <v>209</v>
      </c>
      <c r="U53" s="160">
        <v>0.26400000000000001</v>
      </c>
      <c r="V53" s="160">
        <f>ROUND(E53*U53,2)</f>
        <v>2.14</v>
      </c>
      <c r="W53" s="160"/>
      <c r="X53" s="160" t="s">
        <v>246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247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66" t="s">
        <v>1441</v>
      </c>
      <c r="D54" s="267"/>
      <c r="E54" s="267"/>
      <c r="F54" s="267"/>
      <c r="G54" s="267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49"/>
      <c r="Z54" s="149"/>
      <c r="AA54" s="149"/>
      <c r="AB54" s="149"/>
      <c r="AC54" s="149"/>
      <c r="AD54" s="149"/>
      <c r="AE54" s="149"/>
      <c r="AF54" s="149"/>
      <c r="AG54" s="149" t="s">
        <v>249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257" t="s">
        <v>1442</v>
      </c>
      <c r="D55" s="258"/>
      <c r="E55" s="258"/>
      <c r="F55" s="258"/>
      <c r="G55" s="258"/>
      <c r="H55" s="160"/>
      <c r="I55" s="160"/>
      <c r="J55" s="160"/>
      <c r="K55" s="160"/>
      <c r="L55" s="160"/>
      <c r="M55" s="160"/>
      <c r="N55" s="159"/>
      <c r="O55" s="159"/>
      <c r="P55" s="159"/>
      <c r="Q55" s="159"/>
      <c r="R55" s="160"/>
      <c r="S55" s="160"/>
      <c r="T55" s="160"/>
      <c r="U55" s="160"/>
      <c r="V55" s="160"/>
      <c r="W55" s="160"/>
      <c r="X55" s="160"/>
      <c r="Y55" s="149"/>
      <c r="Z55" s="149"/>
      <c r="AA55" s="149"/>
      <c r="AB55" s="149"/>
      <c r="AC55" s="149"/>
      <c r="AD55" s="149"/>
      <c r="AE55" s="149"/>
      <c r="AF55" s="149"/>
      <c r="AG55" s="149" t="s">
        <v>213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22.5" outlineLevel="1" x14ac:dyDescent="0.2">
      <c r="A56" s="169">
        <v>18</v>
      </c>
      <c r="B56" s="170" t="s">
        <v>1443</v>
      </c>
      <c r="C56" s="179" t="s">
        <v>1444</v>
      </c>
      <c r="D56" s="171" t="s">
        <v>258</v>
      </c>
      <c r="E56" s="172">
        <v>25.92</v>
      </c>
      <c r="F56" s="173"/>
      <c r="G56" s="174">
        <f>ROUND(E56*F56,2)</f>
        <v>0</v>
      </c>
      <c r="H56" s="173"/>
      <c r="I56" s="174">
        <f>ROUND(E56*H56,2)</f>
        <v>0</v>
      </c>
      <c r="J56" s="173"/>
      <c r="K56" s="174">
        <f>ROUND(E56*J56,2)</f>
        <v>0</v>
      </c>
      <c r="L56" s="174">
        <v>21</v>
      </c>
      <c r="M56" s="174">
        <f>G56*(1+L56/100)</f>
        <v>0</v>
      </c>
      <c r="N56" s="172">
        <v>1.5E-3</v>
      </c>
      <c r="O56" s="172">
        <f>ROUND(E56*N56,2)</f>
        <v>0.04</v>
      </c>
      <c r="P56" s="172">
        <v>0</v>
      </c>
      <c r="Q56" s="172">
        <f>ROUND(E56*P56,2)</f>
        <v>0</v>
      </c>
      <c r="R56" s="174" t="s">
        <v>1445</v>
      </c>
      <c r="S56" s="174" t="s">
        <v>209</v>
      </c>
      <c r="T56" s="175" t="s">
        <v>209</v>
      </c>
      <c r="U56" s="160">
        <v>0.15</v>
      </c>
      <c r="V56" s="160">
        <f>ROUND(E56*U56,2)</f>
        <v>3.89</v>
      </c>
      <c r="W56" s="160"/>
      <c r="X56" s="160" t="s">
        <v>246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247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255" t="s">
        <v>1446</v>
      </c>
      <c r="D57" s="256"/>
      <c r="E57" s="256"/>
      <c r="F57" s="256"/>
      <c r="G57" s="256"/>
      <c r="H57" s="160"/>
      <c r="I57" s="160"/>
      <c r="J57" s="160"/>
      <c r="K57" s="160"/>
      <c r="L57" s="160"/>
      <c r="M57" s="160"/>
      <c r="N57" s="159"/>
      <c r="O57" s="159"/>
      <c r="P57" s="159"/>
      <c r="Q57" s="159"/>
      <c r="R57" s="160"/>
      <c r="S57" s="160"/>
      <c r="T57" s="160"/>
      <c r="U57" s="160"/>
      <c r="V57" s="160"/>
      <c r="W57" s="160"/>
      <c r="X57" s="160"/>
      <c r="Y57" s="149"/>
      <c r="Z57" s="149"/>
      <c r="AA57" s="149"/>
      <c r="AB57" s="149"/>
      <c r="AC57" s="149"/>
      <c r="AD57" s="149"/>
      <c r="AE57" s="149"/>
      <c r="AF57" s="149"/>
      <c r="AG57" s="149" t="s">
        <v>213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2" t="s">
        <v>1447</v>
      </c>
      <c r="D58" s="183"/>
      <c r="E58" s="184">
        <v>25.92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251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85">
        <v>19</v>
      </c>
      <c r="B59" s="186" t="s">
        <v>1448</v>
      </c>
      <c r="C59" s="193" t="s">
        <v>1449</v>
      </c>
      <c r="D59" s="187" t="s">
        <v>293</v>
      </c>
      <c r="E59" s="188">
        <v>8.1</v>
      </c>
      <c r="F59" s="189"/>
      <c r="G59" s="190">
        <f>ROUND(E59*F59,2)</f>
        <v>0</v>
      </c>
      <c r="H59" s="189"/>
      <c r="I59" s="190">
        <f>ROUND(E59*H59,2)</f>
        <v>0</v>
      </c>
      <c r="J59" s="189"/>
      <c r="K59" s="190">
        <f>ROUND(E59*J59,2)</f>
        <v>0</v>
      </c>
      <c r="L59" s="190">
        <v>21</v>
      </c>
      <c r="M59" s="190">
        <f>G59*(1+L59/100)</f>
        <v>0</v>
      </c>
      <c r="N59" s="188">
        <v>7.6000000000000004E-4</v>
      </c>
      <c r="O59" s="188">
        <f>ROUND(E59*N59,2)</f>
        <v>0.01</v>
      </c>
      <c r="P59" s="188">
        <v>0</v>
      </c>
      <c r="Q59" s="188">
        <f>ROUND(E59*P59,2)</f>
        <v>0</v>
      </c>
      <c r="R59" s="190"/>
      <c r="S59" s="190" t="s">
        <v>231</v>
      </c>
      <c r="T59" s="191" t="s">
        <v>1450</v>
      </c>
      <c r="U59" s="160">
        <v>0.28000000000000003</v>
      </c>
      <c r="V59" s="160">
        <f>ROUND(E59*U59,2)</f>
        <v>2.27</v>
      </c>
      <c r="W59" s="160"/>
      <c r="X59" s="160" t="s">
        <v>246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247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85">
        <v>20</v>
      </c>
      <c r="B60" s="186" t="s">
        <v>1451</v>
      </c>
      <c r="C60" s="193" t="s">
        <v>1452</v>
      </c>
      <c r="D60" s="187" t="s">
        <v>293</v>
      </c>
      <c r="E60" s="188">
        <v>6</v>
      </c>
      <c r="F60" s="189"/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88">
        <v>7.6000000000000004E-4</v>
      </c>
      <c r="O60" s="188">
        <f>ROUND(E60*N60,2)</f>
        <v>0</v>
      </c>
      <c r="P60" s="188">
        <v>0</v>
      </c>
      <c r="Q60" s="188">
        <f>ROUND(E60*P60,2)</f>
        <v>0</v>
      </c>
      <c r="R60" s="190"/>
      <c r="S60" s="190" t="s">
        <v>231</v>
      </c>
      <c r="T60" s="191" t="s">
        <v>1450</v>
      </c>
      <c r="U60" s="160">
        <v>0.28000000000000003</v>
      </c>
      <c r="V60" s="160">
        <f>ROUND(E60*U60,2)</f>
        <v>1.68</v>
      </c>
      <c r="W60" s="160"/>
      <c r="X60" s="160" t="s">
        <v>246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247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85">
        <v>21</v>
      </c>
      <c r="B61" s="186" t="s">
        <v>1453</v>
      </c>
      <c r="C61" s="193" t="s">
        <v>1454</v>
      </c>
      <c r="D61" s="187" t="s">
        <v>293</v>
      </c>
      <c r="E61" s="188">
        <v>8.1</v>
      </c>
      <c r="F61" s="189"/>
      <c r="G61" s="190">
        <f>ROUND(E61*F61,2)</f>
        <v>0</v>
      </c>
      <c r="H61" s="189"/>
      <c r="I61" s="190">
        <f>ROUND(E61*H61,2)</f>
        <v>0</v>
      </c>
      <c r="J61" s="189"/>
      <c r="K61" s="190">
        <f>ROUND(E61*J61,2)</f>
        <v>0</v>
      </c>
      <c r="L61" s="190">
        <v>21</v>
      </c>
      <c r="M61" s="190">
        <f>G61*(1+L61/100)</f>
        <v>0</v>
      </c>
      <c r="N61" s="188">
        <v>7.6000000000000004E-4</v>
      </c>
      <c r="O61" s="188">
        <f>ROUND(E61*N61,2)</f>
        <v>0.01</v>
      </c>
      <c r="P61" s="188">
        <v>0</v>
      </c>
      <c r="Q61" s="188">
        <f>ROUND(E61*P61,2)</f>
        <v>0</v>
      </c>
      <c r="R61" s="190"/>
      <c r="S61" s="190" t="s">
        <v>231</v>
      </c>
      <c r="T61" s="191" t="s">
        <v>1450</v>
      </c>
      <c r="U61" s="160">
        <v>0.28000000000000003</v>
      </c>
      <c r="V61" s="160">
        <f>ROUND(E61*U61,2)</f>
        <v>2.27</v>
      </c>
      <c r="W61" s="160"/>
      <c r="X61" s="160" t="s">
        <v>246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247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69">
        <v>22</v>
      </c>
      <c r="B62" s="170" t="s">
        <v>1455</v>
      </c>
      <c r="C62" s="179" t="s">
        <v>1456</v>
      </c>
      <c r="D62" s="171" t="s">
        <v>347</v>
      </c>
      <c r="E62" s="172">
        <v>0.13428000000000001</v>
      </c>
      <c r="F62" s="173"/>
      <c r="G62" s="174">
        <f>ROUND(E62*F62,2)</f>
        <v>0</v>
      </c>
      <c r="H62" s="173"/>
      <c r="I62" s="174">
        <f>ROUND(E62*H62,2)</f>
        <v>0</v>
      </c>
      <c r="J62" s="173"/>
      <c r="K62" s="174">
        <f>ROUND(E62*J62,2)</f>
        <v>0</v>
      </c>
      <c r="L62" s="174">
        <v>21</v>
      </c>
      <c r="M62" s="174">
        <f>G62*(1+L62/100)</f>
        <v>0</v>
      </c>
      <c r="N62" s="172">
        <v>0</v>
      </c>
      <c r="O62" s="172">
        <f>ROUND(E62*N62,2)</f>
        <v>0</v>
      </c>
      <c r="P62" s="172">
        <v>0</v>
      </c>
      <c r="Q62" s="172">
        <f>ROUND(E62*P62,2)</f>
        <v>0</v>
      </c>
      <c r="R62" s="174" t="s">
        <v>1430</v>
      </c>
      <c r="S62" s="174" t="s">
        <v>209</v>
      </c>
      <c r="T62" s="175" t="s">
        <v>209</v>
      </c>
      <c r="U62" s="160">
        <v>4.82</v>
      </c>
      <c r="V62" s="160">
        <f>ROUND(E62*U62,2)</f>
        <v>0.65</v>
      </c>
      <c r="W62" s="160"/>
      <c r="X62" s="160" t="s">
        <v>348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349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266" t="s">
        <v>826</v>
      </c>
      <c r="D63" s="267"/>
      <c r="E63" s="267"/>
      <c r="F63" s="267"/>
      <c r="G63" s="267"/>
      <c r="H63" s="160"/>
      <c r="I63" s="160"/>
      <c r="J63" s="160"/>
      <c r="K63" s="160"/>
      <c r="L63" s="160"/>
      <c r="M63" s="160"/>
      <c r="N63" s="159"/>
      <c r="O63" s="159"/>
      <c r="P63" s="159"/>
      <c r="Q63" s="159"/>
      <c r="R63" s="160"/>
      <c r="S63" s="160"/>
      <c r="T63" s="160"/>
      <c r="U63" s="160"/>
      <c r="V63" s="160"/>
      <c r="W63" s="160"/>
      <c r="X63" s="160"/>
      <c r="Y63" s="149"/>
      <c r="Z63" s="149"/>
      <c r="AA63" s="149"/>
      <c r="AB63" s="149"/>
      <c r="AC63" s="149"/>
      <c r="AD63" s="149"/>
      <c r="AE63" s="149"/>
      <c r="AF63" s="149"/>
      <c r="AG63" s="149" t="s">
        <v>249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x14ac:dyDescent="0.2">
      <c r="A64" s="163" t="s">
        <v>204</v>
      </c>
      <c r="B64" s="164" t="s">
        <v>165</v>
      </c>
      <c r="C64" s="178" t="s">
        <v>166</v>
      </c>
      <c r="D64" s="165"/>
      <c r="E64" s="166"/>
      <c r="F64" s="167"/>
      <c r="G64" s="167">
        <f>SUMIF(AG65:AG79,"&lt;&gt;NOR",G65:G79)</f>
        <v>0</v>
      </c>
      <c r="H64" s="167"/>
      <c r="I64" s="167">
        <f>SUM(I65:I79)</f>
        <v>0</v>
      </c>
      <c r="J64" s="167"/>
      <c r="K64" s="167">
        <f>SUM(K65:K79)</f>
        <v>0</v>
      </c>
      <c r="L64" s="167"/>
      <c r="M64" s="167">
        <f>SUM(M65:M79)</f>
        <v>0</v>
      </c>
      <c r="N64" s="166"/>
      <c r="O64" s="166">
        <f>SUM(O65:O79)</f>
        <v>2.68</v>
      </c>
      <c r="P64" s="166"/>
      <c r="Q64" s="166">
        <f>SUM(Q65:Q79)</f>
        <v>0</v>
      </c>
      <c r="R64" s="167"/>
      <c r="S64" s="167"/>
      <c r="T64" s="168"/>
      <c r="U64" s="162"/>
      <c r="V64" s="162">
        <f>SUM(V65:V79)</f>
        <v>551.24999999999989</v>
      </c>
      <c r="W64" s="162"/>
      <c r="X64" s="162"/>
      <c r="AG64" t="s">
        <v>205</v>
      </c>
    </row>
    <row r="65" spans="1:60" ht="22.5" outlineLevel="1" x14ac:dyDescent="0.2">
      <c r="A65" s="169">
        <v>23</v>
      </c>
      <c r="B65" s="170" t="s">
        <v>1457</v>
      </c>
      <c r="C65" s="179" t="s">
        <v>1458</v>
      </c>
      <c r="D65" s="171" t="s">
        <v>299</v>
      </c>
      <c r="E65" s="172">
        <v>32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72">
        <v>3.32E-3</v>
      </c>
      <c r="O65" s="172">
        <f>ROUND(E65*N65,2)</f>
        <v>0.11</v>
      </c>
      <c r="P65" s="172">
        <v>0</v>
      </c>
      <c r="Q65" s="172">
        <f>ROUND(E65*P65,2)</f>
        <v>0</v>
      </c>
      <c r="R65" s="174" t="s">
        <v>1459</v>
      </c>
      <c r="S65" s="174" t="s">
        <v>209</v>
      </c>
      <c r="T65" s="175" t="s">
        <v>209</v>
      </c>
      <c r="U65" s="160">
        <v>0.377</v>
      </c>
      <c r="V65" s="160">
        <f>ROUND(E65*U65,2)</f>
        <v>12.06</v>
      </c>
      <c r="W65" s="160"/>
      <c r="X65" s="160" t="s">
        <v>246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247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92" t="s">
        <v>1460</v>
      </c>
      <c r="D66" s="183"/>
      <c r="E66" s="184">
        <v>32</v>
      </c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49"/>
      <c r="Z66" s="149"/>
      <c r="AA66" s="149"/>
      <c r="AB66" s="149"/>
      <c r="AC66" s="149"/>
      <c r="AD66" s="149"/>
      <c r="AE66" s="149"/>
      <c r="AF66" s="149"/>
      <c r="AG66" s="149" t="s">
        <v>251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69">
        <v>24</v>
      </c>
      <c r="B67" s="170" t="s">
        <v>1127</v>
      </c>
      <c r="C67" s="179" t="s">
        <v>1128</v>
      </c>
      <c r="D67" s="171" t="s">
        <v>442</v>
      </c>
      <c r="E67" s="172">
        <v>2414.2240000000002</v>
      </c>
      <c r="F67" s="173"/>
      <c r="G67" s="174">
        <f>ROUND(E67*F67,2)</f>
        <v>0</v>
      </c>
      <c r="H67" s="173"/>
      <c r="I67" s="174">
        <f>ROUND(E67*H67,2)</f>
        <v>0</v>
      </c>
      <c r="J67" s="173"/>
      <c r="K67" s="174">
        <f>ROUND(E67*J67,2)</f>
        <v>0</v>
      </c>
      <c r="L67" s="174">
        <v>21</v>
      </c>
      <c r="M67" s="174">
        <f>G67*(1+L67/100)</f>
        <v>0</v>
      </c>
      <c r="N67" s="172">
        <v>6.0000000000000002E-5</v>
      </c>
      <c r="O67" s="172">
        <f>ROUND(E67*N67,2)</f>
        <v>0.14000000000000001</v>
      </c>
      <c r="P67" s="172">
        <v>0</v>
      </c>
      <c r="Q67" s="172">
        <f>ROUND(E67*P67,2)</f>
        <v>0</v>
      </c>
      <c r="R67" s="174" t="s">
        <v>786</v>
      </c>
      <c r="S67" s="174" t="s">
        <v>209</v>
      </c>
      <c r="T67" s="175" t="s">
        <v>209</v>
      </c>
      <c r="U67" s="160">
        <v>0.22</v>
      </c>
      <c r="V67" s="160">
        <f>ROUND(E67*U67,2)</f>
        <v>531.13</v>
      </c>
      <c r="W67" s="160"/>
      <c r="X67" s="160" t="s">
        <v>246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247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255" t="s">
        <v>1461</v>
      </c>
      <c r="D68" s="256"/>
      <c r="E68" s="256"/>
      <c r="F68" s="256"/>
      <c r="G68" s="256"/>
      <c r="H68" s="160"/>
      <c r="I68" s="160"/>
      <c r="J68" s="160"/>
      <c r="K68" s="160"/>
      <c r="L68" s="160"/>
      <c r="M68" s="160"/>
      <c r="N68" s="159"/>
      <c r="O68" s="159"/>
      <c r="P68" s="159"/>
      <c r="Q68" s="159"/>
      <c r="R68" s="160"/>
      <c r="S68" s="160"/>
      <c r="T68" s="160"/>
      <c r="U68" s="160"/>
      <c r="V68" s="160"/>
      <c r="W68" s="160"/>
      <c r="X68" s="160"/>
      <c r="Y68" s="149"/>
      <c r="Z68" s="149"/>
      <c r="AA68" s="149"/>
      <c r="AB68" s="149"/>
      <c r="AC68" s="149"/>
      <c r="AD68" s="149"/>
      <c r="AE68" s="149"/>
      <c r="AF68" s="149"/>
      <c r="AG68" s="149" t="s">
        <v>213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92" t="s">
        <v>1462</v>
      </c>
      <c r="D69" s="183"/>
      <c r="E69" s="184">
        <v>2414.2240000000002</v>
      </c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251</v>
      </c>
      <c r="AH69" s="149">
        <v>5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69">
        <v>25</v>
      </c>
      <c r="B70" s="170" t="s">
        <v>1463</v>
      </c>
      <c r="C70" s="179" t="s">
        <v>1464</v>
      </c>
      <c r="D70" s="171" t="s">
        <v>1465</v>
      </c>
      <c r="E70" s="172">
        <v>2.4142199999999998</v>
      </c>
      <c r="F70" s="173"/>
      <c r="G70" s="174">
        <f>ROUND(E70*F70,2)</f>
        <v>0</v>
      </c>
      <c r="H70" s="173"/>
      <c r="I70" s="174">
        <f>ROUND(E70*H70,2)</f>
        <v>0</v>
      </c>
      <c r="J70" s="173"/>
      <c r="K70" s="174">
        <f>ROUND(E70*J70,2)</f>
        <v>0</v>
      </c>
      <c r="L70" s="174">
        <v>21</v>
      </c>
      <c r="M70" s="174">
        <f>G70*(1+L70/100)</f>
        <v>0</v>
      </c>
      <c r="N70" s="172">
        <v>1</v>
      </c>
      <c r="O70" s="172">
        <f>ROUND(E70*N70,2)</f>
        <v>2.41</v>
      </c>
      <c r="P70" s="172">
        <v>0</v>
      </c>
      <c r="Q70" s="172">
        <f>ROUND(E70*P70,2)</f>
        <v>0</v>
      </c>
      <c r="R70" s="174"/>
      <c r="S70" s="174" t="s">
        <v>231</v>
      </c>
      <c r="T70" s="175" t="s">
        <v>210</v>
      </c>
      <c r="U70" s="160">
        <v>0</v>
      </c>
      <c r="V70" s="160">
        <f>ROUND(E70*U70,2)</f>
        <v>0</v>
      </c>
      <c r="W70" s="160"/>
      <c r="X70" s="160" t="s">
        <v>316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317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255" t="s">
        <v>1466</v>
      </c>
      <c r="D71" s="256"/>
      <c r="E71" s="256"/>
      <c r="F71" s="256"/>
      <c r="G71" s="256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49"/>
      <c r="Z71" s="149"/>
      <c r="AA71" s="149"/>
      <c r="AB71" s="149"/>
      <c r="AC71" s="149"/>
      <c r="AD71" s="149"/>
      <c r="AE71" s="149"/>
      <c r="AF71" s="149"/>
      <c r="AG71" s="149" t="s">
        <v>213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92" t="s">
        <v>1467</v>
      </c>
      <c r="D72" s="183"/>
      <c r="E72" s="184">
        <v>0.34886</v>
      </c>
      <c r="F72" s="160"/>
      <c r="G72" s="160"/>
      <c r="H72" s="160"/>
      <c r="I72" s="160"/>
      <c r="J72" s="160"/>
      <c r="K72" s="160"/>
      <c r="L72" s="160"/>
      <c r="M72" s="160"/>
      <c r="N72" s="159"/>
      <c r="O72" s="159"/>
      <c r="P72" s="159"/>
      <c r="Q72" s="159"/>
      <c r="R72" s="160"/>
      <c r="S72" s="160"/>
      <c r="T72" s="160"/>
      <c r="U72" s="160"/>
      <c r="V72" s="160"/>
      <c r="W72" s="160"/>
      <c r="X72" s="160"/>
      <c r="Y72" s="149"/>
      <c r="Z72" s="149"/>
      <c r="AA72" s="149"/>
      <c r="AB72" s="149"/>
      <c r="AC72" s="149"/>
      <c r="AD72" s="149"/>
      <c r="AE72" s="149"/>
      <c r="AF72" s="149"/>
      <c r="AG72" s="149" t="s">
        <v>251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92" t="s">
        <v>1468</v>
      </c>
      <c r="D73" s="183"/>
      <c r="E73" s="184">
        <v>1.00878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251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2" t="s">
        <v>1469</v>
      </c>
      <c r="D74" s="183"/>
      <c r="E74" s="184">
        <v>0.57408000000000003</v>
      </c>
      <c r="F74" s="160"/>
      <c r="G74" s="160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251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2" t="s">
        <v>1470</v>
      </c>
      <c r="D75" s="183"/>
      <c r="E75" s="184">
        <v>0.48249999999999998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251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85">
        <v>26</v>
      </c>
      <c r="B76" s="186" t="s">
        <v>1471</v>
      </c>
      <c r="C76" s="193" t="s">
        <v>1472</v>
      </c>
      <c r="D76" s="187" t="s">
        <v>299</v>
      </c>
      <c r="E76" s="188">
        <v>48</v>
      </c>
      <c r="F76" s="189"/>
      <c r="G76" s="190">
        <f>ROUND(E76*F76,2)</f>
        <v>0</v>
      </c>
      <c r="H76" s="189"/>
      <c r="I76" s="190">
        <f>ROUND(E76*H76,2)</f>
        <v>0</v>
      </c>
      <c r="J76" s="189"/>
      <c r="K76" s="190">
        <f>ROUND(E76*J76,2)</f>
        <v>0</v>
      </c>
      <c r="L76" s="190">
        <v>21</v>
      </c>
      <c r="M76" s="190">
        <f>G76*(1+L76/100)</f>
        <v>0</v>
      </c>
      <c r="N76" s="188">
        <v>0</v>
      </c>
      <c r="O76" s="188">
        <f>ROUND(E76*N76,2)</f>
        <v>0</v>
      </c>
      <c r="P76" s="188">
        <v>0</v>
      </c>
      <c r="Q76" s="188">
        <f>ROUND(E76*P76,2)</f>
        <v>0</v>
      </c>
      <c r="R76" s="190" t="s">
        <v>315</v>
      </c>
      <c r="S76" s="190" t="s">
        <v>209</v>
      </c>
      <c r="T76" s="191" t="s">
        <v>209</v>
      </c>
      <c r="U76" s="160">
        <v>0</v>
      </c>
      <c r="V76" s="160">
        <f>ROUND(E76*U76,2)</f>
        <v>0</v>
      </c>
      <c r="W76" s="160"/>
      <c r="X76" s="160" t="s">
        <v>316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317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85">
        <v>27</v>
      </c>
      <c r="B77" s="186" t="s">
        <v>1473</v>
      </c>
      <c r="C77" s="193" t="s">
        <v>1474</v>
      </c>
      <c r="D77" s="187" t="s">
        <v>293</v>
      </c>
      <c r="E77" s="188">
        <v>24</v>
      </c>
      <c r="F77" s="189"/>
      <c r="G77" s="190">
        <f>ROUND(E77*F77,2)</f>
        <v>0</v>
      </c>
      <c r="H77" s="189"/>
      <c r="I77" s="190">
        <f>ROUND(E77*H77,2)</f>
        <v>0</v>
      </c>
      <c r="J77" s="189"/>
      <c r="K77" s="190">
        <f>ROUND(E77*J77,2)</f>
        <v>0</v>
      </c>
      <c r="L77" s="190">
        <v>21</v>
      </c>
      <c r="M77" s="190">
        <f>G77*(1+L77/100)</f>
        <v>0</v>
      </c>
      <c r="N77" s="188">
        <v>7.2000000000000005E-4</v>
      </c>
      <c r="O77" s="188">
        <f>ROUND(E77*N77,2)</f>
        <v>0.02</v>
      </c>
      <c r="P77" s="188">
        <v>0</v>
      </c>
      <c r="Q77" s="188">
        <f>ROUND(E77*P77,2)</f>
        <v>0</v>
      </c>
      <c r="R77" s="190" t="s">
        <v>315</v>
      </c>
      <c r="S77" s="190" t="s">
        <v>209</v>
      </c>
      <c r="T77" s="191" t="s">
        <v>209</v>
      </c>
      <c r="U77" s="160">
        <v>0</v>
      </c>
      <c r="V77" s="160">
        <f>ROUND(E77*U77,2)</f>
        <v>0</v>
      </c>
      <c r="W77" s="160"/>
      <c r="X77" s="160" t="s">
        <v>316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317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69">
        <v>28</v>
      </c>
      <c r="B78" s="170" t="s">
        <v>1475</v>
      </c>
      <c r="C78" s="179" t="s">
        <v>1476</v>
      </c>
      <c r="D78" s="171" t="s">
        <v>347</v>
      </c>
      <c r="E78" s="172">
        <v>2.6825899999999998</v>
      </c>
      <c r="F78" s="173"/>
      <c r="G78" s="174">
        <f>ROUND(E78*F78,2)</f>
        <v>0</v>
      </c>
      <c r="H78" s="173"/>
      <c r="I78" s="174">
        <f>ROUND(E78*H78,2)</f>
        <v>0</v>
      </c>
      <c r="J78" s="173"/>
      <c r="K78" s="174">
        <f>ROUND(E78*J78,2)</f>
        <v>0</v>
      </c>
      <c r="L78" s="174">
        <v>21</v>
      </c>
      <c r="M78" s="174">
        <f>G78*(1+L78/100)</f>
        <v>0</v>
      </c>
      <c r="N78" s="172">
        <v>0</v>
      </c>
      <c r="O78" s="172">
        <f>ROUND(E78*N78,2)</f>
        <v>0</v>
      </c>
      <c r="P78" s="172">
        <v>0</v>
      </c>
      <c r="Q78" s="172">
        <f>ROUND(E78*P78,2)</f>
        <v>0</v>
      </c>
      <c r="R78" s="174" t="s">
        <v>786</v>
      </c>
      <c r="S78" s="174" t="s">
        <v>209</v>
      </c>
      <c r="T78" s="175" t="s">
        <v>209</v>
      </c>
      <c r="U78" s="160">
        <v>3.0059999999999998</v>
      </c>
      <c r="V78" s="160">
        <f>ROUND(E78*U78,2)</f>
        <v>8.06</v>
      </c>
      <c r="W78" s="160"/>
      <c r="X78" s="160" t="s">
        <v>348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349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266" t="s">
        <v>826</v>
      </c>
      <c r="D79" s="267"/>
      <c r="E79" s="267"/>
      <c r="F79" s="267"/>
      <c r="G79" s="267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249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x14ac:dyDescent="0.2">
      <c r="A80" s="163" t="s">
        <v>204</v>
      </c>
      <c r="B80" s="164" t="s">
        <v>167</v>
      </c>
      <c r="C80" s="178" t="s">
        <v>168</v>
      </c>
      <c r="D80" s="165"/>
      <c r="E80" s="166"/>
      <c r="F80" s="167"/>
      <c r="G80" s="167">
        <f>SUMIF(AG81:AG81,"&lt;&gt;NOR",G81:G81)</f>
        <v>0</v>
      </c>
      <c r="H80" s="167"/>
      <c r="I80" s="167">
        <f>SUM(I81:I81)</f>
        <v>0</v>
      </c>
      <c r="J80" s="167"/>
      <c r="K80" s="167">
        <f>SUM(K81:K81)</f>
        <v>0</v>
      </c>
      <c r="L80" s="167"/>
      <c r="M80" s="167">
        <f>SUM(M81:M81)</f>
        <v>0</v>
      </c>
      <c r="N80" s="166"/>
      <c r="O80" s="166">
        <f>SUM(O81:O81)</f>
        <v>3.04</v>
      </c>
      <c r="P80" s="166"/>
      <c r="Q80" s="166">
        <f>SUM(Q81:Q81)</f>
        <v>0</v>
      </c>
      <c r="R80" s="167"/>
      <c r="S80" s="167"/>
      <c r="T80" s="168"/>
      <c r="U80" s="162"/>
      <c r="V80" s="162">
        <f>SUM(V81:V81)</f>
        <v>407.97</v>
      </c>
      <c r="W80" s="162"/>
      <c r="X80" s="162"/>
      <c r="AG80" t="s">
        <v>205</v>
      </c>
    </row>
    <row r="81" spans="1:60" outlineLevel="1" x14ac:dyDescent="0.2">
      <c r="A81" s="169">
        <v>29</v>
      </c>
      <c r="B81" s="170" t="s">
        <v>1477</v>
      </c>
      <c r="C81" s="179" t="s">
        <v>1478</v>
      </c>
      <c r="D81" s="171" t="s">
        <v>442</v>
      </c>
      <c r="E81" s="172">
        <v>2414</v>
      </c>
      <c r="F81" s="173"/>
      <c r="G81" s="174">
        <f>ROUND(E81*F81,2)</f>
        <v>0</v>
      </c>
      <c r="H81" s="173"/>
      <c r="I81" s="174">
        <f>ROUND(E81*H81,2)</f>
        <v>0</v>
      </c>
      <c r="J81" s="173"/>
      <c r="K81" s="174">
        <f>ROUND(E81*J81,2)</f>
        <v>0</v>
      </c>
      <c r="L81" s="174">
        <v>21</v>
      </c>
      <c r="M81" s="174">
        <f>G81*(1+L81/100)</f>
        <v>0</v>
      </c>
      <c r="N81" s="172">
        <v>1.2600000000000001E-3</v>
      </c>
      <c r="O81" s="172">
        <f>ROUND(E81*N81,2)</f>
        <v>3.04</v>
      </c>
      <c r="P81" s="172">
        <v>0</v>
      </c>
      <c r="Q81" s="172">
        <f>ROUND(E81*P81,2)</f>
        <v>0</v>
      </c>
      <c r="R81" s="174"/>
      <c r="S81" s="174" t="s">
        <v>231</v>
      </c>
      <c r="T81" s="175" t="s">
        <v>210</v>
      </c>
      <c r="U81" s="160">
        <v>0.16900000000000001</v>
      </c>
      <c r="V81" s="160">
        <f>ROUND(E81*U81,2)</f>
        <v>407.97</v>
      </c>
      <c r="W81" s="160"/>
      <c r="X81" s="160" t="s">
        <v>246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247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x14ac:dyDescent="0.2">
      <c r="A82" s="3"/>
      <c r="B82" s="4"/>
      <c r="C82" s="180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191</v>
      </c>
    </row>
    <row r="83" spans="1:60" x14ac:dyDescent="0.2">
      <c r="A83" s="152"/>
      <c r="B83" s="153" t="s">
        <v>29</v>
      </c>
      <c r="C83" s="181"/>
      <c r="D83" s="154"/>
      <c r="E83" s="155"/>
      <c r="F83" s="155"/>
      <c r="G83" s="177">
        <f>G8+G20+G23+G33+G36+G39+G45+G64+G80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240</v>
      </c>
    </row>
    <row r="84" spans="1:60" x14ac:dyDescent="0.2">
      <c r="C84" s="182"/>
      <c r="D84" s="10"/>
      <c r="AG84" t="s">
        <v>241</v>
      </c>
    </row>
    <row r="85" spans="1:60" x14ac:dyDescent="0.2">
      <c r="D85" s="10"/>
    </row>
    <row r="86" spans="1:60" x14ac:dyDescent="0.2">
      <c r="D86" s="10"/>
    </row>
    <row r="87" spans="1:60" x14ac:dyDescent="0.2">
      <c r="D87" s="10"/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HFziLce7HDCUk39UZeowVTAYlt6PvL0EH+WdrCBvQDF0lSONgSUDk/vW34DcQ/kMKpw8ZCdsu7bBWUNl51r1Q==" saltValue="REu3tQwQysALZjtcwqfJUg==" spinCount="100000" sheet="1"/>
  <mergeCells count="21">
    <mergeCell ref="C48:G48"/>
    <mergeCell ref="A1:G1"/>
    <mergeCell ref="C2:G2"/>
    <mergeCell ref="C3:G3"/>
    <mergeCell ref="C4:G4"/>
    <mergeCell ref="C10:G10"/>
    <mergeCell ref="C13:G13"/>
    <mergeCell ref="C15:G15"/>
    <mergeCell ref="C29:G29"/>
    <mergeCell ref="C38:G38"/>
    <mergeCell ref="C41:G41"/>
    <mergeCell ref="C44:G44"/>
    <mergeCell ref="C68:G68"/>
    <mergeCell ref="C71:G71"/>
    <mergeCell ref="C79:G79"/>
    <mergeCell ref="C50:G50"/>
    <mergeCell ref="C51:G51"/>
    <mergeCell ref="C54:G54"/>
    <mergeCell ref="C55:G55"/>
    <mergeCell ref="C57:G57"/>
    <mergeCell ref="C63:G6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E2DF-B24C-4FF1-A60B-E0645DFC57E7}">
  <sheetPr>
    <tabColor theme="8"/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77</v>
      </c>
      <c r="C4" s="263" t="s">
        <v>78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SUMIF(AG9:AG41,"&lt;&gt;NOR",G9:G41)</f>
        <v>0</v>
      </c>
      <c r="H8" s="167"/>
      <c r="I8" s="167">
        <f>SUM(I9:I41)</f>
        <v>0</v>
      </c>
      <c r="J8" s="167"/>
      <c r="K8" s="167">
        <f>SUM(K9:K41)</f>
        <v>0</v>
      </c>
      <c r="L8" s="167"/>
      <c r="M8" s="167">
        <f>SUM(M9:M41)</f>
        <v>0</v>
      </c>
      <c r="N8" s="166"/>
      <c r="O8" s="166">
        <f>SUM(O9:O41)</f>
        <v>64.260000000000005</v>
      </c>
      <c r="P8" s="166"/>
      <c r="Q8" s="166">
        <f>SUM(Q9:Q41)</f>
        <v>0</v>
      </c>
      <c r="R8" s="167"/>
      <c r="S8" s="167"/>
      <c r="T8" s="168"/>
      <c r="U8" s="162"/>
      <c r="V8" s="162">
        <f>SUM(V9:V41)</f>
        <v>170.87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1479</v>
      </c>
      <c r="C9" s="179" t="s">
        <v>1480</v>
      </c>
      <c r="D9" s="171" t="s">
        <v>244</v>
      </c>
      <c r="E9" s="172">
        <v>75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9.5200000000000007E-2</v>
      </c>
      <c r="V9" s="160">
        <f>ROUND(E9*U9,2)</f>
        <v>7.14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6" t="s">
        <v>595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76" t="str">
        <f>C10</f>
        <v>nebo lesní půdy, s vodorovným přemístěním na hromady v místě upotřebení nebo na dočasné či trvalé skládky se složením</v>
      </c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1481</v>
      </c>
      <c r="D11" s="183"/>
      <c r="E11" s="184">
        <v>75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69">
        <v>2</v>
      </c>
      <c r="B12" s="170" t="s">
        <v>603</v>
      </c>
      <c r="C12" s="179" t="s">
        <v>604</v>
      </c>
      <c r="D12" s="171" t="s">
        <v>244</v>
      </c>
      <c r="E12" s="172">
        <v>183.2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4" t="s">
        <v>245</v>
      </c>
      <c r="S12" s="174" t="s">
        <v>209</v>
      </c>
      <c r="T12" s="175" t="s">
        <v>209</v>
      </c>
      <c r="U12" s="160">
        <v>0.187</v>
      </c>
      <c r="V12" s="160">
        <f>ROUND(E12*U12,2)</f>
        <v>34.26</v>
      </c>
      <c r="W12" s="160"/>
      <c r="X12" s="160" t="s">
        <v>246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247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266" t="s">
        <v>605</v>
      </c>
      <c r="D13" s="267"/>
      <c r="E13" s="267"/>
      <c r="F13" s="267"/>
      <c r="G13" s="267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249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92" t="s">
        <v>1482</v>
      </c>
      <c r="D14" s="183"/>
      <c r="E14" s="184">
        <v>183.2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251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9">
        <v>3</v>
      </c>
      <c r="B15" s="170" t="s">
        <v>252</v>
      </c>
      <c r="C15" s="179" t="s">
        <v>253</v>
      </c>
      <c r="D15" s="171" t="s">
        <v>244</v>
      </c>
      <c r="E15" s="172">
        <v>100.8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2">
        <v>0</v>
      </c>
      <c r="O15" s="172">
        <f>ROUND(E15*N15,2)</f>
        <v>0</v>
      </c>
      <c r="P15" s="172">
        <v>0</v>
      </c>
      <c r="Q15" s="172">
        <f>ROUND(E15*P15,2)</f>
        <v>0</v>
      </c>
      <c r="R15" s="174" t="s">
        <v>245</v>
      </c>
      <c r="S15" s="174" t="s">
        <v>209</v>
      </c>
      <c r="T15" s="175" t="s">
        <v>209</v>
      </c>
      <c r="U15" s="160">
        <v>0.35</v>
      </c>
      <c r="V15" s="160">
        <f>ROUND(E15*U15,2)</f>
        <v>35.28</v>
      </c>
      <c r="W15" s="160"/>
      <c r="X15" s="160" t="s">
        <v>246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247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33.75" outlineLevel="1" x14ac:dyDescent="0.2">
      <c r="A16" s="156"/>
      <c r="B16" s="157"/>
      <c r="C16" s="266" t="s">
        <v>254</v>
      </c>
      <c r="D16" s="267"/>
      <c r="E16" s="267"/>
      <c r="F16" s="267"/>
      <c r="G16" s="267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249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76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2" t="s">
        <v>1483</v>
      </c>
      <c r="D17" s="183"/>
      <c r="E17" s="184">
        <v>7.68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251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92" t="s">
        <v>1484</v>
      </c>
      <c r="D18" s="183"/>
      <c r="E18" s="184">
        <v>59.52</v>
      </c>
      <c r="F18" s="160"/>
      <c r="G18" s="160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251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92" t="s">
        <v>1485</v>
      </c>
      <c r="D19" s="183"/>
      <c r="E19" s="184">
        <v>33.6</v>
      </c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251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69">
        <v>4</v>
      </c>
      <c r="B20" s="170" t="s">
        <v>265</v>
      </c>
      <c r="C20" s="179" t="s">
        <v>266</v>
      </c>
      <c r="D20" s="171" t="s">
        <v>244</v>
      </c>
      <c r="E20" s="172">
        <v>142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4" t="s">
        <v>245</v>
      </c>
      <c r="S20" s="174" t="s">
        <v>209</v>
      </c>
      <c r="T20" s="175" t="s">
        <v>209</v>
      </c>
      <c r="U20" s="160">
        <v>5.1999999999999998E-3</v>
      </c>
      <c r="V20" s="160">
        <f>ROUND(E20*U20,2)</f>
        <v>0.74</v>
      </c>
      <c r="W20" s="160"/>
      <c r="X20" s="160" t="s">
        <v>246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247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266" t="s">
        <v>267</v>
      </c>
      <c r="D21" s="267"/>
      <c r="E21" s="267"/>
      <c r="F21" s="267"/>
      <c r="G21" s="267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249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92" t="s">
        <v>1486</v>
      </c>
      <c r="D22" s="183"/>
      <c r="E22" s="184">
        <v>91.6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251</v>
      </c>
      <c r="AH22" s="149">
        <v>5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2" t="s">
        <v>1487</v>
      </c>
      <c r="D23" s="183"/>
      <c r="E23" s="184">
        <v>12.6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251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92" t="s">
        <v>1488</v>
      </c>
      <c r="D24" s="183"/>
      <c r="E24" s="184">
        <v>37.799999999999997</v>
      </c>
      <c r="F24" s="160"/>
      <c r="G24" s="160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251</v>
      </c>
      <c r="AH24" s="149">
        <v>5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69">
        <v>5</v>
      </c>
      <c r="B25" s="170" t="s">
        <v>626</v>
      </c>
      <c r="C25" s="179" t="s">
        <v>627</v>
      </c>
      <c r="D25" s="171" t="s">
        <v>244</v>
      </c>
      <c r="E25" s="172">
        <v>91.6</v>
      </c>
      <c r="F25" s="173"/>
      <c r="G25" s="174">
        <f>ROUND(E25*F25,2)</f>
        <v>0</v>
      </c>
      <c r="H25" s="173"/>
      <c r="I25" s="174">
        <f>ROUND(E25*H25,2)</f>
        <v>0</v>
      </c>
      <c r="J25" s="173"/>
      <c r="K25" s="174">
        <f>ROUND(E25*J25,2)</f>
        <v>0</v>
      </c>
      <c r="L25" s="174">
        <v>21</v>
      </c>
      <c r="M25" s="174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4" t="s">
        <v>245</v>
      </c>
      <c r="S25" s="174" t="s">
        <v>209</v>
      </c>
      <c r="T25" s="175" t="s">
        <v>209</v>
      </c>
      <c r="U25" s="160">
        <v>6.8000000000000005E-2</v>
      </c>
      <c r="V25" s="160">
        <f>ROUND(E25*U25,2)</f>
        <v>6.23</v>
      </c>
      <c r="W25" s="160"/>
      <c r="X25" s="160" t="s">
        <v>246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247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266" t="s">
        <v>628</v>
      </c>
      <c r="D26" s="267"/>
      <c r="E26" s="267"/>
      <c r="F26" s="267"/>
      <c r="G26" s="267"/>
      <c r="H26" s="160"/>
      <c r="I26" s="160"/>
      <c r="J26" s="160"/>
      <c r="K26" s="160"/>
      <c r="L26" s="160"/>
      <c r="M26" s="160"/>
      <c r="N26" s="159"/>
      <c r="O26" s="159"/>
      <c r="P26" s="159"/>
      <c r="Q26" s="159"/>
      <c r="R26" s="160"/>
      <c r="S26" s="160"/>
      <c r="T26" s="160"/>
      <c r="U26" s="160"/>
      <c r="V26" s="160"/>
      <c r="W26" s="160"/>
      <c r="X26" s="160"/>
      <c r="Y26" s="149"/>
      <c r="Z26" s="149"/>
      <c r="AA26" s="149"/>
      <c r="AB26" s="149"/>
      <c r="AC26" s="149"/>
      <c r="AD26" s="149"/>
      <c r="AE26" s="149"/>
      <c r="AF26" s="149"/>
      <c r="AG26" s="149" t="s">
        <v>249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92" t="s">
        <v>1486</v>
      </c>
      <c r="D27" s="183"/>
      <c r="E27" s="184">
        <v>91.6</v>
      </c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251</v>
      </c>
      <c r="AH27" s="149">
        <v>5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69">
        <v>6</v>
      </c>
      <c r="B28" s="170" t="s">
        <v>631</v>
      </c>
      <c r="C28" s="179" t="s">
        <v>632</v>
      </c>
      <c r="D28" s="171" t="s">
        <v>258</v>
      </c>
      <c r="E28" s="172">
        <v>229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4" t="s">
        <v>245</v>
      </c>
      <c r="S28" s="174" t="s">
        <v>209</v>
      </c>
      <c r="T28" s="175" t="s">
        <v>209</v>
      </c>
      <c r="U28" s="160">
        <v>1.2E-2</v>
      </c>
      <c r="V28" s="160">
        <f>ROUND(E28*U28,2)</f>
        <v>2.75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247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266" t="s">
        <v>633</v>
      </c>
      <c r="D29" s="267"/>
      <c r="E29" s="267"/>
      <c r="F29" s="267"/>
      <c r="G29" s="267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249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69">
        <v>7</v>
      </c>
      <c r="B30" s="170" t="s">
        <v>271</v>
      </c>
      <c r="C30" s="179" t="s">
        <v>272</v>
      </c>
      <c r="D30" s="171" t="s">
        <v>244</v>
      </c>
      <c r="E30" s="172">
        <v>100.8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4" t="s">
        <v>245</v>
      </c>
      <c r="S30" s="174" t="s">
        <v>209</v>
      </c>
      <c r="T30" s="175" t="s">
        <v>209</v>
      </c>
      <c r="U30" s="160">
        <v>0.20200000000000001</v>
      </c>
      <c r="V30" s="160">
        <f>ROUND(E30*U30,2)</f>
        <v>20.36</v>
      </c>
      <c r="W30" s="160"/>
      <c r="X30" s="160" t="s">
        <v>246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247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266" t="s">
        <v>273</v>
      </c>
      <c r="D31" s="267"/>
      <c r="E31" s="267"/>
      <c r="F31" s="267"/>
      <c r="G31" s="267"/>
      <c r="H31" s="160"/>
      <c r="I31" s="160"/>
      <c r="J31" s="160"/>
      <c r="K31" s="160"/>
      <c r="L31" s="160"/>
      <c r="M31" s="160"/>
      <c r="N31" s="159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49"/>
      <c r="Z31" s="149"/>
      <c r="AA31" s="149"/>
      <c r="AB31" s="149"/>
      <c r="AC31" s="149"/>
      <c r="AD31" s="149"/>
      <c r="AE31" s="149"/>
      <c r="AF31" s="149"/>
      <c r="AG31" s="149" t="s">
        <v>249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257" t="s">
        <v>274</v>
      </c>
      <c r="D32" s="258"/>
      <c r="E32" s="258"/>
      <c r="F32" s="258"/>
      <c r="G32" s="258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213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92" t="s">
        <v>1489</v>
      </c>
      <c r="D33" s="183"/>
      <c r="E33" s="184">
        <v>100.8</v>
      </c>
      <c r="F33" s="160"/>
      <c r="G33" s="160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251</v>
      </c>
      <c r="AH33" s="149">
        <v>5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69">
        <v>8</v>
      </c>
      <c r="B34" s="170" t="s">
        <v>278</v>
      </c>
      <c r="C34" s="179" t="s">
        <v>279</v>
      </c>
      <c r="D34" s="171" t="s">
        <v>244</v>
      </c>
      <c r="E34" s="172">
        <v>37.799999999999997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72">
        <v>1.7</v>
      </c>
      <c r="O34" s="172">
        <f>ROUND(E34*N34,2)</f>
        <v>64.260000000000005</v>
      </c>
      <c r="P34" s="172">
        <v>0</v>
      </c>
      <c r="Q34" s="172">
        <f>ROUND(E34*P34,2)</f>
        <v>0</v>
      </c>
      <c r="R34" s="174" t="s">
        <v>245</v>
      </c>
      <c r="S34" s="174" t="s">
        <v>209</v>
      </c>
      <c r="T34" s="175" t="s">
        <v>209</v>
      </c>
      <c r="U34" s="160">
        <v>1.587</v>
      </c>
      <c r="V34" s="160">
        <f>ROUND(E34*U34,2)</f>
        <v>59.99</v>
      </c>
      <c r="W34" s="160"/>
      <c r="X34" s="160" t="s">
        <v>246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247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22.5" outlineLevel="1" x14ac:dyDescent="0.2">
      <c r="A35" s="156"/>
      <c r="B35" s="157"/>
      <c r="C35" s="266" t="s">
        <v>280</v>
      </c>
      <c r="D35" s="267"/>
      <c r="E35" s="267"/>
      <c r="F35" s="267"/>
      <c r="G35" s="267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249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76" t="str">
        <f>C35</f>
        <v>sypaninou z vhodných hornin tř. 1 - 4 nebo materiálem připraveným podél výkopu ve vzdálenosti do 3 m od jeho kraje, pro jakoukoliv hloubku výkopu a jakoukoliv míru zhutnění,</v>
      </c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92" t="s">
        <v>1490</v>
      </c>
      <c r="D36" s="183"/>
      <c r="E36" s="184">
        <v>2.88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251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2" t="s">
        <v>1491</v>
      </c>
      <c r="D37" s="183"/>
      <c r="E37" s="184">
        <v>34.92</v>
      </c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251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69">
        <v>9</v>
      </c>
      <c r="B38" s="170" t="s">
        <v>635</v>
      </c>
      <c r="C38" s="179" t="s">
        <v>636</v>
      </c>
      <c r="D38" s="171" t="s">
        <v>258</v>
      </c>
      <c r="E38" s="172">
        <v>229</v>
      </c>
      <c r="F38" s="173"/>
      <c r="G38" s="174">
        <f>ROUND(E38*F38,2)</f>
        <v>0</v>
      </c>
      <c r="H38" s="173"/>
      <c r="I38" s="174">
        <f>ROUND(E38*H38,2)</f>
        <v>0</v>
      </c>
      <c r="J38" s="173"/>
      <c r="K38" s="174">
        <f>ROUND(E38*J38,2)</f>
        <v>0</v>
      </c>
      <c r="L38" s="174">
        <v>21</v>
      </c>
      <c r="M38" s="174">
        <f>G38*(1+L38/100)</f>
        <v>0</v>
      </c>
      <c r="N38" s="172">
        <v>0</v>
      </c>
      <c r="O38" s="172">
        <f>ROUND(E38*N38,2)</f>
        <v>0</v>
      </c>
      <c r="P38" s="172">
        <v>0</v>
      </c>
      <c r="Q38" s="172">
        <f>ROUND(E38*P38,2)</f>
        <v>0</v>
      </c>
      <c r="R38" s="174" t="s">
        <v>245</v>
      </c>
      <c r="S38" s="174" t="s">
        <v>209</v>
      </c>
      <c r="T38" s="175" t="s">
        <v>209</v>
      </c>
      <c r="U38" s="160">
        <v>1.7999999999999999E-2</v>
      </c>
      <c r="V38" s="160">
        <f>ROUND(E38*U38,2)</f>
        <v>4.12</v>
      </c>
      <c r="W38" s="160"/>
      <c r="X38" s="160" t="s">
        <v>246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247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266" t="s">
        <v>637</v>
      </c>
      <c r="D39" s="267"/>
      <c r="E39" s="267"/>
      <c r="F39" s="267"/>
      <c r="G39" s="267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49"/>
      <c r="Z39" s="149"/>
      <c r="AA39" s="149"/>
      <c r="AB39" s="149"/>
      <c r="AC39" s="149"/>
      <c r="AD39" s="149"/>
      <c r="AE39" s="149"/>
      <c r="AF39" s="149"/>
      <c r="AG39" s="149" t="s">
        <v>249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69">
        <v>10</v>
      </c>
      <c r="B40" s="170" t="s">
        <v>283</v>
      </c>
      <c r="C40" s="179" t="s">
        <v>284</v>
      </c>
      <c r="D40" s="171" t="s">
        <v>244</v>
      </c>
      <c r="E40" s="172">
        <v>142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4" t="s">
        <v>245</v>
      </c>
      <c r="S40" s="174" t="s">
        <v>209</v>
      </c>
      <c r="T40" s="175" t="s">
        <v>209</v>
      </c>
      <c r="U40" s="160">
        <v>0</v>
      </c>
      <c r="V40" s="160">
        <f>ROUND(E40*U40,2)</f>
        <v>0</v>
      </c>
      <c r="W40" s="160"/>
      <c r="X40" s="160" t="s">
        <v>246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247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2" t="s">
        <v>1492</v>
      </c>
      <c r="D41" s="183"/>
      <c r="E41" s="184">
        <v>142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251</v>
      </c>
      <c r="AH41" s="149">
        <v>5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x14ac:dyDescent="0.2">
      <c r="A42" s="163" t="s">
        <v>204</v>
      </c>
      <c r="B42" s="164" t="s">
        <v>117</v>
      </c>
      <c r="C42" s="178" t="s">
        <v>118</v>
      </c>
      <c r="D42" s="165"/>
      <c r="E42" s="166"/>
      <c r="F42" s="167"/>
      <c r="G42" s="167">
        <f>SUMIF(AG43:AG46,"&lt;&gt;NOR",G43:G46)</f>
        <v>0</v>
      </c>
      <c r="H42" s="167"/>
      <c r="I42" s="167">
        <f>SUM(I43:I46)</f>
        <v>0</v>
      </c>
      <c r="J42" s="167"/>
      <c r="K42" s="167">
        <f>SUM(K43:K46)</f>
        <v>0</v>
      </c>
      <c r="L42" s="167"/>
      <c r="M42" s="167">
        <f>SUM(M43:M46)</f>
        <v>0</v>
      </c>
      <c r="N42" s="166"/>
      <c r="O42" s="166">
        <f>SUM(O43:O46)</f>
        <v>23.82</v>
      </c>
      <c r="P42" s="166"/>
      <c r="Q42" s="166">
        <f>SUM(Q43:Q46)</f>
        <v>0</v>
      </c>
      <c r="R42" s="167"/>
      <c r="S42" s="167"/>
      <c r="T42" s="168"/>
      <c r="U42" s="162"/>
      <c r="V42" s="162">
        <f>SUM(V43:V46)</f>
        <v>21.36</v>
      </c>
      <c r="W42" s="162"/>
      <c r="X42" s="162"/>
      <c r="AG42" t="s">
        <v>205</v>
      </c>
    </row>
    <row r="43" spans="1:60" outlineLevel="1" x14ac:dyDescent="0.2">
      <c r="A43" s="169">
        <v>11</v>
      </c>
      <c r="B43" s="170" t="s">
        <v>286</v>
      </c>
      <c r="C43" s="179" t="s">
        <v>287</v>
      </c>
      <c r="D43" s="171" t="s">
        <v>244</v>
      </c>
      <c r="E43" s="172">
        <v>12.6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21</v>
      </c>
      <c r="M43" s="174">
        <f>G43*(1+L43/100)</f>
        <v>0</v>
      </c>
      <c r="N43" s="172">
        <v>1.8907700000000001</v>
      </c>
      <c r="O43" s="172">
        <f>ROUND(E43*N43,2)</f>
        <v>23.82</v>
      </c>
      <c r="P43" s="172">
        <v>0</v>
      </c>
      <c r="Q43" s="172">
        <f>ROUND(E43*P43,2)</f>
        <v>0</v>
      </c>
      <c r="R43" s="174" t="s">
        <v>288</v>
      </c>
      <c r="S43" s="174" t="s">
        <v>209</v>
      </c>
      <c r="T43" s="175" t="s">
        <v>209</v>
      </c>
      <c r="U43" s="160">
        <v>1.6950000000000001</v>
      </c>
      <c r="V43" s="160">
        <f>ROUND(E43*U43,2)</f>
        <v>21.36</v>
      </c>
      <c r="W43" s="160"/>
      <c r="X43" s="160" t="s">
        <v>246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247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266" t="s">
        <v>289</v>
      </c>
      <c r="D44" s="267"/>
      <c r="E44" s="267"/>
      <c r="F44" s="267"/>
      <c r="G44" s="267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249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2" t="s">
        <v>1493</v>
      </c>
      <c r="D45" s="183"/>
      <c r="E45" s="184">
        <v>0.96</v>
      </c>
      <c r="F45" s="160"/>
      <c r="G45" s="160"/>
      <c r="H45" s="160"/>
      <c r="I45" s="160"/>
      <c r="J45" s="160"/>
      <c r="K45" s="160"/>
      <c r="L45" s="160"/>
      <c r="M45" s="160"/>
      <c r="N45" s="159"/>
      <c r="O45" s="159"/>
      <c r="P45" s="159"/>
      <c r="Q45" s="159"/>
      <c r="R45" s="160"/>
      <c r="S45" s="160"/>
      <c r="T45" s="160"/>
      <c r="U45" s="160"/>
      <c r="V45" s="160"/>
      <c r="W45" s="160"/>
      <c r="X45" s="160"/>
      <c r="Y45" s="149"/>
      <c r="Z45" s="149"/>
      <c r="AA45" s="149"/>
      <c r="AB45" s="149"/>
      <c r="AC45" s="149"/>
      <c r="AD45" s="149"/>
      <c r="AE45" s="149"/>
      <c r="AF45" s="149"/>
      <c r="AG45" s="149" t="s">
        <v>251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92" t="s">
        <v>1494</v>
      </c>
      <c r="D46" s="183"/>
      <c r="E46" s="184">
        <v>11.64</v>
      </c>
      <c r="F46" s="160"/>
      <c r="G46" s="160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251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x14ac:dyDescent="0.2">
      <c r="A47" s="163" t="s">
        <v>204</v>
      </c>
      <c r="B47" s="164" t="s">
        <v>127</v>
      </c>
      <c r="C47" s="178" t="s">
        <v>128</v>
      </c>
      <c r="D47" s="165"/>
      <c r="E47" s="166"/>
      <c r="F47" s="167"/>
      <c r="G47" s="167">
        <f>SUMIF(AG48:AG60,"&lt;&gt;NOR",G48:G60)</f>
        <v>0</v>
      </c>
      <c r="H47" s="167"/>
      <c r="I47" s="167">
        <f>SUM(I48:I60)</f>
        <v>0</v>
      </c>
      <c r="J47" s="167"/>
      <c r="K47" s="167">
        <f>SUM(K48:K60)</f>
        <v>0</v>
      </c>
      <c r="L47" s="167"/>
      <c r="M47" s="167">
        <f>SUM(M48:M60)</f>
        <v>0</v>
      </c>
      <c r="N47" s="166"/>
      <c r="O47" s="166">
        <f>SUM(O48:O60)</f>
        <v>402.55999999999995</v>
      </c>
      <c r="P47" s="166"/>
      <c r="Q47" s="166">
        <f>SUM(Q48:Q60)</f>
        <v>0</v>
      </c>
      <c r="R47" s="167"/>
      <c r="S47" s="167"/>
      <c r="T47" s="168"/>
      <c r="U47" s="162"/>
      <c r="V47" s="162">
        <f>SUM(V48:V60)</f>
        <v>589.97</v>
      </c>
      <c r="W47" s="162"/>
      <c r="X47" s="162"/>
      <c r="AG47" t="s">
        <v>205</v>
      </c>
    </row>
    <row r="48" spans="1:60" ht="22.5" outlineLevel="1" x14ac:dyDescent="0.2">
      <c r="A48" s="169">
        <v>12</v>
      </c>
      <c r="B48" s="170" t="s">
        <v>670</v>
      </c>
      <c r="C48" s="179" t="s">
        <v>671</v>
      </c>
      <c r="D48" s="171" t="s">
        <v>258</v>
      </c>
      <c r="E48" s="172">
        <v>458</v>
      </c>
      <c r="F48" s="173"/>
      <c r="G48" s="174">
        <f>ROUND(E48*F48,2)</f>
        <v>0</v>
      </c>
      <c r="H48" s="173"/>
      <c r="I48" s="174">
        <f>ROUND(E48*H48,2)</f>
        <v>0</v>
      </c>
      <c r="J48" s="173"/>
      <c r="K48" s="174">
        <f>ROUND(E48*J48,2)</f>
        <v>0</v>
      </c>
      <c r="L48" s="174">
        <v>21</v>
      </c>
      <c r="M48" s="174">
        <f>G48*(1+L48/100)</f>
        <v>0</v>
      </c>
      <c r="N48" s="172">
        <v>0.378</v>
      </c>
      <c r="O48" s="172">
        <f>ROUND(E48*N48,2)</f>
        <v>173.12</v>
      </c>
      <c r="P48" s="172">
        <v>0</v>
      </c>
      <c r="Q48" s="172">
        <f>ROUND(E48*P48,2)</f>
        <v>0</v>
      </c>
      <c r="R48" s="174" t="s">
        <v>588</v>
      </c>
      <c r="S48" s="174" t="s">
        <v>209</v>
      </c>
      <c r="T48" s="175" t="s">
        <v>209</v>
      </c>
      <c r="U48" s="160">
        <v>2.5999999999999999E-2</v>
      </c>
      <c r="V48" s="160">
        <f>ROUND(E48*U48,2)</f>
        <v>11.91</v>
      </c>
      <c r="W48" s="160"/>
      <c r="X48" s="160" t="s">
        <v>246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247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92" t="s">
        <v>1495</v>
      </c>
      <c r="D49" s="183"/>
      <c r="E49" s="184">
        <v>458</v>
      </c>
      <c r="F49" s="160"/>
      <c r="G49" s="160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49"/>
      <c r="Z49" s="149"/>
      <c r="AA49" s="149"/>
      <c r="AB49" s="149"/>
      <c r="AC49" s="149"/>
      <c r="AD49" s="149"/>
      <c r="AE49" s="149"/>
      <c r="AF49" s="149"/>
      <c r="AG49" s="149" t="s">
        <v>251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22.5" outlineLevel="1" x14ac:dyDescent="0.2">
      <c r="A50" s="169">
        <v>13</v>
      </c>
      <c r="B50" s="170" t="s">
        <v>714</v>
      </c>
      <c r="C50" s="179" t="s">
        <v>715</v>
      </c>
      <c r="D50" s="171" t="s">
        <v>258</v>
      </c>
      <c r="E50" s="172">
        <v>229</v>
      </c>
      <c r="F50" s="173"/>
      <c r="G50" s="174">
        <f>ROUND(E50*F50,2)</f>
        <v>0</v>
      </c>
      <c r="H50" s="173"/>
      <c r="I50" s="174">
        <f>ROUND(E50*H50,2)</f>
        <v>0</v>
      </c>
      <c r="J50" s="173"/>
      <c r="K50" s="174">
        <f>ROUND(E50*J50,2)</f>
        <v>0</v>
      </c>
      <c r="L50" s="174">
        <v>21</v>
      </c>
      <c r="M50" s="174">
        <f>G50*(1+L50/100)</f>
        <v>0</v>
      </c>
      <c r="N50" s="172">
        <v>5.0000000000000001E-3</v>
      </c>
      <c r="O50" s="172">
        <f>ROUND(E50*N50,2)</f>
        <v>1.1499999999999999</v>
      </c>
      <c r="P50" s="172">
        <v>0</v>
      </c>
      <c r="Q50" s="172">
        <f>ROUND(E50*P50,2)</f>
        <v>0</v>
      </c>
      <c r="R50" s="174" t="s">
        <v>384</v>
      </c>
      <c r="S50" s="174" t="s">
        <v>209</v>
      </c>
      <c r="T50" s="175" t="s">
        <v>209</v>
      </c>
      <c r="U50" s="160">
        <v>0.17799999999999999</v>
      </c>
      <c r="V50" s="160">
        <f>ROUND(E50*U50,2)</f>
        <v>40.76</v>
      </c>
      <c r="W50" s="160"/>
      <c r="X50" s="160" t="s">
        <v>246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247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266" t="s">
        <v>716</v>
      </c>
      <c r="D51" s="267"/>
      <c r="E51" s="267"/>
      <c r="F51" s="267"/>
      <c r="G51" s="267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249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2.5" outlineLevel="1" x14ac:dyDescent="0.2">
      <c r="A52" s="169">
        <v>14</v>
      </c>
      <c r="B52" s="170" t="s">
        <v>721</v>
      </c>
      <c r="C52" s="179" t="s">
        <v>722</v>
      </c>
      <c r="D52" s="171" t="s">
        <v>293</v>
      </c>
      <c r="E52" s="172">
        <v>57.25</v>
      </c>
      <c r="F52" s="173"/>
      <c r="G52" s="174">
        <f>ROUND(E52*F52,2)</f>
        <v>0</v>
      </c>
      <c r="H52" s="173"/>
      <c r="I52" s="174">
        <f>ROUND(E52*H52,2)</f>
        <v>0</v>
      </c>
      <c r="J52" s="173"/>
      <c r="K52" s="174">
        <f>ROUND(E52*J52,2)</f>
        <v>0</v>
      </c>
      <c r="L52" s="174">
        <v>21</v>
      </c>
      <c r="M52" s="174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4" t="s">
        <v>384</v>
      </c>
      <c r="S52" s="174" t="s">
        <v>209</v>
      </c>
      <c r="T52" s="175" t="s">
        <v>209</v>
      </c>
      <c r="U52" s="160">
        <v>5.8000000000000003E-2</v>
      </c>
      <c r="V52" s="160">
        <f>ROUND(E52*U52,2)</f>
        <v>3.32</v>
      </c>
      <c r="W52" s="160"/>
      <c r="X52" s="160" t="s">
        <v>246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247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266" t="s">
        <v>716</v>
      </c>
      <c r="D53" s="267"/>
      <c r="E53" s="267"/>
      <c r="F53" s="267"/>
      <c r="G53" s="267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49"/>
      <c r="Z53" s="149"/>
      <c r="AA53" s="149"/>
      <c r="AB53" s="149"/>
      <c r="AC53" s="149"/>
      <c r="AD53" s="149"/>
      <c r="AE53" s="149"/>
      <c r="AF53" s="149"/>
      <c r="AG53" s="149" t="s">
        <v>249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92" t="s">
        <v>1496</v>
      </c>
      <c r="D54" s="183"/>
      <c r="E54" s="184">
        <v>57.25</v>
      </c>
      <c r="F54" s="160"/>
      <c r="G54" s="160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49"/>
      <c r="Z54" s="149"/>
      <c r="AA54" s="149"/>
      <c r="AB54" s="149"/>
      <c r="AC54" s="149"/>
      <c r="AD54" s="149"/>
      <c r="AE54" s="149"/>
      <c r="AF54" s="149"/>
      <c r="AG54" s="149" t="s">
        <v>251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69">
        <v>15</v>
      </c>
      <c r="B55" s="170" t="s">
        <v>737</v>
      </c>
      <c r="C55" s="179" t="s">
        <v>738</v>
      </c>
      <c r="D55" s="171" t="s">
        <v>244</v>
      </c>
      <c r="E55" s="172">
        <v>45.8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21</v>
      </c>
      <c r="M55" s="174">
        <f>G55*(1+L55/100)</f>
        <v>0</v>
      </c>
      <c r="N55" s="172">
        <v>0</v>
      </c>
      <c r="O55" s="172">
        <f>ROUND(E55*N55,2)</f>
        <v>0</v>
      </c>
      <c r="P55" s="172">
        <v>0</v>
      </c>
      <c r="Q55" s="172">
        <f>ROUND(E55*P55,2)</f>
        <v>0</v>
      </c>
      <c r="R55" s="174" t="s">
        <v>384</v>
      </c>
      <c r="S55" s="174" t="s">
        <v>209</v>
      </c>
      <c r="T55" s="175" t="s">
        <v>209</v>
      </c>
      <c r="U55" s="160">
        <v>1.35</v>
      </c>
      <c r="V55" s="160">
        <f>ROUND(E55*U55,2)</f>
        <v>61.83</v>
      </c>
      <c r="W55" s="160"/>
      <c r="X55" s="160" t="s">
        <v>246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247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266" t="s">
        <v>726</v>
      </c>
      <c r="D56" s="267"/>
      <c r="E56" s="267"/>
      <c r="F56" s="267"/>
      <c r="G56" s="267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49"/>
      <c r="Z56" s="149"/>
      <c r="AA56" s="149"/>
      <c r="AB56" s="149"/>
      <c r="AC56" s="149"/>
      <c r="AD56" s="149"/>
      <c r="AE56" s="149"/>
      <c r="AF56" s="149"/>
      <c r="AG56" s="149" t="s">
        <v>249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85">
        <v>16</v>
      </c>
      <c r="B57" s="186" t="s">
        <v>740</v>
      </c>
      <c r="C57" s="193" t="s">
        <v>741</v>
      </c>
      <c r="D57" s="187" t="s">
        <v>258</v>
      </c>
      <c r="E57" s="188">
        <v>229</v>
      </c>
      <c r="F57" s="189"/>
      <c r="G57" s="190">
        <f>ROUND(E57*F57,2)</f>
        <v>0</v>
      </c>
      <c r="H57" s="189"/>
      <c r="I57" s="190">
        <f>ROUND(E57*H57,2)</f>
        <v>0</v>
      </c>
      <c r="J57" s="189"/>
      <c r="K57" s="190">
        <f>ROUND(E57*J57,2)</f>
        <v>0</v>
      </c>
      <c r="L57" s="190">
        <v>21</v>
      </c>
      <c r="M57" s="190">
        <f>G57*(1+L57/100)</f>
        <v>0</v>
      </c>
      <c r="N57" s="188">
        <v>0.47438000000000002</v>
      </c>
      <c r="O57" s="188">
        <f>ROUND(E57*N57,2)</f>
        <v>108.63</v>
      </c>
      <c r="P57" s="188">
        <v>0</v>
      </c>
      <c r="Q57" s="188">
        <f>ROUND(E57*P57,2)</f>
        <v>0</v>
      </c>
      <c r="R57" s="190"/>
      <c r="S57" s="190" t="s">
        <v>231</v>
      </c>
      <c r="T57" s="191" t="s">
        <v>209</v>
      </c>
      <c r="U57" s="160">
        <v>0.91200000000000003</v>
      </c>
      <c r="V57" s="160">
        <f>ROUND(E57*U57,2)</f>
        <v>208.85</v>
      </c>
      <c r="W57" s="160"/>
      <c r="X57" s="160" t="s">
        <v>246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247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69">
        <v>17</v>
      </c>
      <c r="B58" s="170" t="s">
        <v>1497</v>
      </c>
      <c r="C58" s="179" t="s">
        <v>743</v>
      </c>
      <c r="D58" s="171" t="s">
        <v>244</v>
      </c>
      <c r="E58" s="172">
        <v>45.8</v>
      </c>
      <c r="F58" s="173"/>
      <c r="G58" s="174">
        <f>ROUND(E58*F58,2)</f>
        <v>0</v>
      </c>
      <c r="H58" s="173"/>
      <c r="I58" s="174">
        <f>ROUND(E58*H58,2)</f>
        <v>0</v>
      </c>
      <c r="J58" s="173"/>
      <c r="K58" s="174">
        <f>ROUND(E58*J58,2)</f>
        <v>0</v>
      </c>
      <c r="L58" s="174">
        <v>21</v>
      </c>
      <c r="M58" s="174">
        <f>G58*(1+L58/100)</f>
        <v>0</v>
      </c>
      <c r="N58" s="172">
        <v>2.61267</v>
      </c>
      <c r="O58" s="172">
        <f>ROUND(E58*N58,2)</f>
        <v>119.66</v>
      </c>
      <c r="P58" s="172">
        <v>0</v>
      </c>
      <c r="Q58" s="172">
        <f>ROUND(E58*P58,2)</f>
        <v>0</v>
      </c>
      <c r="R58" s="174"/>
      <c r="S58" s="174" t="s">
        <v>231</v>
      </c>
      <c r="T58" s="175" t="s">
        <v>210</v>
      </c>
      <c r="U58" s="160">
        <v>5.7489999999999997</v>
      </c>
      <c r="V58" s="160">
        <f>ROUND(E58*U58,2)</f>
        <v>263.3</v>
      </c>
      <c r="W58" s="160"/>
      <c r="X58" s="160" t="s">
        <v>246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247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92" t="s">
        <v>1498</v>
      </c>
      <c r="D59" s="183"/>
      <c r="E59" s="184">
        <v>45.8</v>
      </c>
      <c r="F59" s="160"/>
      <c r="G59" s="160"/>
      <c r="H59" s="160"/>
      <c r="I59" s="160"/>
      <c r="J59" s="160"/>
      <c r="K59" s="160"/>
      <c r="L59" s="160"/>
      <c r="M59" s="160"/>
      <c r="N59" s="159"/>
      <c r="O59" s="159"/>
      <c r="P59" s="159"/>
      <c r="Q59" s="159"/>
      <c r="R59" s="160"/>
      <c r="S59" s="160"/>
      <c r="T59" s="160"/>
      <c r="U59" s="160"/>
      <c r="V59" s="160"/>
      <c r="W59" s="160"/>
      <c r="X59" s="160"/>
      <c r="Y59" s="149"/>
      <c r="Z59" s="149"/>
      <c r="AA59" s="149"/>
      <c r="AB59" s="149"/>
      <c r="AC59" s="149"/>
      <c r="AD59" s="149"/>
      <c r="AE59" s="149"/>
      <c r="AF59" s="149"/>
      <c r="AG59" s="149" t="s">
        <v>251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85">
        <v>18</v>
      </c>
      <c r="B60" s="186" t="s">
        <v>752</v>
      </c>
      <c r="C60" s="193" t="s">
        <v>753</v>
      </c>
      <c r="D60" s="187" t="s">
        <v>754</v>
      </c>
      <c r="E60" s="188">
        <v>24</v>
      </c>
      <c r="F60" s="189"/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88">
        <v>0</v>
      </c>
      <c r="O60" s="188">
        <f>ROUND(E60*N60,2)</f>
        <v>0</v>
      </c>
      <c r="P60" s="188">
        <v>0</v>
      </c>
      <c r="Q60" s="188">
        <f>ROUND(E60*P60,2)</f>
        <v>0</v>
      </c>
      <c r="R60" s="190" t="s">
        <v>755</v>
      </c>
      <c r="S60" s="190" t="s">
        <v>209</v>
      </c>
      <c r="T60" s="191" t="s">
        <v>209</v>
      </c>
      <c r="U60" s="160">
        <v>0</v>
      </c>
      <c r="V60" s="160">
        <f>ROUND(E60*U60,2)</f>
        <v>0</v>
      </c>
      <c r="W60" s="160"/>
      <c r="X60" s="160" t="s">
        <v>756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757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x14ac:dyDescent="0.2">
      <c r="A61" s="163" t="s">
        <v>204</v>
      </c>
      <c r="B61" s="164" t="s">
        <v>131</v>
      </c>
      <c r="C61" s="178" t="s">
        <v>132</v>
      </c>
      <c r="D61" s="165"/>
      <c r="E61" s="166"/>
      <c r="F61" s="167"/>
      <c r="G61" s="167">
        <f>SUMIF(AG62:AG84,"&lt;&gt;NOR",G62:G84)</f>
        <v>0</v>
      </c>
      <c r="H61" s="167"/>
      <c r="I61" s="167">
        <f>SUM(I62:I84)</f>
        <v>0</v>
      </c>
      <c r="J61" s="167"/>
      <c r="K61" s="167">
        <f>SUM(K62:K84)</f>
        <v>0</v>
      </c>
      <c r="L61" s="167"/>
      <c r="M61" s="167">
        <f>SUM(M62:M84)</f>
        <v>0</v>
      </c>
      <c r="N61" s="166"/>
      <c r="O61" s="166">
        <f>SUM(O62:O84)</f>
        <v>12.619999999999997</v>
      </c>
      <c r="P61" s="166"/>
      <c r="Q61" s="166">
        <f>SUM(Q62:Q84)</f>
        <v>0</v>
      </c>
      <c r="R61" s="167"/>
      <c r="S61" s="167"/>
      <c r="T61" s="168"/>
      <c r="U61" s="162"/>
      <c r="V61" s="162">
        <f>SUM(V62:V84)</f>
        <v>16.63</v>
      </c>
      <c r="W61" s="162"/>
      <c r="X61" s="162"/>
      <c r="AG61" t="s">
        <v>205</v>
      </c>
    </row>
    <row r="62" spans="1:60" outlineLevel="1" x14ac:dyDescent="0.2">
      <c r="A62" s="169">
        <v>19</v>
      </c>
      <c r="B62" s="170" t="s">
        <v>294</v>
      </c>
      <c r="C62" s="179" t="s">
        <v>295</v>
      </c>
      <c r="D62" s="171" t="s">
        <v>293</v>
      </c>
      <c r="E62" s="172">
        <v>82</v>
      </c>
      <c r="F62" s="173"/>
      <c r="G62" s="174">
        <f>ROUND(E62*F62,2)</f>
        <v>0</v>
      </c>
      <c r="H62" s="173"/>
      <c r="I62" s="174">
        <f>ROUND(E62*H62,2)</f>
        <v>0</v>
      </c>
      <c r="J62" s="173"/>
      <c r="K62" s="174">
        <f>ROUND(E62*J62,2)</f>
        <v>0</v>
      </c>
      <c r="L62" s="174">
        <v>21</v>
      </c>
      <c r="M62" s="174">
        <f>G62*(1+L62/100)</f>
        <v>0</v>
      </c>
      <c r="N62" s="172">
        <v>0</v>
      </c>
      <c r="O62" s="172">
        <f>ROUND(E62*N62,2)</f>
        <v>0</v>
      </c>
      <c r="P62" s="172">
        <v>0</v>
      </c>
      <c r="Q62" s="172">
        <f>ROUND(E62*P62,2)</f>
        <v>0</v>
      </c>
      <c r="R62" s="174" t="s">
        <v>288</v>
      </c>
      <c r="S62" s="174" t="s">
        <v>209</v>
      </c>
      <c r="T62" s="175" t="s">
        <v>209</v>
      </c>
      <c r="U62" s="160">
        <v>6.6000000000000003E-2</v>
      </c>
      <c r="V62" s="160">
        <f>ROUND(E62*U62,2)</f>
        <v>5.41</v>
      </c>
      <c r="W62" s="160"/>
      <c r="X62" s="160" t="s">
        <v>246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247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266" t="s">
        <v>296</v>
      </c>
      <c r="D63" s="267"/>
      <c r="E63" s="267"/>
      <c r="F63" s="267"/>
      <c r="G63" s="267"/>
      <c r="H63" s="160"/>
      <c r="I63" s="160"/>
      <c r="J63" s="160"/>
      <c r="K63" s="160"/>
      <c r="L63" s="160"/>
      <c r="M63" s="160"/>
      <c r="N63" s="159"/>
      <c r="O63" s="159"/>
      <c r="P63" s="159"/>
      <c r="Q63" s="159"/>
      <c r="R63" s="160"/>
      <c r="S63" s="160"/>
      <c r="T63" s="160"/>
      <c r="U63" s="160"/>
      <c r="V63" s="160"/>
      <c r="W63" s="160"/>
      <c r="X63" s="160"/>
      <c r="Y63" s="149"/>
      <c r="Z63" s="149"/>
      <c r="AA63" s="149"/>
      <c r="AB63" s="149"/>
      <c r="AC63" s="149"/>
      <c r="AD63" s="149"/>
      <c r="AE63" s="149"/>
      <c r="AF63" s="149"/>
      <c r="AG63" s="149" t="s">
        <v>249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92" t="s">
        <v>1499</v>
      </c>
      <c r="D64" s="183"/>
      <c r="E64" s="184">
        <v>82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49"/>
      <c r="Z64" s="149"/>
      <c r="AA64" s="149"/>
      <c r="AB64" s="149"/>
      <c r="AC64" s="149"/>
      <c r="AD64" s="149"/>
      <c r="AE64" s="149"/>
      <c r="AF64" s="149"/>
      <c r="AG64" s="149" t="s">
        <v>251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69">
        <v>20</v>
      </c>
      <c r="B65" s="170" t="s">
        <v>1500</v>
      </c>
      <c r="C65" s="179" t="s">
        <v>1501</v>
      </c>
      <c r="D65" s="171" t="s">
        <v>293</v>
      </c>
      <c r="E65" s="172">
        <v>20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72">
        <v>1.0000000000000001E-5</v>
      </c>
      <c r="O65" s="172">
        <f>ROUND(E65*N65,2)</f>
        <v>0</v>
      </c>
      <c r="P65" s="172">
        <v>0</v>
      </c>
      <c r="Q65" s="172">
        <f>ROUND(E65*P65,2)</f>
        <v>0</v>
      </c>
      <c r="R65" s="174" t="s">
        <v>288</v>
      </c>
      <c r="S65" s="174" t="s">
        <v>209</v>
      </c>
      <c r="T65" s="175" t="s">
        <v>209</v>
      </c>
      <c r="U65" s="160">
        <v>0.08</v>
      </c>
      <c r="V65" s="160">
        <f>ROUND(E65*U65,2)</f>
        <v>1.6</v>
      </c>
      <c r="W65" s="160"/>
      <c r="X65" s="160" t="s">
        <v>246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247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266" t="s">
        <v>296</v>
      </c>
      <c r="D66" s="267"/>
      <c r="E66" s="267"/>
      <c r="F66" s="267"/>
      <c r="G66" s="267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49"/>
      <c r="Z66" s="149"/>
      <c r="AA66" s="149"/>
      <c r="AB66" s="149"/>
      <c r="AC66" s="149"/>
      <c r="AD66" s="149"/>
      <c r="AE66" s="149"/>
      <c r="AF66" s="149"/>
      <c r="AG66" s="149" t="s">
        <v>249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69">
        <v>21</v>
      </c>
      <c r="B67" s="170" t="s">
        <v>297</v>
      </c>
      <c r="C67" s="179" t="s">
        <v>298</v>
      </c>
      <c r="D67" s="171" t="s">
        <v>299</v>
      </c>
      <c r="E67" s="172">
        <v>6</v>
      </c>
      <c r="F67" s="173"/>
      <c r="G67" s="174">
        <f>ROUND(E67*F67,2)</f>
        <v>0</v>
      </c>
      <c r="H67" s="173"/>
      <c r="I67" s="174">
        <f>ROUND(E67*H67,2)</f>
        <v>0</v>
      </c>
      <c r="J67" s="173"/>
      <c r="K67" s="174">
        <f>ROUND(E67*J67,2)</f>
        <v>0</v>
      </c>
      <c r="L67" s="174">
        <v>21</v>
      </c>
      <c r="M67" s="174">
        <f>G67*(1+L67/100)</f>
        <v>0</v>
      </c>
      <c r="N67" s="172">
        <v>0</v>
      </c>
      <c r="O67" s="172">
        <f>ROUND(E67*N67,2)</f>
        <v>0</v>
      </c>
      <c r="P67" s="172">
        <v>0</v>
      </c>
      <c r="Q67" s="172">
        <f>ROUND(E67*P67,2)</f>
        <v>0</v>
      </c>
      <c r="R67" s="174" t="s">
        <v>288</v>
      </c>
      <c r="S67" s="174" t="s">
        <v>209</v>
      </c>
      <c r="T67" s="175" t="s">
        <v>209</v>
      </c>
      <c r="U67" s="160">
        <v>0.79</v>
      </c>
      <c r="V67" s="160">
        <f>ROUND(E67*U67,2)</f>
        <v>4.74</v>
      </c>
      <c r="W67" s="160"/>
      <c r="X67" s="160" t="s">
        <v>246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247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266" t="s">
        <v>300</v>
      </c>
      <c r="D68" s="267"/>
      <c r="E68" s="267"/>
      <c r="F68" s="267"/>
      <c r="G68" s="267"/>
      <c r="H68" s="160"/>
      <c r="I68" s="160"/>
      <c r="J68" s="160"/>
      <c r="K68" s="160"/>
      <c r="L68" s="160"/>
      <c r="M68" s="160"/>
      <c r="N68" s="159"/>
      <c r="O68" s="159"/>
      <c r="P68" s="159"/>
      <c r="Q68" s="159"/>
      <c r="R68" s="160"/>
      <c r="S68" s="160"/>
      <c r="T68" s="160"/>
      <c r="U68" s="160"/>
      <c r="V68" s="160"/>
      <c r="W68" s="160"/>
      <c r="X68" s="160"/>
      <c r="Y68" s="149"/>
      <c r="Z68" s="149"/>
      <c r="AA68" s="149"/>
      <c r="AB68" s="149"/>
      <c r="AC68" s="149"/>
      <c r="AD68" s="149"/>
      <c r="AE68" s="149"/>
      <c r="AF68" s="149"/>
      <c r="AG68" s="149" t="s">
        <v>249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69">
        <v>22</v>
      </c>
      <c r="B69" s="170" t="s">
        <v>301</v>
      </c>
      <c r="C69" s="179" t="s">
        <v>302</v>
      </c>
      <c r="D69" s="171" t="s">
        <v>299</v>
      </c>
      <c r="E69" s="172">
        <v>3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21</v>
      </c>
      <c r="M69" s="174">
        <f>G69*(1+L69/100)</f>
        <v>0</v>
      </c>
      <c r="N69" s="172">
        <v>0</v>
      </c>
      <c r="O69" s="172">
        <f>ROUND(E69*N69,2)</f>
        <v>0</v>
      </c>
      <c r="P69" s="172">
        <v>0</v>
      </c>
      <c r="Q69" s="172">
        <f>ROUND(E69*P69,2)</f>
        <v>0</v>
      </c>
      <c r="R69" s="174" t="s">
        <v>288</v>
      </c>
      <c r="S69" s="174" t="s">
        <v>209</v>
      </c>
      <c r="T69" s="175" t="s">
        <v>209</v>
      </c>
      <c r="U69" s="160">
        <v>0.94599999999999995</v>
      </c>
      <c r="V69" s="160">
        <f>ROUND(E69*U69,2)</f>
        <v>2.84</v>
      </c>
      <c r="W69" s="160"/>
      <c r="X69" s="160" t="s">
        <v>246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247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266" t="s">
        <v>300</v>
      </c>
      <c r="D70" s="267"/>
      <c r="E70" s="267"/>
      <c r="F70" s="267"/>
      <c r="G70" s="267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249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85">
        <v>23</v>
      </c>
      <c r="B71" s="186" t="s">
        <v>1502</v>
      </c>
      <c r="C71" s="193" t="s">
        <v>1503</v>
      </c>
      <c r="D71" s="187" t="s">
        <v>299</v>
      </c>
      <c r="E71" s="188">
        <v>3</v>
      </c>
      <c r="F71" s="189"/>
      <c r="G71" s="190">
        <f>ROUND(E71*F71,2)</f>
        <v>0</v>
      </c>
      <c r="H71" s="189"/>
      <c r="I71" s="190">
        <f>ROUND(E71*H71,2)</f>
        <v>0</v>
      </c>
      <c r="J71" s="189"/>
      <c r="K71" s="190">
        <f>ROUND(E71*J71,2)</f>
        <v>0</v>
      </c>
      <c r="L71" s="190">
        <v>21</v>
      </c>
      <c r="M71" s="190">
        <f>G71*(1+L71/100)</f>
        <v>0</v>
      </c>
      <c r="N71" s="188">
        <v>4.6800000000000001E-3</v>
      </c>
      <c r="O71" s="188">
        <f>ROUND(E71*N71,2)</f>
        <v>0.01</v>
      </c>
      <c r="P71" s="188">
        <v>0</v>
      </c>
      <c r="Q71" s="188">
        <f>ROUND(E71*P71,2)</f>
        <v>0</v>
      </c>
      <c r="R71" s="190" t="s">
        <v>288</v>
      </c>
      <c r="S71" s="190" t="s">
        <v>209</v>
      </c>
      <c r="T71" s="191" t="s">
        <v>209</v>
      </c>
      <c r="U71" s="160">
        <v>0.68</v>
      </c>
      <c r="V71" s="160">
        <f>ROUND(E71*U71,2)</f>
        <v>2.04</v>
      </c>
      <c r="W71" s="160"/>
      <c r="X71" s="160" t="s">
        <v>246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247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22.5" outlineLevel="1" x14ac:dyDescent="0.2">
      <c r="A72" s="185">
        <v>24</v>
      </c>
      <c r="B72" s="186" t="s">
        <v>1504</v>
      </c>
      <c r="C72" s="193" t="s">
        <v>1505</v>
      </c>
      <c r="D72" s="187" t="s">
        <v>307</v>
      </c>
      <c r="E72" s="188">
        <v>1</v>
      </c>
      <c r="F72" s="189"/>
      <c r="G72" s="190">
        <f>ROUND(E72*F72,2)</f>
        <v>0</v>
      </c>
      <c r="H72" s="189"/>
      <c r="I72" s="190">
        <f>ROUND(E72*H72,2)</f>
        <v>0</v>
      </c>
      <c r="J72" s="189"/>
      <c r="K72" s="190">
        <f>ROUND(E72*J72,2)</f>
        <v>0</v>
      </c>
      <c r="L72" s="190">
        <v>21</v>
      </c>
      <c r="M72" s="190">
        <f>G72*(1+L72/100)</f>
        <v>0</v>
      </c>
      <c r="N72" s="188">
        <v>2.4</v>
      </c>
      <c r="O72" s="188">
        <f>ROUND(E72*N72,2)</f>
        <v>2.4</v>
      </c>
      <c r="P72" s="188">
        <v>0</v>
      </c>
      <c r="Q72" s="188">
        <f>ROUND(E72*P72,2)</f>
        <v>0</v>
      </c>
      <c r="R72" s="190"/>
      <c r="S72" s="190" t="s">
        <v>231</v>
      </c>
      <c r="T72" s="191" t="s">
        <v>210</v>
      </c>
      <c r="U72" s="160">
        <v>0</v>
      </c>
      <c r="V72" s="160">
        <f>ROUND(E72*U72,2)</f>
        <v>0</v>
      </c>
      <c r="W72" s="160"/>
      <c r="X72" s="160" t="s">
        <v>246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247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22.5" outlineLevel="1" x14ac:dyDescent="0.2">
      <c r="A73" s="185">
        <v>25</v>
      </c>
      <c r="B73" s="186" t="s">
        <v>1506</v>
      </c>
      <c r="C73" s="193" t="s">
        <v>1507</v>
      </c>
      <c r="D73" s="187" t="s">
        <v>299</v>
      </c>
      <c r="E73" s="188">
        <v>2</v>
      </c>
      <c r="F73" s="189"/>
      <c r="G73" s="190">
        <f>ROUND(E73*F73,2)</f>
        <v>0</v>
      </c>
      <c r="H73" s="189"/>
      <c r="I73" s="190">
        <f>ROUND(E73*H73,2)</f>
        <v>0</v>
      </c>
      <c r="J73" s="189"/>
      <c r="K73" s="190">
        <f>ROUND(E73*J73,2)</f>
        <v>0</v>
      </c>
      <c r="L73" s="190">
        <v>21</v>
      </c>
      <c r="M73" s="190">
        <f>G73*(1+L73/100)</f>
        <v>0</v>
      </c>
      <c r="N73" s="188">
        <v>3.2100000000000002E-3</v>
      </c>
      <c r="O73" s="188">
        <f>ROUND(E73*N73,2)</f>
        <v>0.01</v>
      </c>
      <c r="P73" s="188">
        <v>0</v>
      </c>
      <c r="Q73" s="188">
        <f>ROUND(E73*P73,2)</f>
        <v>0</v>
      </c>
      <c r="R73" s="190" t="s">
        <v>315</v>
      </c>
      <c r="S73" s="190" t="s">
        <v>209</v>
      </c>
      <c r="T73" s="191" t="s">
        <v>209</v>
      </c>
      <c r="U73" s="160">
        <v>0</v>
      </c>
      <c r="V73" s="160">
        <f>ROUND(E73*U73,2)</f>
        <v>0</v>
      </c>
      <c r="W73" s="160"/>
      <c r="X73" s="160" t="s">
        <v>316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317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22.5" outlineLevel="1" x14ac:dyDescent="0.2">
      <c r="A74" s="169">
        <v>26</v>
      </c>
      <c r="B74" s="170" t="s">
        <v>1508</v>
      </c>
      <c r="C74" s="179" t="s">
        <v>1509</v>
      </c>
      <c r="D74" s="171" t="s">
        <v>299</v>
      </c>
      <c r="E74" s="172">
        <v>17</v>
      </c>
      <c r="F74" s="173"/>
      <c r="G74" s="174">
        <f>ROUND(E74*F74,2)</f>
        <v>0</v>
      </c>
      <c r="H74" s="173"/>
      <c r="I74" s="174">
        <f>ROUND(E74*H74,2)</f>
        <v>0</v>
      </c>
      <c r="J74" s="173"/>
      <c r="K74" s="174">
        <f>ROUND(E74*J74,2)</f>
        <v>0</v>
      </c>
      <c r="L74" s="174">
        <v>21</v>
      </c>
      <c r="M74" s="174">
        <f>G74*(1+L74/100)</f>
        <v>0</v>
      </c>
      <c r="N74" s="172">
        <v>1.6049999999999998E-2</v>
      </c>
      <c r="O74" s="172">
        <f>ROUND(E74*N74,2)</f>
        <v>0.27</v>
      </c>
      <c r="P74" s="172">
        <v>0</v>
      </c>
      <c r="Q74" s="172">
        <f>ROUND(E74*P74,2)</f>
        <v>0</v>
      </c>
      <c r="R74" s="174" t="s">
        <v>315</v>
      </c>
      <c r="S74" s="174" t="s">
        <v>209</v>
      </c>
      <c r="T74" s="175" t="s">
        <v>209</v>
      </c>
      <c r="U74" s="160">
        <v>0</v>
      </c>
      <c r="V74" s="160">
        <f>ROUND(E74*U74,2)</f>
        <v>0</v>
      </c>
      <c r="W74" s="160"/>
      <c r="X74" s="160" t="s">
        <v>316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317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2" t="s">
        <v>105</v>
      </c>
      <c r="D75" s="183"/>
      <c r="E75" s="184">
        <v>1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251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2" t="s">
        <v>1510</v>
      </c>
      <c r="D76" s="183"/>
      <c r="E76" s="184">
        <v>19.399999999999999</v>
      </c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251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92" t="s">
        <v>1511</v>
      </c>
      <c r="D77" s="183"/>
      <c r="E77" s="184">
        <v>0.6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49"/>
      <c r="Z77" s="149"/>
      <c r="AA77" s="149"/>
      <c r="AB77" s="149"/>
      <c r="AC77" s="149"/>
      <c r="AD77" s="149"/>
      <c r="AE77" s="149"/>
      <c r="AF77" s="149"/>
      <c r="AG77" s="149" t="s">
        <v>251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92" t="s">
        <v>1512</v>
      </c>
      <c r="D78" s="183"/>
      <c r="E78" s="184">
        <v>-4</v>
      </c>
      <c r="F78" s="160"/>
      <c r="G78" s="160"/>
      <c r="H78" s="160"/>
      <c r="I78" s="160"/>
      <c r="J78" s="160"/>
      <c r="K78" s="160"/>
      <c r="L78" s="160"/>
      <c r="M78" s="160"/>
      <c r="N78" s="159"/>
      <c r="O78" s="159"/>
      <c r="P78" s="159"/>
      <c r="Q78" s="159"/>
      <c r="R78" s="160"/>
      <c r="S78" s="160"/>
      <c r="T78" s="160"/>
      <c r="U78" s="160"/>
      <c r="V78" s="160"/>
      <c r="W78" s="160"/>
      <c r="X78" s="160"/>
      <c r="Y78" s="149"/>
      <c r="Z78" s="149"/>
      <c r="AA78" s="149"/>
      <c r="AB78" s="149"/>
      <c r="AC78" s="149"/>
      <c r="AD78" s="149"/>
      <c r="AE78" s="149"/>
      <c r="AF78" s="149"/>
      <c r="AG78" s="149" t="s">
        <v>251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22.5" outlineLevel="1" x14ac:dyDescent="0.2">
      <c r="A79" s="185">
        <v>27</v>
      </c>
      <c r="B79" s="186" t="s">
        <v>1513</v>
      </c>
      <c r="C79" s="193" t="s">
        <v>1514</v>
      </c>
      <c r="D79" s="187" t="s">
        <v>299</v>
      </c>
      <c r="E79" s="188">
        <v>4</v>
      </c>
      <c r="F79" s="189"/>
      <c r="G79" s="190">
        <f t="shared" ref="G79:G84" si="0">ROUND(E79*F79,2)</f>
        <v>0</v>
      </c>
      <c r="H79" s="189"/>
      <c r="I79" s="190">
        <f t="shared" ref="I79:I84" si="1">ROUND(E79*H79,2)</f>
        <v>0</v>
      </c>
      <c r="J79" s="189"/>
      <c r="K79" s="190">
        <f t="shared" ref="K79:K84" si="2">ROUND(E79*J79,2)</f>
        <v>0</v>
      </c>
      <c r="L79" s="190">
        <v>21</v>
      </c>
      <c r="M79" s="190">
        <f t="shared" ref="M79:M84" si="3">G79*(1+L79/100)</f>
        <v>0</v>
      </c>
      <c r="N79" s="188">
        <v>2.52E-2</v>
      </c>
      <c r="O79" s="188">
        <f t="shared" ref="O79:O84" si="4">ROUND(E79*N79,2)</f>
        <v>0.1</v>
      </c>
      <c r="P79" s="188">
        <v>0</v>
      </c>
      <c r="Q79" s="188">
        <f t="shared" ref="Q79:Q84" si="5">ROUND(E79*P79,2)</f>
        <v>0</v>
      </c>
      <c r="R79" s="190" t="s">
        <v>315</v>
      </c>
      <c r="S79" s="190" t="s">
        <v>209</v>
      </c>
      <c r="T79" s="191" t="s">
        <v>209</v>
      </c>
      <c r="U79" s="160">
        <v>0</v>
      </c>
      <c r="V79" s="160">
        <f t="shared" ref="V79:V84" si="6">ROUND(E79*U79,2)</f>
        <v>0</v>
      </c>
      <c r="W79" s="160"/>
      <c r="X79" s="160" t="s">
        <v>316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317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22.5" outlineLevel="1" x14ac:dyDescent="0.2">
      <c r="A80" s="185">
        <v>28</v>
      </c>
      <c r="B80" s="186" t="s">
        <v>1515</v>
      </c>
      <c r="C80" s="193" t="s">
        <v>1516</v>
      </c>
      <c r="D80" s="187" t="s">
        <v>299</v>
      </c>
      <c r="E80" s="188">
        <v>3</v>
      </c>
      <c r="F80" s="189"/>
      <c r="G80" s="190">
        <f t="shared" si="0"/>
        <v>0</v>
      </c>
      <c r="H80" s="189"/>
      <c r="I80" s="190">
        <f t="shared" si="1"/>
        <v>0</v>
      </c>
      <c r="J80" s="189"/>
      <c r="K80" s="190">
        <f t="shared" si="2"/>
        <v>0</v>
      </c>
      <c r="L80" s="190">
        <v>21</v>
      </c>
      <c r="M80" s="190">
        <f t="shared" si="3"/>
        <v>0</v>
      </c>
      <c r="N80" s="188">
        <v>6.9500000000000006E-2</v>
      </c>
      <c r="O80" s="188">
        <f t="shared" si="4"/>
        <v>0.21</v>
      </c>
      <c r="P80" s="188">
        <v>0</v>
      </c>
      <c r="Q80" s="188">
        <f t="shared" si="5"/>
        <v>0</v>
      </c>
      <c r="R80" s="190" t="s">
        <v>315</v>
      </c>
      <c r="S80" s="190" t="s">
        <v>209</v>
      </c>
      <c r="T80" s="191" t="s">
        <v>209</v>
      </c>
      <c r="U80" s="160">
        <v>0</v>
      </c>
      <c r="V80" s="160">
        <f t="shared" si="6"/>
        <v>0</v>
      </c>
      <c r="W80" s="160"/>
      <c r="X80" s="160" t="s">
        <v>316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317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85">
        <v>29</v>
      </c>
      <c r="B81" s="186" t="s">
        <v>1517</v>
      </c>
      <c r="C81" s="193" t="s">
        <v>1518</v>
      </c>
      <c r="D81" s="187" t="s">
        <v>299</v>
      </c>
      <c r="E81" s="188">
        <v>1</v>
      </c>
      <c r="F81" s="189"/>
      <c r="G81" s="190">
        <f t="shared" si="0"/>
        <v>0</v>
      </c>
      <c r="H81" s="189"/>
      <c r="I81" s="190">
        <f t="shared" si="1"/>
        <v>0</v>
      </c>
      <c r="J81" s="189"/>
      <c r="K81" s="190">
        <f t="shared" si="2"/>
        <v>0</v>
      </c>
      <c r="L81" s="190">
        <v>21</v>
      </c>
      <c r="M81" s="190">
        <f t="shared" si="3"/>
        <v>0</v>
      </c>
      <c r="N81" s="188">
        <v>0.24199999999999999</v>
      </c>
      <c r="O81" s="188">
        <f t="shared" si="4"/>
        <v>0.24</v>
      </c>
      <c r="P81" s="188">
        <v>0</v>
      </c>
      <c r="Q81" s="188">
        <f t="shared" si="5"/>
        <v>0</v>
      </c>
      <c r="R81" s="190" t="s">
        <v>315</v>
      </c>
      <c r="S81" s="190" t="s">
        <v>209</v>
      </c>
      <c r="T81" s="191" t="s">
        <v>209</v>
      </c>
      <c r="U81" s="160">
        <v>0</v>
      </c>
      <c r="V81" s="160">
        <f t="shared" si="6"/>
        <v>0</v>
      </c>
      <c r="W81" s="160"/>
      <c r="X81" s="160" t="s">
        <v>316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317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22.5" outlineLevel="1" x14ac:dyDescent="0.2">
      <c r="A82" s="185">
        <v>30</v>
      </c>
      <c r="B82" s="186" t="s">
        <v>330</v>
      </c>
      <c r="C82" s="193" t="s">
        <v>331</v>
      </c>
      <c r="D82" s="187" t="s">
        <v>299</v>
      </c>
      <c r="E82" s="188">
        <v>3</v>
      </c>
      <c r="F82" s="189"/>
      <c r="G82" s="190">
        <f t="shared" si="0"/>
        <v>0</v>
      </c>
      <c r="H82" s="189"/>
      <c r="I82" s="190">
        <f t="shared" si="1"/>
        <v>0</v>
      </c>
      <c r="J82" s="189"/>
      <c r="K82" s="190">
        <f t="shared" si="2"/>
        <v>0</v>
      </c>
      <c r="L82" s="190">
        <v>21</v>
      </c>
      <c r="M82" s="190">
        <f t="shared" si="3"/>
        <v>0</v>
      </c>
      <c r="N82" s="188">
        <v>0.52</v>
      </c>
      <c r="O82" s="188">
        <f t="shared" si="4"/>
        <v>1.56</v>
      </c>
      <c r="P82" s="188">
        <v>0</v>
      </c>
      <c r="Q82" s="188">
        <f t="shared" si="5"/>
        <v>0</v>
      </c>
      <c r="R82" s="190" t="s">
        <v>315</v>
      </c>
      <c r="S82" s="190" t="s">
        <v>209</v>
      </c>
      <c r="T82" s="191" t="s">
        <v>209</v>
      </c>
      <c r="U82" s="160">
        <v>0</v>
      </c>
      <c r="V82" s="160">
        <f t="shared" si="6"/>
        <v>0</v>
      </c>
      <c r="W82" s="160"/>
      <c r="X82" s="160" t="s">
        <v>316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317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22.5" outlineLevel="1" x14ac:dyDescent="0.2">
      <c r="A83" s="185">
        <v>31</v>
      </c>
      <c r="B83" s="186" t="s">
        <v>1519</v>
      </c>
      <c r="C83" s="193" t="s">
        <v>1520</v>
      </c>
      <c r="D83" s="187" t="s">
        <v>299</v>
      </c>
      <c r="E83" s="188">
        <v>3</v>
      </c>
      <c r="F83" s="189"/>
      <c r="G83" s="190">
        <f t="shared" si="0"/>
        <v>0</v>
      </c>
      <c r="H83" s="189"/>
      <c r="I83" s="190">
        <f t="shared" si="1"/>
        <v>0</v>
      </c>
      <c r="J83" s="189"/>
      <c r="K83" s="190">
        <f t="shared" si="2"/>
        <v>0</v>
      </c>
      <c r="L83" s="190">
        <v>21</v>
      </c>
      <c r="M83" s="190">
        <f t="shared" si="3"/>
        <v>0</v>
      </c>
      <c r="N83" s="188">
        <v>0.50800000000000001</v>
      </c>
      <c r="O83" s="188">
        <f t="shared" si="4"/>
        <v>1.52</v>
      </c>
      <c r="P83" s="188">
        <v>0</v>
      </c>
      <c r="Q83" s="188">
        <f t="shared" si="5"/>
        <v>0</v>
      </c>
      <c r="R83" s="190" t="s">
        <v>315</v>
      </c>
      <c r="S83" s="190" t="s">
        <v>209</v>
      </c>
      <c r="T83" s="191" t="s">
        <v>209</v>
      </c>
      <c r="U83" s="160">
        <v>0</v>
      </c>
      <c r="V83" s="160">
        <f t="shared" si="6"/>
        <v>0</v>
      </c>
      <c r="W83" s="160"/>
      <c r="X83" s="160" t="s">
        <v>316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317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2.5" outlineLevel="1" x14ac:dyDescent="0.2">
      <c r="A84" s="185">
        <v>32</v>
      </c>
      <c r="B84" s="186" t="s">
        <v>336</v>
      </c>
      <c r="C84" s="193" t="s">
        <v>337</v>
      </c>
      <c r="D84" s="187" t="s">
        <v>299</v>
      </c>
      <c r="E84" s="188">
        <v>3</v>
      </c>
      <c r="F84" s="189"/>
      <c r="G84" s="190">
        <f t="shared" si="0"/>
        <v>0</v>
      </c>
      <c r="H84" s="189"/>
      <c r="I84" s="190">
        <f t="shared" si="1"/>
        <v>0</v>
      </c>
      <c r="J84" s="189"/>
      <c r="K84" s="190">
        <f t="shared" si="2"/>
        <v>0</v>
      </c>
      <c r="L84" s="190">
        <v>21</v>
      </c>
      <c r="M84" s="190">
        <f t="shared" si="3"/>
        <v>0</v>
      </c>
      <c r="N84" s="188">
        <v>2.1</v>
      </c>
      <c r="O84" s="188">
        <f t="shared" si="4"/>
        <v>6.3</v>
      </c>
      <c r="P84" s="188">
        <v>0</v>
      </c>
      <c r="Q84" s="188">
        <f t="shared" si="5"/>
        <v>0</v>
      </c>
      <c r="R84" s="190" t="s">
        <v>315</v>
      </c>
      <c r="S84" s="190" t="s">
        <v>209</v>
      </c>
      <c r="T84" s="191" t="s">
        <v>209</v>
      </c>
      <c r="U84" s="160">
        <v>0</v>
      </c>
      <c r="V84" s="160">
        <f t="shared" si="6"/>
        <v>0</v>
      </c>
      <c r="W84" s="160"/>
      <c r="X84" s="160" t="s">
        <v>316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317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x14ac:dyDescent="0.2">
      <c r="A85" s="163" t="s">
        <v>204</v>
      </c>
      <c r="B85" s="164" t="s">
        <v>133</v>
      </c>
      <c r="C85" s="178" t="s">
        <v>134</v>
      </c>
      <c r="D85" s="165"/>
      <c r="E85" s="166"/>
      <c r="F85" s="167"/>
      <c r="G85" s="167">
        <f>SUMIF(AG86:AG88,"&lt;&gt;NOR",G86:G88)</f>
        <v>0</v>
      </c>
      <c r="H85" s="167"/>
      <c r="I85" s="167">
        <f>SUM(I86:I88)</f>
        <v>0</v>
      </c>
      <c r="J85" s="167"/>
      <c r="K85" s="167">
        <f>SUM(K86:K88)</f>
        <v>0</v>
      </c>
      <c r="L85" s="167"/>
      <c r="M85" s="167">
        <f>SUM(M86:M88)</f>
        <v>0</v>
      </c>
      <c r="N85" s="166"/>
      <c r="O85" s="166">
        <f>SUM(O86:O88)</f>
        <v>5.0599999999999996</v>
      </c>
      <c r="P85" s="166"/>
      <c r="Q85" s="166">
        <f>SUM(Q86:Q88)</f>
        <v>0</v>
      </c>
      <c r="R85" s="167"/>
      <c r="S85" s="167"/>
      <c r="T85" s="168"/>
      <c r="U85" s="162"/>
      <c r="V85" s="162">
        <f>SUM(V86:V88)</f>
        <v>1.25</v>
      </c>
      <c r="W85" s="162"/>
      <c r="X85" s="162"/>
      <c r="AG85" t="s">
        <v>205</v>
      </c>
    </row>
    <row r="86" spans="1:60" outlineLevel="1" x14ac:dyDescent="0.2">
      <c r="A86" s="169">
        <v>33</v>
      </c>
      <c r="B86" s="170" t="s">
        <v>1521</v>
      </c>
      <c r="C86" s="179" t="s">
        <v>1522</v>
      </c>
      <c r="D86" s="171" t="s">
        <v>293</v>
      </c>
      <c r="E86" s="172">
        <v>10</v>
      </c>
      <c r="F86" s="173"/>
      <c r="G86" s="174">
        <f>ROUND(E86*F86,2)</f>
        <v>0</v>
      </c>
      <c r="H86" s="173"/>
      <c r="I86" s="174">
        <f>ROUND(E86*H86,2)</f>
        <v>0</v>
      </c>
      <c r="J86" s="173"/>
      <c r="K86" s="174">
        <f>ROUND(E86*J86,2)</f>
        <v>0</v>
      </c>
      <c r="L86" s="174">
        <v>21</v>
      </c>
      <c r="M86" s="174">
        <f>G86*(1+L86/100)</f>
        <v>0</v>
      </c>
      <c r="N86" s="172">
        <v>0.50600999999999996</v>
      </c>
      <c r="O86" s="172">
        <f>ROUND(E86*N86,2)</f>
        <v>5.0599999999999996</v>
      </c>
      <c r="P86" s="172">
        <v>0</v>
      </c>
      <c r="Q86" s="172">
        <f>ROUND(E86*P86,2)</f>
        <v>0</v>
      </c>
      <c r="R86" s="174" t="s">
        <v>588</v>
      </c>
      <c r="S86" s="174" t="s">
        <v>209</v>
      </c>
      <c r="T86" s="175" t="s">
        <v>209</v>
      </c>
      <c r="U86" s="160">
        <v>0.125</v>
      </c>
      <c r="V86" s="160">
        <f>ROUND(E86*U86,2)</f>
        <v>1.25</v>
      </c>
      <c r="W86" s="160"/>
      <c r="X86" s="160" t="s">
        <v>246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247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22.5" outlineLevel="1" x14ac:dyDescent="0.2">
      <c r="A87" s="156"/>
      <c r="B87" s="157"/>
      <c r="C87" s="266" t="s">
        <v>1523</v>
      </c>
      <c r="D87" s="267"/>
      <c r="E87" s="267"/>
      <c r="F87" s="267"/>
      <c r="G87" s="267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249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76" t="str">
        <f>C87</f>
        <v>z betonové směsi pro cementobetonové vozovky a letištní plochy z kameniva frakce do 22 mm v přímce nebo oblouku o poloměru přes 20 m, podle průřezové plochy</v>
      </c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257" t="s">
        <v>1524</v>
      </c>
      <c r="D88" s="258"/>
      <c r="E88" s="258"/>
      <c r="F88" s="258"/>
      <c r="G88" s="258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213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x14ac:dyDescent="0.2">
      <c r="A89" s="163" t="s">
        <v>204</v>
      </c>
      <c r="B89" s="164" t="s">
        <v>139</v>
      </c>
      <c r="C89" s="178" t="s">
        <v>140</v>
      </c>
      <c r="D89" s="165"/>
      <c r="E89" s="166"/>
      <c r="F89" s="167"/>
      <c r="G89" s="167">
        <f>SUMIF(AG90:AG91,"&lt;&gt;NOR",G90:G91)</f>
        <v>0</v>
      </c>
      <c r="H89" s="167"/>
      <c r="I89" s="167">
        <f>SUM(I90:I91)</f>
        <v>0</v>
      </c>
      <c r="J89" s="167"/>
      <c r="K89" s="167">
        <f>SUM(K90:K91)</f>
        <v>0</v>
      </c>
      <c r="L89" s="167"/>
      <c r="M89" s="167">
        <f>SUM(M90:M91)</f>
        <v>0</v>
      </c>
      <c r="N89" s="166"/>
      <c r="O89" s="166">
        <f>SUM(O90:O91)</f>
        <v>0</v>
      </c>
      <c r="P89" s="166"/>
      <c r="Q89" s="166">
        <f>SUM(Q90:Q91)</f>
        <v>0</v>
      </c>
      <c r="R89" s="167"/>
      <c r="S89" s="167"/>
      <c r="T89" s="168"/>
      <c r="U89" s="162"/>
      <c r="V89" s="162">
        <f>SUM(V90:V91)</f>
        <v>211.47</v>
      </c>
      <c r="W89" s="162"/>
      <c r="X89" s="162"/>
      <c r="AG89" t="s">
        <v>205</v>
      </c>
    </row>
    <row r="90" spans="1:60" ht="67.5" outlineLevel="1" x14ac:dyDescent="0.2">
      <c r="A90" s="169">
        <v>34</v>
      </c>
      <c r="B90" s="170" t="s">
        <v>1525</v>
      </c>
      <c r="C90" s="179" t="s">
        <v>1526</v>
      </c>
      <c r="D90" s="171" t="s">
        <v>347</v>
      </c>
      <c r="E90" s="172">
        <v>508.33492000000001</v>
      </c>
      <c r="F90" s="173"/>
      <c r="G90" s="174">
        <f>ROUND(E90*F90,2)</f>
        <v>0</v>
      </c>
      <c r="H90" s="173"/>
      <c r="I90" s="174">
        <f>ROUND(E90*H90,2)</f>
        <v>0</v>
      </c>
      <c r="J90" s="173"/>
      <c r="K90" s="174">
        <f>ROUND(E90*J90,2)</f>
        <v>0</v>
      </c>
      <c r="L90" s="174">
        <v>21</v>
      </c>
      <c r="M90" s="174">
        <f>G90*(1+L90/100)</f>
        <v>0</v>
      </c>
      <c r="N90" s="172">
        <v>0</v>
      </c>
      <c r="O90" s="172">
        <f>ROUND(E90*N90,2)</f>
        <v>0</v>
      </c>
      <c r="P90" s="172">
        <v>0</v>
      </c>
      <c r="Q90" s="172">
        <f>ROUND(E90*P90,2)</f>
        <v>0</v>
      </c>
      <c r="R90" s="174" t="s">
        <v>1378</v>
      </c>
      <c r="S90" s="174" t="s">
        <v>209</v>
      </c>
      <c r="T90" s="175" t="s">
        <v>209</v>
      </c>
      <c r="U90" s="160">
        <v>0.41599999999999998</v>
      </c>
      <c r="V90" s="160">
        <f>ROUND(E90*U90,2)</f>
        <v>211.47</v>
      </c>
      <c r="W90" s="160"/>
      <c r="X90" s="160" t="s">
        <v>348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349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266" t="s">
        <v>1527</v>
      </c>
      <c r="D91" s="267"/>
      <c r="E91" s="267"/>
      <c r="F91" s="267"/>
      <c r="G91" s="267"/>
      <c r="H91" s="160"/>
      <c r="I91" s="160"/>
      <c r="J91" s="160"/>
      <c r="K91" s="160"/>
      <c r="L91" s="160"/>
      <c r="M91" s="160"/>
      <c r="N91" s="159"/>
      <c r="O91" s="159"/>
      <c r="P91" s="159"/>
      <c r="Q91" s="159"/>
      <c r="R91" s="160"/>
      <c r="S91" s="160"/>
      <c r="T91" s="160"/>
      <c r="U91" s="160"/>
      <c r="V91" s="160"/>
      <c r="W91" s="160"/>
      <c r="X91" s="160"/>
      <c r="Y91" s="149"/>
      <c r="Z91" s="149"/>
      <c r="AA91" s="149"/>
      <c r="AB91" s="149"/>
      <c r="AC91" s="149"/>
      <c r="AD91" s="149"/>
      <c r="AE91" s="149"/>
      <c r="AF91" s="149"/>
      <c r="AG91" s="149" t="s">
        <v>249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x14ac:dyDescent="0.2">
      <c r="A92" s="163" t="s">
        <v>204</v>
      </c>
      <c r="B92" s="164" t="s">
        <v>165</v>
      </c>
      <c r="C92" s="178" t="s">
        <v>166</v>
      </c>
      <c r="D92" s="165"/>
      <c r="E92" s="166"/>
      <c r="F92" s="167"/>
      <c r="G92" s="167">
        <f>SUMIF(AG93:AG99,"&lt;&gt;NOR",G93:G99)</f>
        <v>0</v>
      </c>
      <c r="H92" s="167"/>
      <c r="I92" s="167">
        <f>SUM(I93:I99)</f>
        <v>0</v>
      </c>
      <c r="J92" s="167"/>
      <c r="K92" s="167">
        <f>SUM(K93:K99)</f>
        <v>0</v>
      </c>
      <c r="L92" s="167"/>
      <c r="M92" s="167">
        <f>SUM(M93:M99)</f>
        <v>0</v>
      </c>
      <c r="N92" s="166"/>
      <c r="O92" s="166">
        <f>SUM(O93:O99)</f>
        <v>0.15</v>
      </c>
      <c r="P92" s="166"/>
      <c r="Q92" s="166">
        <f>SUM(Q93:Q99)</f>
        <v>0</v>
      </c>
      <c r="R92" s="167"/>
      <c r="S92" s="167"/>
      <c r="T92" s="168"/>
      <c r="U92" s="162"/>
      <c r="V92" s="162">
        <f>SUM(V93:V99)</f>
        <v>0.57999999999999996</v>
      </c>
      <c r="W92" s="162"/>
      <c r="X92" s="162"/>
      <c r="AG92" t="s">
        <v>205</v>
      </c>
    </row>
    <row r="93" spans="1:60" outlineLevel="1" x14ac:dyDescent="0.2">
      <c r="A93" s="169">
        <v>35</v>
      </c>
      <c r="B93" s="170" t="s">
        <v>1528</v>
      </c>
      <c r="C93" s="179" t="s">
        <v>1529</v>
      </c>
      <c r="D93" s="171" t="s">
        <v>258</v>
      </c>
      <c r="E93" s="172">
        <v>0.18</v>
      </c>
      <c r="F93" s="173"/>
      <c r="G93" s="174">
        <f>ROUND(E93*F93,2)</f>
        <v>0</v>
      </c>
      <c r="H93" s="173"/>
      <c r="I93" s="174">
        <f>ROUND(E93*H93,2)</f>
        <v>0</v>
      </c>
      <c r="J93" s="173"/>
      <c r="K93" s="174">
        <f>ROUND(E93*J93,2)</f>
        <v>0</v>
      </c>
      <c r="L93" s="174">
        <v>21</v>
      </c>
      <c r="M93" s="174">
        <f>G93*(1+L93/100)</f>
        <v>0</v>
      </c>
      <c r="N93" s="172">
        <v>5.0000000000000001E-4</v>
      </c>
      <c r="O93" s="172">
        <f>ROUND(E93*N93,2)</f>
        <v>0</v>
      </c>
      <c r="P93" s="172">
        <v>0</v>
      </c>
      <c r="Q93" s="172">
        <f>ROUND(E93*P93,2)</f>
        <v>0</v>
      </c>
      <c r="R93" s="174" t="s">
        <v>786</v>
      </c>
      <c r="S93" s="174" t="s">
        <v>209</v>
      </c>
      <c r="T93" s="175" t="s">
        <v>209</v>
      </c>
      <c r="U93" s="160">
        <v>0.46</v>
      </c>
      <c r="V93" s="160">
        <f>ROUND(E93*U93,2)</f>
        <v>0.08</v>
      </c>
      <c r="W93" s="160"/>
      <c r="X93" s="160" t="s">
        <v>246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247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92" t="s">
        <v>1530</v>
      </c>
      <c r="D94" s="183"/>
      <c r="E94" s="184">
        <v>0.18</v>
      </c>
      <c r="F94" s="160"/>
      <c r="G94" s="160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251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85">
        <v>36</v>
      </c>
      <c r="B95" s="186" t="s">
        <v>1531</v>
      </c>
      <c r="C95" s="193" t="s">
        <v>1532</v>
      </c>
      <c r="D95" s="187" t="s">
        <v>307</v>
      </c>
      <c r="E95" s="188">
        <v>1</v>
      </c>
      <c r="F95" s="189"/>
      <c r="G95" s="190">
        <f>ROUND(E95*F95,2)</f>
        <v>0</v>
      </c>
      <c r="H95" s="189"/>
      <c r="I95" s="190">
        <f>ROUND(E95*H95,2)</f>
        <v>0</v>
      </c>
      <c r="J95" s="189"/>
      <c r="K95" s="190">
        <f>ROUND(E95*J95,2)</f>
        <v>0</v>
      </c>
      <c r="L95" s="190">
        <v>21</v>
      </c>
      <c r="M95" s="190">
        <f>G95*(1+L95/100)</f>
        <v>0</v>
      </c>
      <c r="N95" s="188">
        <v>0</v>
      </c>
      <c r="O95" s="188">
        <f>ROUND(E95*N95,2)</f>
        <v>0</v>
      </c>
      <c r="P95" s="188">
        <v>0</v>
      </c>
      <c r="Q95" s="188">
        <f>ROUND(E95*P95,2)</f>
        <v>0</v>
      </c>
      <c r="R95" s="190"/>
      <c r="S95" s="190" t="s">
        <v>231</v>
      </c>
      <c r="T95" s="191" t="s">
        <v>210</v>
      </c>
      <c r="U95" s="160">
        <v>0</v>
      </c>
      <c r="V95" s="160">
        <f>ROUND(E95*U95,2)</f>
        <v>0</v>
      </c>
      <c r="W95" s="160"/>
      <c r="X95" s="160" t="s">
        <v>246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247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22.5" outlineLevel="1" x14ac:dyDescent="0.2">
      <c r="A96" s="185">
        <v>37</v>
      </c>
      <c r="B96" s="186" t="s">
        <v>1533</v>
      </c>
      <c r="C96" s="193" t="s">
        <v>1534</v>
      </c>
      <c r="D96" s="187" t="s">
        <v>307</v>
      </c>
      <c r="E96" s="188">
        <v>1</v>
      </c>
      <c r="F96" s="189"/>
      <c r="G96" s="190">
        <f>ROUND(E96*F96,2)</f>
        <v>0</v>
      </c>
      <c r="H96" s="189"/>
      <c r="I96" s="190">
        <f>ROUND(E96*H96,2)</f>
        <v>0</v>
      </c>
      <c r="J96" s="189"/>
      <c r="K96" s="190">
        <f>ROUND(E96*J96,2)</f>
        <v>0</v>
      </c>
      <c r="L96" s="190">
        <v>21</v>
      </c>
      <c r="M96" s="190">
        <f>G96*(1+L96/100)</f>
        <v>0</v>
      </c>
      <c r="N96" s="188">
        <v>0</v>
      </c>
      <c r="O96" s="188">
        <f>ROUND(E96*N96,2)</f>
        <v>0</v>
      </c>
      <c r="P96" s="188">
        <v>0</v>
      </c>
      <c r="Q96" s="188">
        <f>ROUND(E96*P96,2)</f>
        <v>0</v>
      </c>
      <c r="R96" s="190"/>
      <c r="S96" s="190" t="s">
        <v>231</v>
      </c>
      <c r="T96" s="191" t="s">
        <v>210</v>
      </c>
      <c r="U96" s="160">
        <v>0</v>
      </c>
      <c r="V96" s="160">
        <f>ROUND(E96*U96,2)</f>
        <v>0</v>
      </c>
      <c r="W96" s="160"/>
      <c r="X96" s="160" t="s">
        <v>246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247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85">
        <v>38</v>
      </c>
      <c r="B97" s="186" t="s">
        <v>1535</v>
      </c>
      <c r="C97" s="193" t="s">
        <v>1536</v>
      </c>
      <c r="D97" s="187" t="s">
        <v>299</v>
      </c>
      <c r="E97" s="188">
        <v>1</v>
      </c>
      <c r="F97" s="189"/>
      <c r="G97" s="190">
        <f>ROUND(E97*F97,2)</f>
        <v>0</v>
      </c>
      <c r="H97" s="189"/>
      <c r="I97" s="190">
        <f>ROUND(E97*H97,2)</f>
        <v>0</v>
      </c>
      <c r="J97" s="189"/>
      <c r="K97" s="190">
        <f>ROUND(E97*J97,2)</f>
        <v>0</v>
      </c>
      <c r="L97" s="190">
        <v>21</v>
      </c>
      <c r="M97" s="190">
        <f>G97*(1+L97/100)</f>
        <v>0</v>
      </c>
      <c r="N97" s="188">
        <v>0.15</v>
      </c>
      <c r="O97" s="188">
        <f>ROUND(E97*N97,2)</f>
        <v>0.15</v>
      </c>
      <c r="P97" s="188">
        <v>0</v>
      </c>
      <c r="Q97" s="188">
        <f>ROUND(E97*P97,2)</f>
        <v>0</v>
      </c>
      <c r="R97" s="190"/>
      <c r="S97" s="190" t="s">
        <v>231</v>
      </c>
      <c r="T97" s="191" t="s">
        <v>209</v>
      </c>
      <c r="U97" s="160">
        <v>0</v>
      </c>
      <c r="V97" s="160">
        <f>ROUND(E97*U97,2)</f>
        <v>0</v>
      </c>
      <c r="W97" s="160"/>
      <c r="X97" s="160" t="s">
        <v>316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317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69">
        <v>39</v>
      </c>
      <c r="B98" s="170" t="s">
        <v>824</v>
      </c>
      <c r="C98" s="179" t="s">
        <v>825</v>
      </c>
      <c r="D98" s="171" t="s">
        <v>347</v>
      </c>
      <c r="E98" s="172">
        <v>0.15009</v>
      </c>
      <c r="F98" s="173"/>
      <c r="G98" s="174">
        <f>ROUND(E98*F98,2)</f>
        <v>0</v>
      </c>
      <c r="H98" s="173"/>
      <c r="I98" s="174">
        <f>ROUND(E98*H98,2)</f>
        <v>0</v>
      </c>
      <c r="J98" s="173"/>
      <c r="K98" s="174">
        <f>ROUND(E98*J98,2)</f>
        <v>0</v>
      </c>
      <c r="L98" s="174">
        <v>21</v>
      </c>
      <c r="M98" s="174">
        <f>G98*(1+L98/100)</f>
        <v>0</v>
      </c>
      <c r="N98" s="172">
        <v>0</v>
      </c>
      <c r="O98" s="172">
        <f>ROUND(E98*N98,2)</f>
        <v>0</v>
      </c>
      <c r="P98" s="172">
        <v>0</v>
      </c>
      <c r="Q98" s="172">
        <f>ROUND(E98*P98,2)</f>
        <v>0</v>
      </c>
      <c r="R98" s="174" t="s">
        <v>786</v>
      </c>
      <c r="S98" s="174" t="s">
        <v>209</v>
      </c>
      <c r="T98" s="175" t="s">
        <v>209</v>
      </c>
      <c r="U98" s="160">
        <v>3.327</v>
      </c>
      <c r="V98" s="160">
        <f>ROUND(E98*U98,2)</f>
        <v>0.5</v>
      </c>
      <c r="W98" s="160"/>
      <c r="X98" s="160" t="s">
        <v>348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349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266" t="s">
        <v>826</v>
      </c>
      <c r="D99" s="267"/>
      <c r="E99" s="267"/>
      <c r="F99" s="267"/>
      <c r="G99" s="267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49"/>
      <c r="Z99" s="149"/>
      <c r="AA99" s="149"/>
      <c r="AB99" s="149"/>
      <c r="AC99" s="149"/>
      <c r="AD99" s="149"/>
      <c r="AE99" s="149"/>
      <c r="AF99" s="149"/>
      <c r="AG99" s="149" t="s">
        <v>249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x14ac:dyDescent="0.2">
      <c r="A100" s="3"/>
      <c r="B100" s="4"/>
      <c r="C100" s="180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AE100">
        <v>15</v>
      </c>
      <c r="AF100">
        <v>21</v>
      </c>
      <c r="AG100" t="s">
        <v>191</v>
      </c>
    </row>
    <row r="101" spans="1:60" x14ac:dyDescent="0.2">
      <c r="A101" s="152"/>
      <c r="B101" s="153" t="s">
        <v>29</v>
      </c>
      <c r="C101" s="181"/>
      <c r="D101" s="154"/>
      <c r="E101" s="155"/>
      <c r="F101" s="155"/>
      <c r="G101" s="177">
        <f>G8+G42+G47+G61+G85+G89+G92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E101">
        <f>SUMIF(L7:L99,AE100,G7:G99)</f>
        <v>0</v>
      </c>
      <c r="AF101">
        <f>SUMIF(L7:L99,AF100,G7:G99)</f>
        <v>0</v>
      </c>
      <c r="AG101" t="s">
        <v>240</v>
      </c>
    </row>
    <row r="102" spans="1:60" x14ac:dyDescent="0.2">
      <c r="C102" s="182"/>
      <c r="D102" s="10"/>
      <c r="AG102" t="s">
        <v>241</v>
      </c>
    </row>
    <row r="103" spans="1:60" x14ac:dyDescent="0.2">
      <c r="D103" s="10"/>
    </row>
    <row r="104" spans="1:60" x14ac:dyDescent="0.2">
      <c r="D104" s="10"/>
    </row>
    <row r="105" spans="1:60" x14ac:dyDescent="0.2">
      <c r="D105" s="10"/>
    </row>
    <row r="106" spans="1:60" x14ac:dyDescent="0.2">
      <c r="D106" s="10"/>
    </row>
    <row r="107" spans="1:60" x14ac:dyDescent="0.2">
      <c r="D107" s="10"/>
    </row>
    <row r="108" spans="1:60" x14ac:dyDescent="0.2">
      <c r="D108" s="10"/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tUaMHsxVtYC2tTRFYum4sMnXPA9K2qQ3SFViDh5QsFs0z8ztXWf6dH279OlgHLkeTj3uV+gXJ82B2Fr4KBZiQ==" saltValue="xizm1QWZzgwvYMN4YTTphg==" spinCount="100000" sheet="1"/>
  <mergeCells count="26">
    <mergeCell ref="C13:G13"/>
    <mergeCell ref="A1:G1"/>
    <mergeCell ref="C2:G2"/>
    <mergeCell ref="C3:G3"/>
    <mergeCell ref="C4:G4"/>
    <mergeCell ref="C10:G10"/>
    <mergeCell ref="C56:G56"/>
    <mergeCell ref="C16:G16"/>
    <mergeCell ref="C21:G21"/>
    <mergeCell ref="C26:G26"/>
    <mergeCell ref="C29:G29"/>
    <mergeCell ref="C31:G31"/>
    <mergeCell ref="C32:G32"/>
    <mergeCell ref="C35:G35"/>
    <mergeCell ref="C39:G39"/>
    <mergeCell ref="C44:G44"/>
    <mergeCell ref="C51:G51"/>
    <mergeCell ref="C53:G53"/>
    <mergeCell ref="C91:G91"/>
    <mergeCell ref="C99:G99"/>
    <mergeCell ref="C63:G63"/>
    <mergeCell ref="C66:G66"/>
    <mergeCell ref="C68:G68"/>
    <mergeCell ref="C70:G70"/>
    <mergeCell ref="C87:G87"/>
    <mergeCell ref="C88:G8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25C6-A4A0-49DE-BE08-B4AAE707CE50}">
  <sheetPr>
    <tabColor theme="1" tint="0.499984740745262"/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79</v>
      </c>
      <c r="C4" s="263" t="s">
        <v>80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SUMIF(AG9:AG18,"&lt;&gt;NOR",G9:G18)</f>
        <v>0</v>
      </c>
      <c r="H8" s="167"/>
      <c r="I8" s="167">
        <f>SUM(I9:I18)</f>
        <v>0</v>
      </c>
      <c r="J8" s="167"/>
      <c r="K8" s="167">
        <f>SUM(K9:K18)</f>
        <v>0</v>
      </c>
      <c r="L8" s="167"/>
      <c r="M8" s="167">
        <f>SUM(M9:M18)</f>
        <v>0</v>
      </c>
      <c r="N8" s="166"/>
      <c r="O8" s="166">
        <f>SUM(O9:O18)</f>
        <v>0</v>
      </c>
      <c r="P8" s="166"/>
      <c r="Q8" s="166">
        <f>SUM(Q9:Q18)</f>
        <v>0</v>
      </c>
      <c r="R8" s="167"/>
      <c r="S8" s="167"/>
      <c r="T8" s="168"/>
      <c r="U8" s="162"/>
      <c r="V8" s="162">
        <f>SUM(V9:V18)</f>
        <v>13.38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1400</v>
      </c>
      <c r="C9" s="179" t="s">
        <v>1401</v>
      </c>
      <c r="D9" s="171" t="s">
        <v>244</v>
      </c>
      <c r="E9" s="172">
        <v>2.4900000000000002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4.6550000000000002</v>
      </c>
      <c r="V9" s="160">
        <f>ROUND(E9*U9,2)</f>
        <v>11.59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6" t="s">
        <v>1402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1537</v>
      </c>
      <c r="D11" s="183"/>
      <c r="E11" s="184">
        <v>2.4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92" t="s">
        <v>1538</v>
      </c>
      <c r="D12" s="183"/>
      <c r="E12" s="184">
        <v>0.09</v>
      </c>
      <c r="F12" s="160"/>
      <c r="G12" s="160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251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69">
        <v>2</v>
      </c>
      <c r="B13" s="170" t="s">
        <v>1539</v>
      </c>
      <c r="C13" s="179" t="s">
        <v>1540</v>
      </c>
      <c r="D13" s="171" t="s">
        <v>244</v>
      </c>
      <c r="E13" s="172">
        <v>2.4900000000000002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4" t="s">
        <v>245</v>
      </c>
      <c r="S13" s="174" t="s">
        <v>209</v>
      </c>
      <c r="T13" s="175" t="s">
        <v>209</v>
      </c>
      <c r="U13" s="160">
        <v>0.66800000000000004</v>
      </c>
      <c r="V13" s="160">
        <f>ROUND(E13*U13,2)</f>
        <v>1.66</v>
      </c>
      <c r="W13" s="160"/>
      <c r="X13" s="160" t="s">
        <v>246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247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266" t="s">
        <v>1541</v>
      </c>
      <c r="D14" s="267"/>
      <c r="E14" s="267"/>
      <c r="F14" s="267"/>
      <c r="G14" s="267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249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92" t="s">
        <v>1542</v>
      </c>
      <c r="D15" s="183"/>
      <c r="E15" s="184">
        <v>2.4900000000000002</v>
      </c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251</v>
      </c>
      <c r="AH15" s="149">
        <v>5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56.25" outlineLevel="1" x14ac:dyDescent="0.2">
      <c r="A16" s="169">
        <v>3</v>
      </c>
      <c r="B16" s="170" t="s">
        <v>1543</v>
      </c>
      <c r="C16" s="179" t="s">
        <v>1544</v>
      </c>
      <c r="D16" s="171" t="s">
        <v>244</v>
      </c>
      <c r="E16" s="172">
        <v>2.4900000000000002</v>
      </c>
      <c r="F16" s="173"/>
      <c r="G16" s="174">
        <f>ROUND(E16*F16,2)</f>
        <v>0</v>
      </c>
      <c r="H16" s="173"/>
      <c r="I16" s="174">
        <f>ROUND(E16*H16,2)</f>
        <v>0</v>
      </c>
      <c r="J16" s="173"/>
      <c r="K16" s="174">
        <f>ROUND(E16*J16,2)</f>
        <v>0</v>
      </c>
      <c r="L16" s="174">
        <v>21</v>
      </c>
      <c r="M16" s="174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4" t="s">
        <v>245</v>
      </c>
      <c r="S16" s="174" t="s">
        <v>209</v>
      </c>
      <c r="T16" s="175" t="s">
        <v>209</v>
      </c>
      <c r="U16" s="160">
        <v>5.3999999999999999E-2</v>
      </c>
      <c r="V16" s="160">
        <f>ROUND(E16*U16,2)</f>
        <v>0.13</v>
      </c>
      <c r="W16" s="160"/>
      <c r="X16" s="160" t="s">
        <v>246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247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266" t="s">
        <v>1545</v>
      </c>
      <c r="D17" s="267"/>
      <c r="E17" s="267"/>
      <c r="F17" s="267"/>
      <c r="G17" s="267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249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92" t="s">
        <v>1542</v>
      </c>
      <c r="D18" s="183"/>
      <c r="E18" s="184">
        <v>2.4900000000000002</v>
      </c>
      <c r="F18" s="160"/>
      <c r="G18" s="160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251</v>
      </c>
      <c r="AH18" s="149">
        <v>5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x14ac:dyDescent="0.2">
      <c r="A19" s="163" t="s">
        <v>204</v>
      </c>
      <c r="B19" s="164" t="s">
        <v>109</v>
      </c>
      <c r="C19" s="178" t="s">
        <v>110</v>
      </c>
      <c r="D19" s="165"/>
      <c r="E19" s="166"/>
      <c r="F19" s="167"/>
      <c r="G19" s="167">
        <f>SUMIF(AG20:AG21,"&lt;&gt;NOR",G20:G21)</f>
        <v>0</v>
      </c>
      <c r="H19" s="167"/>
      <c r="I19" s="167">
        <f>SUM(I20:I21)</f>
        <v>0</v>
      </c>
      <c r="J19" s="167"/>
      <c r="K19" s="167">
        <f>SUM(K20:K21)</f>
        <v>0</v>
      </c>
      <c r="L19" s="167"/>
      <c r="M19" s="167">
        <f>SUM(M20:M21)</f>
        <v>0</v>
      </c>
      <c r="N19" s="166"/>
      <c r="O19" s="166">
        <f>SUM(O20:O21)</f>
        <v>6.29</v>
      </c>
      <c r="P19" s="166"/>
      <c r="Q19" s="166">
        <f>SUM(Q20:Q21)</f>
        <v>0</v>
      </c>
      <c r="R19" s="167"/>
      <c r="S19" s="167"/>
      <c r="T19" s="168"/>
      <c r="U19" s="162"/>
      <c r="V19" s="162">
        <f>SUM(V20:V21)</f>
        <v>1.19</v>
      </c>
      <c r="W19" s="162"/>
      <c r="X19" s="162"/>
      <c r="AG19" t="s">
        <v>205</v>
      </c>
    </row>
    <row r="20" spans="1:60" outlineLevel="1" x14ac:dyDescent="0.2">
      <c r="A20" s="169">
        <v>4</v>
      </c>
      <c r="B20" s="170" t="s">
        <v>658</v>
      </c>
      <c r="C20" s="179" t="s">
        <v>659</v>
      </c>
      <c r="D20" s="171" t="s">
        <v>244</v>
      </c>
      <c r="E20" s="172">
        <v>2.4900000000000002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72">
        <v>2.5249999999999999</v>
      </c>
      <c r="O20" s="172">
        <f>ROUND(E20*N20,2)</f>
        <v>6.29</v>
      </c>
      <c r="P20" s="172">
        <v>0</v>
      </c>
      <c r="Q20" s="172">
        <f>ROUND(E20*P20,2)</f>
        <v>0</v>
      </c>
      <c r="R20" s="174" t="s">
        <v>384</v>
      </c>
      <c r="S20" s="174" t="s">
        <v>209</v>
      </c>
      <c r="T20" s="175" t="s">
        <v>209</v>
      </c>
      <c r="U20" s="160">
        <v>0.47699999999999998</v>
      </c>
      <c r="V20" s="160">
        <f>ROUND(E20*U20,2)</f>
        <v>1.19</v>
      </c>
      <c r="W20" s="160"/>
      <c r="X20" s="160" t="s">
        <v>246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247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92" t="s">
        <v>1542</v>
      </c>
      <c r="D21" s="183"/>
      <c r="E21" s="184">
        <v>2.4900000000000002</v>
      </c>
      <c r="F21" s="160"/>
      <c r="G21" s="160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251</v>
      </c>
      <c r="AH21" s="149">
        <v>5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x14ac:dyDescent="0.2">
      <c r="A22" s="163" t="s">
        <v>204</v>
      </c>
      <c r="B22" s="164" t="s">
        <v>137</v>
      </c>
      <c r="C22" s="178" t="s">
        <v>138</v>
      </c>
      <c r="D22" s="165"/>
      <c r="E22" s="166"/>
      <c r="F22" s="167"/>
      <c r="G22" s="167">
        <f>SUMIF(AG23:AG28,"&lt;&gt;NOR",G23:G28)</f>
        <v>0</v>
      </c>
      <c r="H22" s="167"/>
      <c r="I22" s="167">
        <f>SUM(I23:I28)</f>
        <v>0</v>
      </c>
      <c r="J22" s="167"/>
      <c r="K22" s="167">
        <f>SUM(K23:K28)</f>
        <v>0</v>
      </c>
      <c r="L22" s="167"/>
      <c r="M22" s="167">
        <f>SUM(M23:M28)</f>
        <v>0</v>
      </c>
      <c r="N22" s="166"/>
      <c r="O22" s="166">
        <f>SUM(O23:O28)</f>
        <v>0</v>
      </c>
      <c r="P22" s="166"/>
      <c r="Q22" s="166">
        <f>SUM(Q23:Q28)</f>
        <v>0</v>
      </c>
      <c r="R22" s="167"/>
      <c r="S22" s="167"/>
      <c r="T22" s="168"/>
      <c r="U22" s="162"/>
      <c r="V22" s="162">
        <f>SUM(V23:V28)</f>
        <v>0</v>
      </c>
      <c r="W22" s="162"/>
      <c r="X22" s="162"/>
      <c r="AG22" t="s">
        <v>205</v>
      </c>
    </row>
    <row r="23" spans="1:60" outlineLevel="1" x14ac:dyDescent="0.2">
      <c r="A23" s="185">
        <v>5</v>
      </c>
      <c r="B23" s="186" t="s">
        <v>1546</v>
      </c>
      <c r="C23" s="193" t="s">
        <v>1547</v>
      </c>
      <c r="D23" s="187" t="s">
        <v>299</v>
      </c>
      <c r="E23" s="188">
        <v>4</v>
      </c>
      <c r="F23" s="189"/>
      <c r="G23" s="190">
        <f t="shared" ref="G23:G28" si="0">ROUND(E23*F23,2)</f>
        <v>0</v>
      </c>
      <c r="H23" s="189"/>
      <c r="I23" s="190">
        <f t="shared" ref="I23:I28" si="1">ROUND(E23*H23,2)</f>
        <v>0</v>
      </c>
      <c r="J23" s="189"/>
      <c r="K23" s="190">
        <f t="shared" ref="K23:K28" si="2">ROUND(E23*J23,2)</f>
        <v>0</v>
      </c>
      <c r="L23" s="190">
        <v>21</v>
      </c>
      <c r="M23" s="190">
        <f t="shared" ref="M23:M28" si="3">G23*(1+L23/100)</f>
        <v>0</v>
      </c>
      <c r="N23" s="188">
        <v>0</v>
      </c>
      <c r="O23" s="188">
        <f t="shared" ref="O23:O28" si="4">ROUND(E23*N23,2)</f>
        <v>0</v>
      </c>
      <c r="P23" s="188">
        <v>0</v>
      </c>
      <c r="Q23" s="188">
        <f t="shared" ref="Q23:Q28" si="5">ROUND(E23*P23,2)</f>
        <v>0</v>
      </c>
      <c r="R23" s="190"/>
      <c r="S23" s="190" t="s">
        <v>231</v>
      </c>
      <c r="T23" s="191" t="s">
        <v>210</v>
      </c>
      <c r="U23" s="160">
        <v>0</v>
      </c>
      <c r="V23" s="160">
        <f t="shared" ref="V23:V28" si="6">ROUND(E23*U23,2)</f>
        <v>0</v>
      </c>
      <c r="W23" s="160"/>
      <c r="X23" s="160" t="s">
        <v>246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247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85">
        <v>6</v>
      </c>
      <c r="B24" s="186" t="s">
        <v>1548</v>
      </c>
      <c r="C24" s="193" t="s">
        <v>1549</v>
      </c>
      <c r="D24" s="187" t="s">
        <v>299</v>
      </c>
      <c r="E24" s="188">
        <v>3</v>
      </c>
      <c r="F24" s="189"/>
      <c r="G24" s="190">
        <f t="shared" si="0"/>
        <v>0</v>
      </c>
      <c r="H24" s="189"/>
      <c r="I24" s="190">
        <f t="shared" si="1"/>
        <v>0</v>
      </c>
      <c r="J24" s="189"/>
      <c r="K24" s="190">
        <f t="shared" si="2"/>
        <v>0</v>
      </c>
      <c r="L24" s="190">
        <v>21</v>
      </c>
      <c r="M24" s="190">
        <f t="shared" si="3"/>
        <v>0</v>
      </c>
      <c r="N24" s="188">
        <v>0</v>
      </c>
      <c r="O24" s="188">
        <f t="shared" si="4"/>
        <v>0</v>
      </c>
      <c r="P24" s="188">
        <v>0</v>
      </c>
      <c r="Q24" s="188">
        <f t="shared" si="5"/>
        <v>0</v>
      </c>
      <c r="R24" s="190"/>
      <c r="S24" s="190" t="s">
        <v>231</v>
      </c>
      <c r="T24" s="191" t="s">
        <v>210</v>
      </c>
      <c r="U24" s="160">
        <v>0</v>
      </c>
      <c r="V24" s="160">
        <f t="shared" si="6"/>
        <v>0</v>
      </c>
      <c r="W24" s="160"/>
      <c r="X24" s="160" t="s">
        <v>246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247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85">
        <v>7</v>
      </c>
      <c r="B25" s="186" t="s">
        <v>1550</v>
      </c>
      <c r="C25" s="193" t="s">
        <v>1551</v>
      </c>
      <c r="D25" s="187" t="s">
        <v>299</v>
      </c>
      <c r="E25" s="188">
        <v>1</v>
      </c>
      <c r="F25" s="189"/>
      <c r="G25" s="190">
        <f t="shared" si="0"/>
        <v>0</v>
      </c>
      <c r="H25" s="189"/>
      <c r="I25" s="190">
        <f t="shared" si="1"/>
        <v>0</v>
      </c>
      <c r="J25" s="189"/>
      <c r="K25" s="190">
        <f t="shared" si="2"/>
        <v>0</v>
      </c>
      <c r="L25" s="190">
        <v>21</v>
      </c>
      <c r="M25" s="190">
        <f t="shared" si="3"/>
        <v>0</v>
      </c>
      <c r="N25" s="188">
        <v>0</v>
      </c>
      <c r="O25" s="188">
        <f t="shared" si="4"/>
        <v>0</v>
      </c>
      <c r="P25" s="188">
        <v>0</v>
      </c>
      <c r="Q25" s="188">
        <f t="shared" si="5"/>
        <v>0</v>
      </c>
      <c r="R25" s="190"/>
      <c r="S25" s="190" t="s">
        <v>231</v>
      </c>
      <c r="T25" s="191" t="s">
        <v>210</v>
      </c>
      <c r="U25" s="160">
        <v>0</v>
      </c>
      <c r="V25" s="160">
        <f t="shared" si="6"/>
        <v>0</v>
      </c>
      <c r="W25" s="160"/>
      <c r="X25" s="160" t="s">
        <v>246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247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85">
        <v>8</v>
      </c>
      <c r="B26" s="186" t="s">
        <v>1552</v>
      </c>
      <c r="C26" s="193" t="s">
        <v>1553</v>
      </c>
      <c r="D26" s="187" t="s">
        <v>299</v>
      </c>
      <c r="E26" s="188">
        <v>6</v>
      </c>
      <c r="F26" s="189"/>
      <c r="G26" s="190">
        <f t="shared" si="0"/>
        <v>0</v>
      </c>
      <c r="H26" s="189"/>
      <c r="I26" s="190">
        <f t="shared" si="1"/>
        <v>0</v>
      </c>
      <c r="J26" s="189"/>
      <c r="K26" s="190">
        <f t="shared" si="2"/>
        <v>0</v>
      </c>
      <c r="L26" s="190">
        <v>21</v>
      </c>
      <c r="M26" s="190">
        <f t="shared" si="3"/>
        <v>0</v>
      </c>
      <c r="N26" s="188">
        <v>0</v>
      </c>
      <c r="O26" s="188">
        <f t="shared" si="4"/>
        <v>0</v>
      </c>
      <c r="P26" s="188">
        <v>0</v>
      </c>
      <c r="Q26" s="188">
        <f t="shared" si="5"/>
        <v>0</v>
      </c>
      <c r="R26" s="190"/>
      <c r="S26" s="190" t="s">
        <v>231</v>
      </c>
      <c r="T26" s="191" t="s">
        <v>210</v>
      </c>
      <c r="U26" s="160">
        <v>0</v>
      </c>
      <c r="V26" s="160">
        <f t="shared" si="6"/>
        <v>0</v>
      </c>
      <c r="W26" s="160"/>
      <c r="X26" s="160" t="s">
        <v>246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247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85">
        <v>9</v>
      </c>
      <c r="B27" s="186" t="s">
        <v>1554</v>
      </c>
      <c r="C27" s="193" t="s">
        <v>1555</v>
      </c>
      <c r="D27" s="187" t="s">
        <v>299</v>
      </c>
      <c r="E27" s="188">
        <v>1</v>
      </c>
      <c r="F27" s="189"/>
      <c r="G27" s="190">
        <f t="shared" si="0"/>
        <v>0</v>
      </c>
      <c r="H27" s="189"/>
      <c r="I27" s="190">
        <f t="shared" si="1"/>
        <v>0</v>
      </c>
      <c r="J27" s="189"/>
      <c r="K27" s="190">
        <f t="shared" si="2"/>
        <v>0</v>
      </c>
      <c r="L27" s="190">
        <v>21</v>
      </c>
      <c r="M27" s="190">
        <f t="shared" si="3"/>
        <v>0</v>
      </c>
      <c r="N27" s="188">
        <v>0</v>
      </c>
      <c r="O27" s="188">
        <f t="shared" si="4"/>
        <v>0</v>
      </c>
      <c r="P27" s="188">
        <v>0</v>
      </c>
      <c r="Q27" s="188">
        <f t="shared" si="5"/>
        <v>0</v>
      </c>
      <c r="R27" s="190"/>
      <c r="S27" s="190" t="s">
        <v>231</v>
      </c>
      <c r="T27" s="191" t="s">
        <v>210</v>
      </c>
      <c r="U27" s="160">
        <v>0</v>
      </c>
      <c r="V27" s="160">
        <f t="shared" si="6"/>
        <v>0</v>
      </c>
      <c r="W27" s="160"/>
      <c r="X27" s="160" t="s">
        <v>246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247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85">
        <v>10</v>
      </c>
      <c r="B28" s="186" t="s">
        <v>1556</v>
      </c>
      <c r="C28" s="193" t="s">
        <v>1557</v>
      </c>
      <c r="D28" s="187" t="s">
        <v>299</v>
      </c>
      <c r="E28" s="188">
        <v>1</v>
      </c>
      <c r="F28" s="189"/>
      <c r="G28" s="190">
        <f t="shared" si="0"/>
        <v>0</v>
      </c>
      <c r="H28" s="189"/>
      <c r="I28" s="190">
        <f t="shared" si="1"/>
        <v>0</v>
      </c>
      <c r="J28" s="189"/>
      <c r="K28" s="190">
        <f t="shared" si="2"/>
        <v>0</v>
      </c>
      <c r="L28" s="190">
        <v>21</v>
      </c>
      <c r="M28" s="190">
        <f t="shared" si="3"/>
        <v>0</v>
      </c>
      <c r="N28" s="188">
        <v>0</v>
      </c>
      <c r="O28" s="188">
        <f t="shared" si="4"/>
        <v>0</v>
      </c>
      <c r="P28" s="188">
        <v>0</v>
      </c>
      <c r="Q28" s="188">
        <f t="shared" si="5"/>
        <v>0</v>
      </c>
      <c r="R28" s="190"/>
      <c r="S28" s="190" t="s">
        <v>231</v>
      </c>
      <c r="T28" s="191" t="s">
        <v>210</v>
      </c>
      <c r="U28" s="160">
        <v>0</v>
      </c>
      <c r="V28" s="160">
        <f t="shared" si="6"/>
        <v>0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247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x14ac:dyDescent="0.2">
      <c r="A29" s="163" t="s">
        <v>204</v>
      </c>
      <c r="B29" s="164" t="s">
        <v>139</v>
      </c>
      <c r="C29" s="178" t="s">
        <v>140</v>
      </c>
      <c r="D29" s="165"/>
      <c r="E29" s="166"/>
      <c r="F29" s="167"/>
      <c r="G29" s="167">
        <f>SUMIF(AG30:AG31,"&lt;&gt;NOR",G30:G31)</f>
        <v>0</v>
      </c>
      <c r="H29" s="167"/>
      <c r="I29" s="167">
        <f>SUM(I30:I31)</f>
        <v>0</v>
      </c>
      <c r="J29" s="167"/>
      <c r="K29" s="167">
        <f>SUM(K30:K31)</f>
        <v>0</v>
      </c>
      <c r="L29" s="167"/>
      <c r="M29" s="167">
        <f>SUM(M30:M31)</f>
        <v>0</v>
      </c>
      <c r="N29" s="166"/>
      <c r="O29" s="166">
        <f>SUM(O30:O31)</f>
        <v>0</v>
      </c>
      <c r="P29" s="166"/>
      <c r="Q29" s="166">
        <f>SUM(Q30:Q31)</f>
        <v>0</v>
      </c>
      <c r="R29" s="167"/>
      <c r="S29" s="167"/>
      <c r="T29" s="168"/>
      <c r="U29" s="162"/>
      <c r="V29" s="162">
        <f>SUM(V30:V31)</f>
        <v>7.95</v>
      </c>
      <c r="W29" s="162"/>
      <c r="X29" s="162"/>
      <c r="AG29" t="s">
        <v>205</v>
      </c>
    </row>
    <row r="30" spans="1:60" outlineLevel="1" x14ac:dyDescent="0.2">
      <c r="A30" s="169">
        <v>11</v>
      </c>
      <c r="B30" s="170" t="s">
        <v>1558</v>
      </c>
      <c r="C30" s="179" t="s">
        <v>1559</v>
      </c>
      <c r="D30" s="171" t="s">
        <v>347</v>
      </c>
      <c r="E30" s="172">
        <v>6.2872500000000002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4" t="s">
        <v>384</v>
      </c>
      <c r="S30" s="174" t="s">
        <v>209</v>
      </c>
      <c r="T30" s="175" t="s">
        <v>209</v>
      </c>
      <c r="U30" s="160">
        <v>1.264</v>
      </c>
      <c r="V30" s="160">
        <f>ROUND(E30*U30,2)</f>
        <v>7.95</v>
      </c>
      <c r="W30" s="160"/>
      <c r="X30" s="160" t="s">
        <v>348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349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22.5" outlineLevel="1" x14ac:dyDescent="0.2">
      <c r="A31" s="156"/>
      <c r="B31" s="157"/>
      <c r="C31" s="266" t="s">
        <v>1560</v>
      </c>
      <c r="D31" s="267"/>
      <c r="E31" s="267"/>
      <c r="F31" s="267"/>
      <c r="G31" s="267"/>
      <c r="H31" s="160"/>
      <c r="I31" s="160"/>
      <c r="J31" s="160"/>
      <c r="K31" s="160"/>
      <c r="L31" s="160"/>
      <c r="M31" s="160"/>
      <c r="N31" s="159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49"/>
      <c r="Z31" s="149"/>
      <c r="AA31" s="149"/>
      <c r="AB31" s="149"/>
      <c r="AC31" s="149"/>
      <c r="AD31" s="149"/>
      <c r="AE31" s="149"/>
      <c r="AF31" s="149"/>
      <c r="AG31" s="149" t="s">
        <v>249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76" t="str">
        <f>C31</f>
        <v>přesun hmot pro budovy občanské výstavby (JKSO 801), budovy pro bydlení (JKSO 803) budovy pro výrobu a služby (JKSO 812) s nosnou svislou konstrukcí monolitickou betonovou tyčovou nebo plošnou</v>
      </c>
      <c r="BB31" s="149"/>
      <c r="BC31" s="149"/>
      <c r="BD31" s="149"/>
      <c r="BE31" s="149"/>
      <c r="BF31" s="149"/>
      <c r="BG31" s="149"/>
      <c r="BH31" s="149"/>
    </row>
    <row r="32" spans="1:60" x14ac:dyDescent="0.2">
      <c r="A32" s="3"/>
      <c r="B32" s="4"/>
      <c r="C32" s="180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E32">
        <v>15</v>
      </c>
      <c r="AF32">
        <v>21</v>
      </c>
      <c r="AG32" t="s">
        <v>191</v>
      </c>
    </row>
    <row r="33" spans="1:33" x14ac:dyDescent="0.2">
      <c r="A33" s="152"/>
      <c r="B33" s="153" t="s">
        <v>29</v>
      </c>
      <c r="C33" s="181"/>
      <c r="D33" s="154"/>
      <c r="E33" s="155"/>
      <c r="F33" s="155"/>
      <c r="G33" s="177">
        <f>G8+G19+G22+G29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AE33">
        <f>SUMIF(L7:L31,AE32,G7:G31)</f>
        <v>0</v>
      </c>
      <c r="AF33">
        <f>SUMIF(L7:L31,AF32,G7:G31)</f>
        <v>0</v>
      </c>
      <c r="AG33" t="s">
        <v>240</v>
      </c>
    </row>
    <row r="34" spans="1:33" x14ac:dyDescent="0.2">
      <c r="C34" s="182"/>
      <c r="D34" s="10"/>
      <c r="AG34" t="s">
        <v>241</v>
      </c>
    </row>
    <row r="35" spans="1:33" x14ac:dyDescent="0.2">
      <c r="D35" s="10"/>
    </row>
    <row r="36" spans="1:33" x14ac:dyDescent="0.2">
      <c r="D36" s="10"/>
    </row>
    <row r="37" spans="1:33" x14ac:dyDescent="0.2">
      <c r="D37" s="10"/>
    </row>
    <row r="38" spans="1:33" x14ac:dyDescent="0.2">
      <c r="D38" s="10"/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tC4vbbIku2/lmGbsBsmkzvHK2HeWrHUjf7YZObsb87XGHO3KPUfMn8+jTs9ydELngQPSkRJRlY7TgDl7KOk6g==" saltValue="Mt5s95h4TnzJr7f4fdZW0A==" spinCount="100000" sheet="1"/>
  <mergeCells count="8">
    <mergeCell ref="C17:G17"/>
    <mergeCell ref="C31:G31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616EC-3A4C-4156-8532-E97550B7231A}">
  <sheetPr>
    <tabColor theme="6" tint="0.39997558519241921"/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81</v>
      </c>
      <c r="C4" s="263" t="s">
        <v>82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SUMIF(AG9:AG15,"&lt;&gt;NOR",G9:G15)</f>
        <v>0</v>
      </c>
      <c r="H8" s="167"/>
      <c r="I8" s="167">
        <f>SUM(I9:I15)</f>
        <v>0</v>
      </c>
      <c r="J8" s="167"/>
      <c r="K8" s="167">
        <f>SUM(K9:K15)</f>
        <v>0</v>
      </c>
      <c r="L8" s="167"/>
      <c r="M8" s="167">
        <f>SUM(M9:M15)</f>
        <v>0</v>
      </c>
      <c r="N8" s="166"/>
      <c r="O8" s="166">
        <f>SUM(O9:O15)</f>
        <v>0</v>
      </c>
      <c r="P8" s="166"/>
      <c r="Q8" s="166">
        <f>SUM(Q9:Q15)</f>
        <v>0</v>
      </c>
      <c r="R8" s="167"/>
      <c r="S8" s="167"/>
      <c r="T8" s="168"/>
      <c r="U8" s="162"/>
      <c r="V8" s="162">
        <f>SUM(V9:V15)</f>
        <v>193.14000000000001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1561</v>
      </c>
      <c r="C9" s="179" t="s">
        <v>1562</v>
      </c>
      <c r="D9" s="171" t="s">
        <v>244</v>
      </c>
      <c r="E9" s="172">
        <v>23.25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0.106</v>
      </c>
      <c r="V9" s="160">
        <f>ROUND(E9*U9,2)</f>
        <v>2.46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6" t="s">
        <v>1563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69">
        <v>2</v>
      </c>
      <c r="B11" s="170" t="s">
        <v>1539</v>
      </c>
      <c r="C11" s="179" t="s">
        <v>1540</v>
      </c>
      <c r="D11" s="171" t="s">
        <v>244</v>
      </c>
      <c r="E11" s="172">
        <v>23.25</v>
      </c>
      <c r="F11" s="173"/>
      <c r="G11" s="174">
        <f>ROUND(E11*F11,2)</f>
        <v>0</v>
      </c>
      <c r="H11" s="173"/>
      <c r="I11" s="174">
        <f>ROUND(E11*H11,2)</f>
        <v>0</v>
      </c>
      <c r="J11" s="173"/>
      <c r="K11" s="174">
        <f>ROUND(E11*J11,2)</f>
        <v>0</v>
      </c>
      <c r="L11" s="174">
        <v>21</v>
      </c>
      <c r="M11" s="174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4" t="s">
        <v>245</v>
      </c>
      <c r="S11" s="174" t="s">
        <v>209</v>
      </c>
      <c r="T11" s="175" t="s">
        <v>209</v>
      </c>
      <c r="U11" s="160">
        <v>0.66800000000000004</v>
      </c>
      <c r="V11" s="160">
        <f>ROUND(E11*U11,2)</f>
        <v>15.53</v>
      </c>
      <c r="W11" s="160"/>
      <c r="X11" s="160" t="s">
        <v>246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247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266" t="s">
        <v>1541</v>
      </c>
      <c r="D12" s="267"/>
      <c r="E12" s="267"/>
      <c r="F12" s="267"/>
      <c r="G12" s="267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249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92" t="s">
        <v>1564</v>
      </c>
      <c r="D13" s="183"/>
      <c r="E13" s="184">
        <v>23.25</v>
      </c>
      <c r="F13" s="160"/>
      <c r="G13" s="160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251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69">
        <v>3</v>
      </c>
      <c r="B14" s="170" t="s">
        <v>1565</v>
      </c>
      <c r="C14" s="179" t="s">
        <v>1566</v>
      </c>
      <c r="D14" s="171" t="s">
        <v>299</v>
      </c>
      <c r="E14" s="172">
        <v>31</v>
      </c>
      <c r="F14" s="173"/>
      <c r="G14" s="174">
        <f>ROUND(E14*F14,2)</f>
        <v>0</v>
      </c>
      <c r="H14" s="173"/>
      <c r="I14" s="174">
        <f>ROUND(E14*H14,2)</f>
        <v>0</v>
      </c>
      <c r="J14" s="173"/>
      <c r="K14" s="174">
        <f>ROUND(E14*J14,2)</f>
        <v>0</v>
      </c>
      <c r="L14" s="174">
        <v>21</v>
      </c>
      <c r="M14" s="174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4" t="s">
        <v>599</v>
      </c>
      <c r="S14" s="174" t="s">
        <v>209</v>
      </c>
      <c r="T14" s="175" t="s">
        <v>209</v>
      </c>
      <c r="U14" s="160">
        <v>5.65</v>
      </c>
      <c r="V14" s="160">
        <f>ROUND(E14*U14,2)</f>
        <v>175.15</v>
      </c>
      <c r="W14" s="160"/>
      <c r="X14" s="160" t="s">
        <v>246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247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56"/>
      <c r="B15" s="157"/>
      <c r="C15" s="266" t="s">
        <v>1567</v>
      </c>
      <c r="D15" s="267"/>
      <c r="E15" s="267"/>
      <c r="F15" s="267"/>
      <c r="G15" s="267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249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76" t="str">
        <f>C15</f>
        <v>pro vysazování rostlin v hornině 1 až 4 s výměnou půdy na 50%, s případným naložením přebytečných výkopků na dopravní prostředek, s odvozem na vzdálenost do 20 km a se složením,</v>
      </c>
      <c r="BB15" s="149"/>
      <c r="BC15" s="149"/>
      <c r="BD15" s="149"/>
      <c r="BE15" s="149"/>
      <c r="BF15" s="149"/>
      <c r="BG15" s="149"/>
      <c r="BH15" s="149"/>
    </row>
    <row r="16" spans="1:60" x14ac:dyDescent="0.2">
      <c r="A16" s="163" t="s">
        <v>204</v>
      </c>
      <c r="B16" s="164" t="s">
        <v>107</v>
      </c>
      <c r="C16" s="178" t="s">
        <v>108</v>
      </c>
      <c r="D16" s="165"/>
      <c r="E16" s="166"/>
      <c r="F16" s="167"/>
      <c r="G16" s="167">
        <f>SUMIF(AG17:AG41,"&lt;&gt;NOR",G17:G41)</f>
        <v>0</v>
      </c>
      <c r="H16" s="167"/>
      <c r="I16" s="167">
        <f>SUM(I17:I41)</f>
        <v>0</v>
      </c>
      <c r="J16" s="167"/>
      <c r="K16" s="167">
        <f>SUM(K17:K41)</f>
        <v>0</v>
      </c>
      <c r="L16" s="167"/>
      <c r="M16" s="167">
        <f>SUM(M17:M41)</f>
        <v>0</v>
      </c>
      <c r="N16" s="166"/>
      <c r="O16" s="166">
        <f>SUM(O17:O41)</f>
        <v>4.21</v>
      </c>
      <c r="P16" s="166"/>
      <c r="Q16" s="166">
        <f>SUM(Q17:Q41)</f>
        <v>0</v>
      </c>
      <c r="R16" s="167"/>
      <c r="S16" s="167"/>
      <c r="T16" s="168"/>
      <c r="U16" s="162"/>
      <c r="V16" s="162">
        <f>SUM(V17:V41)</f>
        <v>304.60000000000002</v>
      </c>
      <c r="W16" s="162"/>
      <c r="X16" s="162"/>
      <c r="AG16" t="s">
        <v>205</v>
      </c>
    </row>
    <row r="17" spans="1:60" outlineLevel="1" x14ac:dyDescent="0.2">
      <c r="A17" s="169">
        <v>4</v>
      </c>
      <c r="B17" s="170" t="s">
        <v>1568</v>
      </c>
      <c r="C17" s="179" t="s">
        <v>1569</v>
      </c>
      <c r="D17" s="171" t="s">
        <v>258</v>
      </c>
      <c r="E17" s="172">
        <v>1772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4" t="s">
        <v>599</v>
      </c>
      <c r="S17" s="174" t="s">
        <v>209</v>
      </c>
      <c r="T17" s="175" t="s">
        <v>209</v>
      </c>
      <c r="U17" s="160">
        <v>0.06</v>
      </c>
      <c r="V17" s="160">
        <f>ROUND(E17*U17,2)</f>
        <v>106.32</v>
      </c>
      <c r="W17" s="160"/>
      <c r="X17" s="160" t="s">
        <v>246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247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266" t="s">
        <v>1570</v>
      </c>
      <c r="D18" s="267"/>
      <c r="E18" s="267"/>
      <c r="F18" s="267"/>
      <c r="G18" s="267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249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92" t="s">
        <v>1571</v>
      </c>
      <c r="D19" s="183"/>
      <c r="E19" s="184">
        <v>1772</v>
      </c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251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85">
        <v>5</v>
      </c>
      <c r="B20" s="186" t="s">
        <v>1572</v>
      </c>
      <c r="C20" s="193" t="s">
        <v>1573</v>
      </c>
      <c r="D20" s="187" t="s">
        <v>299</v>
      </c>
      <c r="E20" s="188">
        <v>31</v>
      </c>
      <c r="F20" s="189"/>
      <c r="G20" s="190">
        <f>ROUND(E20*F20,2)</f>
        <v>0</v>
      </c>
      <c r="H20" s="189"/>
      <c r="I20" s="190">
        <f>ROUND(E20*H20,2)</f>
        <v>0</v>
      </c>
      <c r="J20" s="189"/>
      <c r="K20" s="190">
        <f>ROUND(E20*J20,2)</f>
        <v>0</v>
      </c>
      <c r="L20" s="190">
        <v>21</v>
      </c>
      <c r="M20" s="190">
        <f>G20*(1+L20/100)</f>
        <v>0</v>
      </c>
      <c r="N20" s="188">
        <v>0</v>
      </c>
      <c r="O20" s="188">
        <f>ROUND(E20*N20,2)</f>
        <v>0</v>
      </c>
      <c r="P20" s="188">
        <v>0</v>
      </c>
      <c r="Q20" s="188">
        <f>ROUND(E20*P20,2)</f>
        <v>0</v>
      </c>
      <c r="R20" s="190" t="s">
        <v>1574</v>
      </c>
      <c r="S20" s="190" t="s">
        <v>209</v>
      </c>
      <c r="T20" s="191" t="s">
        <v>209</v>
      </c>
      <c r="U20" s="160">
        <v>1.0660000000000001</v>
      </c>
      <c r="V20" s="160">
        <f>ROUND(E20*U20,2)</f>
        <v>33.049999999999997</v>
      </c>
      <c r="W20" s="160"/>
      <c r="X20" s="160" t="s">
        <v>246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247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69">
        <v>6</v>
      </c>
      <c r="B21" s="170" t="s">
        <v>1575</v>
      </c>
      <c r="C21" s="179" t="s">
        <v>1576</v>
      </c>
      <c r="D21" s="171" t="s">
        <v>293</v>
      </c>
      <c r="E21" s="172">
        <v>505.3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2">
        <v>2.0000000000000001E-4</v>
      </c>
      <c r="O21" s="172">
        <f>ROUND(E21*N21,2)</f>
        <v>0.1</v>
      </c>
      <c r="P21" s="172">
        <v>0</v>
      </c>
      <c r="Q21" s="172">
        <f>ROUND(E21*P21,2)</f>
        <v>0</v>
      </c>
      <c r="R21" s="174" t="s">
        <v>1459</v>
      </c>
      <c r="S21" s="174" t="s">
        <v>209</v>
      </c>
      <c r="T21" s="175" t="s">
        <v>209</v>
      </c>
      <c r="U21" s="160">
        <v>0.32700000000000001</v>
      </c>
      <c r="V21" s="160">
        <f>ROUND(E21*U21,2)</f>
        <v>165.23</v>
      </c>
      <c r="W21" s="160"/>
      <c r="X21" s="160" t="s">
        <v>246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247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92" t="s">
        <v>1577</v>
      </c>
      <c r="D22" s="183"/>
      <c r="E22" s="184">
        <v>272.8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251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2" t="s">
        <v>1578</v>
      </c>
      <c r="D23" s="183"/>
      <c r="E23" s="184">
        <v>232.5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251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69">
        <v>7</v>
      </c>
      <c r="B24" s="170" t="s">
        <v>1579</v>
      </c>
      <c r="C24" s="179" t="s">
        <v>1580</v>
      </c>
      <c r="D24" s="171" t="s">
        <v>244</v>
      </c>
      <c r="E24" s="172">
        <v>1.21272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72">
        <v>2.9100000000000001E-2</v>
      </c>
      <c r="O24" s="172">
        <f>ROUND(E24*N24,2)</f>
        <v>0.04</v>
      </c>
      <c r="P24" s="172">
        <v>0</v>
      </c>
      <c r="Q24" s="172">
        <f>ROUND(E24*P24,2)</f>
        <v>0</v>
      </c>
      <c r="R24" s="174" t="s">
        <v>1459</v>
      </c>
      <c r="S24" s="174" t="s">
        <v>209</v>
      </c>
      <c r="T24" s="175" t="s">
        <v>209</v>
      </c>
      <c r="U24" s="160">
        <v>0</v>
      </c>
      <c r="V24" s="160">
        <f>ROUND(E24*U24,2)</f>
        <v>0</v>
      </c>
      <c r="W24" s="160"/>
      <c r="X24" s="160" t="s">
        <v>246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247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92" t="s">
        <v>1581</v>
      </c>
      <c r="D25" s="183"/>
      <c r="E25" s="184">
        <v>1.21272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251</v>
      </c>
      <c r="AH25" s="149">
        <v>5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85">
        <v>8</v>
      </c>
      <c r="B26" s="186" t="s">
        <v>1582</v>
      </c>
      <c r="C26" s="193" t="s">
        <v>1583</v>
      </c>
      <c r="D26" s="187" t="s">
        <v>307</v>
      </c>
      <c r="E26" s="188">
        <v>1</v>
      </c>
      <c r="F26" s="189"/>
      <c r="G26" s="190">
        <f>ROUND(E26*F26,2)</f>
        <v>0</v>
      </c>
      <c r="H26" s="189"/>
      <c r="I26" s="190">
        <f>ROUND(E26*H26,2)</f>
        <v>0</v>
      </c>
      <c r="J26" s="189"/>
      <c r="K26" s="190">
        <f>ROUND(E26*J26,2)</f>
        <v>0</v>
      </c>
      <c r="L26" s="190">
        <v>21</v>
      </c>
      <c r="M26" s="190">
        <f>G26*(1+L26/100)</f>
        <v>0</v>
      </c>
      <c r="N26" s="188">
        <v>0</v>
      </c>
      <c r="O26" s="188">
        <f>ROUND(E26*N26,2)</f>
        <v>0</v>
      </c>
      <c r="P26" s="188">
        <v>0</v>
      </c>
      <c r="Q26" s="188">
        <f>ROUND(E26*P26,2)</f>
        <v>0</v>
      </c>
      <c r="R26" s="190"/>
      <c r="S26" s="190" t="s">
        <v>231</v>
      </c>
      <c r="T26" s="191" t="s">
        <v>210</v>
      </c>
      <c r="U26" s="160">
        <v>0</v>
      </c>
      <c r="V26" s="160">
        <f>ROUND(E26*U26,2)</f>
        <v>0</v>
      </c>
      <c r="W26" s="160"/>
      <c r="X26" s="160" t="s">
        <v>246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247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85">
        <v>9</v>
      </c>
      <c r="B27" s="186" t="s">
        <v>1584</v>
      </c>
      <c r="C27" s="193" t="s">
        <v>1585</v>
      </c>
      <c r="D27" s="187" t="s">
        <v>307</v>
      </c>
      <c r="E27" s="188">
        <v>1</v>
      </c>
      <c r="F27" s="189"/>
      <c r="G27" s="190">
        <f>ROUND(E27*F27,2)</f>
        <v>0</v>
      </c>
      <c r="H27" s="189"/>
      <c r="I27" s="190">
        <f>ROUND(E27*H27,2)</f>
        <v>0</v>
      </c>
      <c r="J27" s="189"/>
      <c r="K27" s="190">
        <f>ROUND(E27*J27,2)</f>
        <v>0</v>
      </c>
      <c r="L27" s="190">
        <v>21</v>
      </c>
      <c r="M27" s="190">
        <f>G27*(1+L27/100)</f>
        <v>0</v>
      </c>
      <c r="N27" s="188">
        <v>0</v>
      </c>
      <c r="O27" s="188">
        <f>ROUND(E27*N27,2)</f>
        <v>0</v>
      </c>
      <c r="P27" s="188">
        <v>0</v>
      </c>
      <c r="Q27" s="188">
        <f>ROUND(E27*P27,2)</f>
        <v>0</v>
      </c>
      <c r="R27" s="190"/>
      <c r="S27" s="190" t="s">
        <v>231</v>
      </c>
      <c r="T27" s="191" t="s">
        <v>210</v>
      </c>
      <c r="U27" s="160">
        <v>0</v>
      </c>
      <c r="V27" s="160">
        <f>ROUND(E27*U27,2)</f>
        <v>0</v>
      </c>
      <c r="W27" s="160"/>
      <c r="X27" s="160" t="s">
        <v>246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247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69">
        <v>10</v>
      </c>
      <c r="B28" s="170" t="s">
        <v>1586</v>
      </c>
      <c r="C28" s="179" t="s">
        <v>1587</v>
      </c>
      <c r="D28" s="171" t="s">
        <v>442</v>
      </c>
      <c r="E28" s="172">
        <v>450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2">
        <v>1E-3</v>
      </c>
      <c r="O28" s="172">
        <f>ROUND(E28*N28,2)</f>
        <v>0.45</v>
      </c>
      <c r="P28" s="172">
        <v>0</v>
      </c>
      <c r="Q28" s="172">
        <f>ROUND(E28*P28,2)</f>
        <v>0</v>
      </c>
      <c r="R28" s="174" t="s">
        <v>315</v>
      </c>
      <c r="S28" s="174" t="s">
        <v>209</v>
      </c>
      <c r="T28" s="175" t="s">
        <v>209</v>
      </c>
      <c r="U28" s="160">
        <v>0</v>
      </c>
      <c r="V28" s="160">
        <f>ROUND(E28*U28,2)</f>
        <v>0</v>
      </c>
      <c r="W28" s="160"/>
      <c r="X28" s="160" t="s">
        <v>316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317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92" t="s">
        <v>1588</v>
      </c>
      <c r="D29" s="183"/>
      <c r="E29" s="184">
        <v>443</v>
      </c>
      <c r="F29" s="160"/>
      <c r="G29" s="160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251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92" t="s">
        <v>238</v>
      </c>
      <c r="D30" s="183"/>
      <c r="E30" s="184">
        <v>7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251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85">
        <v>11</v>
      </c>
      <c r="B31" s="186" t="s">
        <v>1589</v>
      </c>
      <c r="C31" s="193" t="s">
        <v>1590</v>
      </c>
      <c r="D31" s="187" t="s">
        <v>299</v>
      </c>
      <c r="E31" s="188">
        <v>6</v>
      </c>
      <c r="F31" s="189"/>
      <c r="G31" s="190">
        <f>ROUND(E31*F31,2)</f>
        <v>0</v>
      </c>
      <c r="H31" s="189"/>
      <c r="I31" s="190">
        <f>ROUND(E31*H31,2)</f>
        <v>0</v>
      </c>
      <c r="J31" s="189"/>
      <c r="K31" s="190">
        <f>ROUND(E31*J31,2)</f>
        <v>0</v>
      </c>
      <c r="L31" s="190">
        <v>21</v>
      </c>
      <c r="M31" s="190">
        <f>G31*(1+L31/100)</f>
        <v>0</v>
      </c>
      <c r="N31" s="188">
        <v>0</v>
      </c>
      <c r="O31" s="188">
        <f>ROUND(E31*N31,2)</f>
        <v>0</v>
      </c>
      <c r="P31" s="188">
        <v>0</v>
      </c>
      <c r="Q31" s="188">
        <f>ROUND(E31*P31,2)</f>
        <v>0</v>
      </c>
      <c r="R31" s="190"/>
      <c r="S31" s="190" t="s">
        <v>231</v>
      </c>
      <c r="T31" s="191" t="s">
        <v>210</v>
      </c>
      <c r="U31" s="160">
        <v>0</v>
      </c>
      <c r="V31" s="160">
        <f>ROUND(E31*U31,2)</f>
        <v>0</v>
      </c>
      <c r="W31" s="160"/>
      <c r="X31" s="160" t="s">
        <v>316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317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85">
        <v>12</v>
      </c>
      <c r="B32" s="186" t="s">
        <v>1591</v>
      </c>
      <c r="C32" s="193" t="s">
        <v>1592</v>
      </c>
      <c r="D32" s="187" t="s">
        <v>299</v>
      </c>
      <c r="E32" s="188">
        <v>25</v>
      </c>
      <c r="F32" s="189"/>
      <c r="G32" s="190">
        <f>ROUND(E32*F32,2)</f>
        <v>0</v>
      </c>
      <c r="H32" s="189"/>
      <c r="I32" s="190">
        <f>ROUND(E32*H32,2)</f>
        <v>0</v>
      </c>
      <c r="J32" s="189"/>
      <c r="K32" s="190">
        <f>ROUND(E32*J32,2)</f>
        <v>0</v>
      </c>
      <c r="L32" s="190">
        <v>21</v>
      </c>
      <c r="M32" s="190">
        <f>G32*(1+L32/100)</f>
        <v>0</v>
      </c>
      <c r="N32" s="188">
        <v>4.0000000000000001E-3</v>
      </c>
      <c r="O32" s="188">
        <f>ROUND(E32*N32,2)</f>
        <v>0.1</v>
      </c>
      <c r="P32" s="188">
        <v>0</v>
      </c>
      <c r="Q32" s="188">
        <f>ROUND(E32*P32,2)</f>
        <v>0</v>
      </c>
      <c r="R32" s="190" t="s">
        <v>315</v>
      </c>
      <c r="S32" s="190" t="s">
        <v>209</v>
      </c>
      <c r="T32" s="191" t="s">
        <v>209</v>
      </c>
      <c r="U32" s="160">
        <v>0</v>
      </c>
      <c r="V32" s="160">
        <f>ROUND(E32*U32,2)</f>
        <v>0</v>
      </c>
      <c r="W32" s="160"/>
      <c r="X32" s="160" t="s">
        <v>316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317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85">
        <v>13</v>
      </c>
      <c r="B33" s="186" t="s">
        <v>1593</v>
      </c>
      <c r="C33" s="193" t="s">
        <v>1594</v>
      </c>
      <c r="D33" s="187" t="s">
        <v>299</v>
      </c>
      <c r="E33" s="188">
        <v>49</v>
      </c>
      <c r="F33" s="189"/>
      <c r="G33" s="190">
        <f>ROUND(E33*F33,2)</f>
        <v>0</v>
      </c>
      <c r="H33" s="189"/>
      <c r="I33" s="190">
        <f>ROUND(E33*H33,2)</f>
        <v>0</v>
      </c>
      <c r="J33" s="189"/>
      <c r="K33" s="190">
        <f>ROUND(E33*J33,2)</f>
        <v>0</v>
      </c>
      <c r="L33" s="190">
        <v>21</v>
      </c>
      <c r="M33" s="190">
        <f>G33*(1+L33/100)</f>
        <v>0</v>
      </c>
      <c r="N33" s="188">
        <v>2.5000000000000001E-2</v>
      </c>
      <c r="O33" s="188">
        <f>ROUND(E33*N33,2)</f>
        <v>1.23</v>
      </c>
      <c r="P33" s="188">
        <v>0</v>
      </c>
      <c r="Q33" s="188">
        <f>ROUND(E33*P33,2)</f>
        <v>0</v>
      </c>
      <c r="R33" s="190" t="s">
        <v>315</v>
      </c>
      <c r="S33" s="190" t="s">
        <v>209</v>
      </c>
      <c r="T33" s="191" t="s">
        <v>209</v>
      </c>
      <c r="U33" s="160">
        <v>0</v>
      </c>
      <c r="V33" s="160">
        <f>ROUND(E33*U33,2)</f>
        <v>0</v>
      </c>
      <c r="W33" s="160"/>
      <c r="X33" s="160" t="s">
        <v>316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317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69">
        <v>14</v>
      </c>
      <c r="B34" s="170" t="s">
        <v>1595</v>
      </c>
      <c r="C34" s="179" t="s">
        <v>1596</v>
      </c>
      <c r="D34" s="171" t="s">
        <v>299</v>
      </c>
      <c r="E34" s="172">
        <v>49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72">
        <v>2.5000000000000001E-2</v>
      </c>
      <c r="O34" s="172">
        <f>ROUND(E34*N34,2)</f>
        <v>1.23</v>
      </c>
      <c r="P34" s="172">
        <v>0</v>
      </c>
      <c r="Q34" s="172">
        <f>ROUND(E34*P34,2)</f>
        <v>0</v>
      </c>
      <c r="R34" s="174" t="s">
        <v>315</v>
      </c>
      <c r="S34" s="174" t="s">
        <v>209</v>
      </c>
      <c r="T34" s="175" t="s">
        <v>209</v>
      </c>
      <c r="U34" s="160">
        <v>0</v>
      </c>
      <c r="V34" s="160">
        <f>ROUND(E34*U34,2)</f>
        <v>0</v>
      </c>
      <c r="W34" s="160"/>
      <c r="X34" s="160" t="s">
        <v>316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317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2" t="s">
        <v>1597</v>
      </c>
      <c r="D35" s="183"/>
      <c r="E35" s="184">
        <v>31</v>
      </c>
      <c r="F35" s="160"/>
      <c r="G35" s="160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251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92" t="s">
        <v>1598</v>
      </c>
      <c r="D36" s="183"/>
      <c r="E36" s="184">
        <v>18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251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69">
        <v>15</v>
      </c>
      <c r="B37" s="170" t="s">
        <v>1599</v>
      </c>
      <c r="C37" s="179" t="s">
        <v>1600</v>
      </c>
      <c r="D37" s="171" t="s">
        <v>244</v>
      </c>
      <c r="E37" s="172">
        <v>1.57412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72">
        <v>0.55000000000000004</v>
      </c>
      <c r="O37" s="172">
        <f>ROUND(E37*N37,2)</f>
        <v>0.87</v>
      </c>
      <c r="P37" s="172">
        <v>0</v>
      </c>
      <c r="Q37" s="172">
        <f>ROUND(E37*P37,2)</f>
        <v>0</v>
      </c>
      <c r="R37" s="174" t="s">
        <v>315</v>
      </c>
      <c r="S37" s="174" t="s">
        <v>1601</v>
      </c>
      <c r="T37" s="175" t="s">
        <v>1601</v>
      </c>
      <c r="U37" s="160">
        <v>0</v>
      </c>
      <c r="V37" s="160">
        <f>ROUND(E37*U37,2)</f>
        <v>0</v>
      </c>
      <c r="W37" s="160"/>
      <c r="X37" s="160" t="s">
        <v>316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317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22.5" outlineLevel="1" x14ac:dyDescent="0.2">
      <c r="A38" s="156"/>
      <c r="B38" s="157"/>
      <c r="C38" s="192" t="s">
        <v>1602</v>
      </c>
      <c r="D38" s="183"/>
      <c r="E38" s="184">
        <v>0.78566000000000003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251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92" t="s">
        <v>1603</v>
      </c>
      <c r="D39" s="183"/>
      <c r="E39" s="184">
        <v>0.78844999999999998</v>
      </c>
      <c r="F39" s="160"/>
      <c r="G39" s="160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49"/>
      <c r="Z39" s="149"/>
      <c r="AA39" s="149"/>
      <c r="AB39" s="149"/>
      <c r="AC39" s="149"/>
      <c r="AD39" s="149"/>
      <c r="AE39" s="149"/>
      <c r="AF39" s="149"/>
      <c r="AG39" s="149" t="s">
        <v>251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69">
        <v>16</v>
      </c>
      <c r="B40" s="170" t="s">
        <v>1604</v>
      </c>
      <c r="C40" s="179" t="s">
        <v>1605</v>
      </c>
      <c r="D40" s="171" t="s">
        <v>293</v>
      </c>
      <c r="E40" s="172">
        <v>1550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2">
        <v>1.2E-4</v>
      </c>
      <c r="O40" s="172">
        <f>ROUND(E40*N40,2)</f>
        <v>0.19</v>
      </c>
      <c r="P40" s="172">
        <v>0</v>
      </c>
      <c r="Q40" s="172">
        <f>ROUND(E40*P40,2)</f>
        <v>0</v>
      </c>
      <c r="R40" s="174" t="s">
        <v>315</v>
      </c>
      <c r="S40" s="174" t="s">
        <v>209</v>
      </c>
      <c r="T40" s="175" t="s">
        <v>209</v>
      </c>
      <c r="U40" s="160">
        <v>0</v>
      </c>
      <c r="V40" s="160">
        <f>ROUND(E40*U40,2)</f>
        <v>0</v>
      </c>
      <c r="W40" s="160"/>
      <c r="X40" s="160" t="s">
        <v>316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317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2" t="s">
        <v>1606</v>
      </c>
      <c r="D41" s="183"/>
      <c r="E41" s="184">
        <v>1550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251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x14ac:dyDescent="0.2">
      <c r="A42" s="3"/>
      <c r="B42" s="4"/>
      <c r="C42" s="180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E42">
        <v>15</v>
      </c>
      <c r="AF42">
        <v>21</v>
      </c>
      <c r="AG42" t="s">
        <v>191</v>
      </c>
    </row>
    <row r="43" spans="1:60" x14ac:dyDescent="0.2">
      <c r="A43" s="152"/>
      <c r="B43" s="153" t="s">
        <v>29</v>
      </c>
      <c r="C43" s="181"/>
      <c r="D43" s="154"/>
      <c r="E43" s="155"/>
      <c r="F43" s="155"/>
      <c r="G43" s="177">
        <f>G8+G16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f>SUMIF(L7:L41,AE42,G7:G41)</f>
        <v>0</v>
      </c>
      <c r="AF43">
        <f>SUMIF(L7:L41,AF42,G7:G41)</f>
        <v>0</v>
      </c>
      <c r="AG43" t="s">
        <v>240</v>
      </c>
    </row>
    <row r="44" spans="1:60" x14ac:dyDescent="0.2">
      <c r="C44" s="182"/>
      <c r="D44" s="10"/>
      <c r="AG44" t="s">
        <v>241</v>
      </c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Ra74msBrxXZR433XlNxyZJOBHZjPjAQ0FwdZe0eQMjXmhu7PglXgvSuXAj1XmbZmK9gC7YJR7HODM2bYGQ6kg==" saltValue="K2VbyDp7ynsnb2SMrwbzFw==" spinCount="100000" sheet="1"/>
  <mergeCells count="8">
    <mergeCell ref="C15:G15"/>
    <mergeCell ref="C18:G18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17"/>
  <sheetViews>
    <sheetView showGridLines="0" tabSelected="1" topLeftCell="B11" zoomScaleNormal="100" zoomScaleSheetLayoutView="75" workbookViewId="0">
      <selection activeCell="W21" sqref="W2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0.4257812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34" t="s">
        <v>41</v>
      </c>
      <c r="C1" s="235"/>
      <c r="D1" s="235"/>
      <c r="E1" s="235"/>
      <c r="F1" s="235"/>
      <c r="G1" s="235"/>
      <c r="H1" s="235"/>
      <c r="I1" s="235"/>
      <c r="J1" s="236"/>
    </row>
    <row r="2" spans="1:15" ht="36" customHeight="1" x14ac:dyDescent="0.2">
      <c r="A2" s="2"/>
      <c r="B2" s="76" t="s">
        <v>22</v>
      </c>
      <c r="C2" s="77"/>
      <c r="D2" s="78" t="s">
        <v>44</v>
      </c>
      <c r="E2" s="240" t="s">
        <v>45</v>
      </c>
      <c r="F2" s="241"/>
      <c r="G2" s="241"/>
      <c r="H2" s="241"/>
      <c r="I2" s="241"/>
      <c r="J2" s="242"/>
      <c r="O2" s="1"/>
    </row>
    <row r="3" spans="1:15" ht="27" hidden="1" customHeight="1" x14ac:dyDescent="0.2">
      <c r="A3" s="2"/>
      <c r="B3" s="79"/>
      <c r="C3" s="77"/>
      <c r="D3" s="80"/>
      <c r="E3" s="243"/>
      <c r="F3" s="244"/>
      <c r="G3" s="244"/>
      <c r="H3" s="244"/>
      <c r="I3" s="244"/>
      <c r="J3" s="245"/>
    </row>
    <row r="4" spans="1:15" ht="23.25" customHeight="1" x14ac:dyDescent="0.2">
      <c r="A4" s="2"/>
      <c r="B4" s="81"/>
      <c r="C4" s="82"/>
      <c r="D4" s="83"/>
      <c r="E4" s="224"/>
      <c r="F4" s="224"/>
      <c r="G4" s="224"/>
      <c r="H4" s="224"/>
      <c r="I4" s="224"/>
      <c r="J4" s="225"/>
    </row>
    <row r="5" spans="1:15" ht="24" customHeight="1" x14ac:dyDescent="0.2">
      <c r="A5" s="2"/>
      <c r="B5" s="31" t="s">
        <v>42</v>
      </c>
      <c r="D5" s="228" t="s">
        <v>46</v>
      </c>
      <c r="E5" s="229"/>
      <c r="F5" s="229"/>
      <c r="G5" s="229"/>
      <c r="H5" s="18" t="s">
        <v>40</v>
      </c>
      <c r="I5" s="85" t="s">
        <v>50</v>
      </c>
      <c r="J5" s="8"/>
    </row>
    <row r="6" spans="1:15" ht="15.75" customHeight="1" x14ac:dyDescent="0.2">
      <c r="A6" s="2"/>
      <c r="B6" s="28"/>
      <c r="C6" s="55"/>
      <c r="D6" s="230" t="s">
        <v>47</v>
      </c>
      <c r="E6" s="231"/>
      <c r="F6" s="231"/>
      <c r="G6" s="231"/>
      <c r="H6" s="18" t="s">
        <v>34</v>
      </c>
      <c r="I6" s="85" t="s">
        <v>51</v>
      </c>
      <c r="J6" s="8"/>
    </row>
    <row r="7" spans="1:15" ht="15.75" customHeight="1" x14ac:dyDescent="0.2">
      <c r="A7" s="2"/>
      <c r="B7" s="29"/>
      <c r="C7" s="56"/>
      <c r="D7" s="84" t="s">
        <v>49</v>
      </c>
      <c r="E7" s="232" t="s">
        <v>48</v>
      </c>
      <c r="F7" s="233"/>
      <c r="G7" s="23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7"/>
      <c r="E11" s="247"/>
      <c r="F11" s="247"/>
      <c r="G11" s="247"/>
      <c r="H11" s="18" t="s">
        <v>40</v>
      </c>
      <c r="I11" s="87"/>
      <c r="J11" s="8"/>
    </row>
    <row r="12" spans="1:15" ht="15.75" customHeight="1" x14ac:dyDescent="0.2">
      <c r="A12" s="2"/>
      <c r="B12" s="28"/>
      <c r="C12" s="55"/>
      <c r="D12" s="223"/>
      <c r="E12" s="223"/>
      <c r="F12" s="223"/>
      <c r="G12" s="223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26"/>
      <c r="F13" s="227"/>
      <c r="G13" s="227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6"/>
      <c r="F15" s="246"/>
      <c r="G15" s="248"/>
      <c r="H15" s="248"/>
      <c r="I15" s="248" t="s">
        <v>29</v>
      </c>
      <c r="J15" s="249"/>
    </row>
    <row r="16" spans="1:15" ht="23.25" customHeight="1" x14ac:dyDescent="0.2">
      <c r="A16" s="140" t="s">
        <v>24</v>
      </c>
      <c r="B16" s="38" t="s">
        <v>24</v>
      </c>
      <c r="C16" s="62"/>
      <c r="D16" s="63"/>
      <c r="E16" s="212"/>
      <c r="F16" s="213"/>
      <c r="G16" s="212"/>
      <c r="H16" s="213"/>
      <c r="I16" s="212">
        <f>SUMIF(F77:F113,A16,I77:I113)+SUMIF(F77:F113,"PSU",I77:I113)</f>
        <v>0</v>
      </c>
      <c r="J16" s="214"/>
    </row>
    <row r="17" spans="1:10" ht="23.25" customHeight="1" x14ac:dyDescent="0.2">
      <c r="A17" s="140" t="s">
        <v>25</v>
      </c>
      <c r="B17" s="38" t="s">
        <v>25</v>
      </c>
      <c r="C17" s="62"/>
      <c r="D17" s="63"/>
      <c r="E17" s="212"/>
      <c r="F17" s="213"/>
      <c r="G17" s="212"/>
      <c r="H17" s="213"/>
      <c r="I17" s="212">
        <f>SUMIF(F77:F113,A17,I77:I113)</f>
        <v>0</v>
      </c>
      <c r="J17" s="214"/>
    </row>
    <row r="18" spans="1:10" ht="23.25" customHeight="1" x14ac:dyDescent="0.2">
      <c r="A18" s="140" t="s">
        <v>26</v>
      </c>
      <c r="B18" s="38" t="s">
        <v>26</v>
      </c>
      <c r="C18" s="62"/>
      <c r="D18" s="63"/>
      <c r="E18" s="212"/>
      <c r="F18" s="213"/>
      <c r="G18" s="212"/>
      <c r="H18" s="213"/>
      <c r="I18" s="212">
        <f>SUMIF(F77:F113,A18,I77:I113)</f>
        <v>0</v>
      </c>
      <c r="J18" s="214"/>
    </row>
    <row r="19" spans="1:10" ht="23.25" customHeight="1" x14ac:dyDescent="0.2">
      <c r="A19" s="140" t="s">
        <v>176</v>
      </c>
      <c r="B19" s="38" t="s">
        <v>27</v>
      </c>
      <c r="C19" s="62"/>
      <c r="D19" s="63"/>
      <c r="E19" s="212"/>
      <c r="F19" s="213"/>
      <c r="G19" s="212"/>
      <c r="H19" s="213"/>
      <c r="I19" s="212">
        <f>SUMIF(F77:F113,A19,I77:I113)</f>
        <v>0</v>
      </c>
      <c r="J19" s="214"/>
    </row>
    <row r="20" spans="1:10" ht="23.25" customHeight="1" x14ac:dyDescent="0.2">
      <c r="A20" s="140" t="s">
        <v>177</v>
      </c>
      <c r="B20" s="38" t="s">
        <v>28</v>
      </c>
      <c r="C20" s="62"/>
      <c r="D20" s="63"/>
      <c r="E20" s="212"/>
      <c r="F20" s="213"/>
      <c r="G20" s="212"/>
      <c r="H20" s="213"/>
      <c r="I20" s="212">
        <f>SUMIF(F77:F113,A20,I77:I113)</f>
        <v>0</v>
      </c>
      <c r="J20" s="214"/>
    </row>
    <row r="21" spans="1:10" ht="23.25" customHeight="1" x14ac:dyDescent="0.2">
      <c r="A21" s="2"/>
      <c r="B21" s="48" t="s">
        <v>29</v>
      </c>
      <c r="C21" s="64"/>
      <c r="D21" s="65"/>
      <c r="E21" s="215"/>
      <c r="F21" s="250"/>
      <c r="G21" s="215"/>
      <c r="H21" s="250"/>
      <c r="I21" s="215">
        <f>SUM(I16:J20)</f>
        <v>0</v>
      </c>
      <c r="J21" s="216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10">
        <f>ZakladDPHSniVypocet</f>
        <v>0</v>
      </c>
      <c r="H23" s="211"/>
      <c r="I23" s="21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8">
        <f>IF(A24&gt;50, ROUNDUP(A23, 0), ROUNDDOWN(A23, 0))</f>
        <v>0</v>
      </c>
      <c r="H24" s="209"/>
      <c r="I24" s="20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10">
        <f>ZakladDPHZaklVypocet</f>
        <v>0</v>
      </c>
      <c r="H25" s="211"/>
      <c r="I25" s="21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7">
        <f>IF(A26&gt;50, ROUNDUP(A25, 0), ROUNDDOWN(A25, 0))</f>
        <v>0</v>
      </c>
      <c r="H26" s="238"/>
      <c r="I26" s="23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9">
        <f>CenaCelkem-(ZakladDPHSni+DPHSni+ZakladDPHZakl+DPHZakl)</f>
        <v>0</v>
      </c>
      <c r="H27" s="239"/>
      <c r="I27" s="239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23</v>
      </c>
      <c r="C28" s="115"/>
      <c r="D28" s="115"/>
      <c r="E28" s="116"/>
      <c r="F28" s="117"/>
      <c r="G28" s="218">
        <f>ZakladDPHSniVypocet+ZakladDPHZaklVypocet</f>
        <v>0</v>
      </c>
      <c r="H28" s="218"/>
      <c r="I28" s="218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35</v>
      </c>
      <c r="C29" s="119"/>
      <c r="D29" s="119"/>
      <c r="E29" s="119"/>
      <c r="F29" s="120"/>
      <c r="G29" s="217">
        <f>IF(A29&gt;50, ROUNDUP(A27, 0), ROUNDDOWN(A27, 0))</f>
        <v>0</v>
      </c>
      <c r="H29" s="217"/>
      <c r="I29" s="217"/>
      <c r="J29" s="121" t="s">
        <v>84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52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9"/>
      <c r="E34" s="220"/>
      <c r="G34" s="221"/>
      <c r="H34" s="222"/>
      <c r="I34" s="222"/>
      <c r="J34" s="25"/>
    </row>
    <row r="35" spans="1:10" ht="12.75" customHeight="1" x14ac:dyDescent="0.2">
      <c r="A35" s="2"/>
      <c r="B35" s="2"/>
      <c r="D35" s="207" t="s">
        <v>2</v>
      </c>
      <c r="E35" s="20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53</v>
      </c>
      <c r="C39" s="202"/>
      <c r="D39" s="202"/>
      <c r="E39" s="202"/>
      <c r="F39" s="101">
        <f>'SO SO 00 Pol'!AE39+'SO SO 01 Pol'!AE78+'SO SO 02 Pol'!AE81+'SO SO 03 Pol'!AE51+'SO SO 04 Pol'!AE94+'SO SO 05 Pol'!AE308+'SO SO 06 Pol'!AE256+'SO SO 06.1 Pol'!AE64+'SO SO 07 Pol'!AE182+'SO SO 08 Pol'!AE83+'SO SO 09 Pol'!AE101+'SO SO 10 Pol'!AE33+'SO SO 11 Pol'!AE43</f>
        <v>0</v>
      </c>
      <c r="G39" s="102">
        <f>'SO SO 00 Pol'!AF39+'SO SO 01 Pol'!AF78+'SO SO 02 Pol'!AF81+'SO SO 03 Pol'!AF51+'SO SO 04 Pol'!AF94+'SO SO 05 Pol'!AF308+'SO SO 06 Pol'!AF256+'SO SO 06.1 Pol'!AF64+'SO SO 07 Pol'!AF182+'SO SO 08 Pol'!AF83+'SO SO 09 Pol'!AF101+'SO SO 10 Pol'!AF33+'SO SO 11 Pol'!AF43</f>
        <v>0</v>
      </c>
      <c r="H39" s="103">
        <f t="shared" ref="H39:H54" si="1">(F39*SazbaDPH1/100)+(G39*SazbaDPH2/100)</f>
        <v>0</v>
      </c>
      <c r="I39" s="103">
        <f>F39+G39+H39</f>
        <v>0</v>
      </c>
      <c r="J39" s="104" t="e" vm="1">
        <f ca="1">IF(_xlfn.SINGLE(CenaCelkemVypocet)=0,"",I39/_xlfn.SINGLE(CenaCelkemVypocet)*100)</f>
        <v>#NAME?</v>
      </c>
    </row>
    <row r="40" spans="1:10" ht="25.5" customHeight="1" x14ac:dyDescent="0.2">
      <c r="A40" s="90">
        <v>2</v>
      </c>
      <c r="B40" s="105"/>
      <c r="C40" s="206" t="s">
        <v>54</v>
      </c>
      <c r="D40" s="206"/>
      <c r="E40" s="206"/>
      <c r="F40" s="106"/>
      <c r="G40" s="107"/>
      <c r="H40" s="107">
        <f t="shared" si="1"/>
        <v>0</v>
      </c>
      <c r="I40" s="107"/>
      <c r="J40" s="108"/>
    </row>
    <row r="41" spans="1:10" ht="25.5" customHeight="1" x14ac:dyDescent="0.2">
      <c r="A41" s="90">
        <v>2</v>
      </c>
      <c r="B41" s="105" t="s">
        <v>55</v>
      </c>
      <c r="C41" s="206" t="s">
        <v>56</v>
      </c>
      <c r="D41" s="206"/>
      <c r="E41" s="206"/>
      <c r="F41" s="106">
        <f>'SO SO 00 Pol'!AE39+'SO SO 01 Pol'!AE78+'SO SO 02 Pol'!AE81+'SO SO 03 Pol'!AE51+'SO SO 04 Pol'!AE94+'SO SO 05 Pol'!AE308+'SO SO 06 Pol'!AE256+'SO SO 06.1 Pol'!AE64+'SO SO 07 Pol'!AE182+'SO SO 08 Pol'!AE83+'SO SO 09 Pol'!AE101+'SO SO 10 Pol'!AE33+'SO SO 11 Pol'!AE43</f>
        <v>0</v>
      </c>
      <c r="G41" s="107">
        <f>'SO SO 00 Pol'!AF39+'SO SO 01 Pol'!AF78+'SO SO 02 Pol'!AF81+'SO SO 03 Pol'!AF51+'SO SO 04 Pol'!AF94+'SO SO 05 Pol'!AF308+'SO SO 06 Pol'!AF256+'SO SO 06.1 Pol'!AF64+'SO SO 07 Pol'!AF182+'SO SO 08 Pol'!AF83+'SO SO 09 Pol'!AF101+'SO SO 10 Pol'!AF33+'SO SO 11 Pol'!AF43</f>
        <v>0</v>
      </c>
      <c r="H41" s="107">
        <f t="shared" si="1"/>
        <v>0</v>
      </c>
      <c r="I41" s="107">
        <f t="shared" ref="I41:I54" si="2">F41+G41+H41</f>
        <v>0</v>
      </c>
      <c r="J41" s="108" t="e" vm="1">
        <f ca="1">IF(_xlfn.SINGLE(CenaCelkemVypocet)=0,"",I41/_xlfn.SINGLE(CenaCelkemVypocet)*100)</f>
        <v>#NAME?</v>
      </c>
    </row>
    <row r="42" spans="1:10" ht="25.5" customHeight="1" x14ac:dyDescent="0.2">
      <c r="A42" s="90">
        <v>3</v>
      </c>
      <c r="B42" s="109" t="s">
        <v>57</v>
      </c>
      <c r="C42" s="202" t="s">
        <v>58</v>
      </c>
      <c r="D42" s="202"/>
      <c r="E42" s="202"/>
      <c r="F42" s="110">
        <f>'SO SO 00 Pol'!AE39</f>
        <v>0</v>
      </c>
      <c r="G42" s="103">
        <f>'SO SO 00 Pol'!AF39</f>
        <v>0</v>
      </c>
      <c r="H42" s="103">
        <f t="shared" si="1"/>
        <v>0</v>
      </c>
      <c r="I42" s="103">
        <f t="shared" si="2"/>
        <v>0</v>
      </c>
      <c r="J42" s="104" t="e" vm="1">
        <f ca="1">IF(_xlfn.SINGLE(CenaCelkemVypocet)=0,"",I42/_xlfn.SINGLE(CenaCelkemVypocet)*100)</f>
        <v>#NAME?</v>
      </c>
    </row>
    <row r="43" spans="1:10" ht="25.5" customHeight="1" x14ac:dyDescent="0.2">
      <c r="A43" s="90">
        <v>3</v>
      </c>
      <c r="B43" s="109" t="s">
        <v>59</v>
      </c>
      <c r="C43" s="202" t="s">
        <v>60</v>
      </c>
      <c r="D43" s="202"/>
      <c r="E43" s="202"/>
      <c r="F43" s="110">
        <f>'SO SO 01 Pol'!AE78</f>
        <v>0</v>
      </c>
      <c r="G43" s="103">
        <f>'SO SO 01 Pol'!AF78</f>
        <v>0</v>
      </c>
      <c r="H43" s="103">
        <f t="shared" si="1"/>
        <v>0</v>
      </c>
      <c r="I43" s="103">
        <f t="shared" si="2"/>
        <v>0</v>
      </c>
      <c r="J43" s="104" t="e" vm="1">
        <f ca="1">IF(_xlfn.SINGLE(CenaCelkemVypocet)=0,"",I43/_xlfn.SINGLE(CenaCelkemVypocet)*100)</f>
        <v>#NAME?</v>
      </c>
    </row>
    <row r="44" spans="1:10" ht="25.5" customHeight="1" x14ac:dyDescent="0.2">
      <c r="A44" s="90">
        <v>3</v>
      </c>
      <c r="B44" s="109" t="s">
        <v>61</v>
      </c>
      <c r="C44" s="202" t="s">
        <v>62</v>
      </c>
      <c r="D44" s="202"/>
      <c r="E44" s="202"/>
      <c r="F44" s="110">
        <f>'SO SO 02 Pol'!AE81</f>
        <v>0</v>
      </c>
      <c r="G44" s="103">
        <f>'SO SO 02 Pol'!AF81</f>
        <v>0</v>
      </c>
      <c r="H44" s="103">
        <f t="shared" si="1"/>
        <v>0</v>
      </c>
      <c r="I44" s="103">
        <f t="shared" si="2"/>
        <v>0</v>
      </c>
      <c r="J44" s="104" t="e" vm="1">
        <f ca="1">IF(_xlfn.SINGLE(CenaCelkemVypocet)=0,"",I44/_xlfn.SINGLE(CenaCelkemVypocet)*100)</f>
        <v>#NAME?</v>
      </c>
    </row>
    <row r="45" spans="1:10" ht="25.5" customHeight="1" x14ac:dyDescent="0.2">
      <c r="A45" s="90">
        <v>3</v>
      </c>
      <c r="B45" s="109" t="s">
        <v>63</v>
      </c>
      <c r="C45" s="202" t="s">
        <v>64</v>
      </c>
      <c r="D45" s="202"/>
      <c r="E45" s="202"/>
      <c r="F45" s="110">
        <f>'SO SO 03 Pol'!AE51</f>
        <v>0</v>
      </c>
      <c r="G45" s="103">
        <f>'SO SO 03 Pol'!AF51</f>
        <v>0</v>
      </c>
      <c r="H45" s="103">
        <f t="shared" si="1"/>
        <v>0</v>
      </c>
      <c r="I45" s="103">
        <f t="shared" si="2"/>
        <v>0</v>
      </c>
      <c r="J45" s="104" t="e" vm="1">
        <f ca="1">IF(_xlfn.SINGLE(CenaCelkemVypocet)=0,"",I45/_xlfn.SINGLE(CenaCelkemVypocet)*100)</f>
        <v>#NAME?</v>
      </c>
    </row>
    <row r="46" spans="1:10" ht="25.5" customHeight="1" x14ac:dyDescent="0.2">
      <c r="A46" s="90">
        <v>3</v>
      </c>
      <c r="B46" s="109" t="s">
        <v>65</v>
      </c>
      <c r="C46" s="202" t="s">
        <v>66</v>
      </c>
      <c r="D46" s="202"/>
      <c r="E46" s="202"/>
      <c r="F46" s="110">
        <f>'SO SO 04 Pol'!AE94</f>
        <v>0</v>
      </c>
      <c r="G46" s="103">
        <f>'SO SO 04 Pol'!AF94</f>
        <v>0</v>
      </c>
      <c r="H46" s="103">
        <f t="shared" si="1"/>
        <v>0</v>
      </c>
      <c r="I46" s="103">
        <f t="shared" si="2"/>
        <v>0</v>
      </c>
      <c r="J46" s="104" t="e" vm="1">
        <f ca="1">IF(_xlfn.SINGLE(CenaCelkemVypocet)=0,"",I46/_xlfn.SINGLE(CenaCelkemVypocet)*100)</f>
        <v>#NAME?</v>
      </c>
    </row>
    <row r="47" spans="1:10" ht="25.5" customHeight="1" x14ac:dyDescent="0.2">
      <c r="A47" s="90">
        <v>3</v>
      </c>
      <c r="B47" s="109" t="s">
        <v>67</v>
      </c>
      <c r="C47" s="202" t="s">
        <v>68</v>
      </c>
      <c r="D47" s="202"/>
      <c r="E47" s="202"/>
      <c r="F47" s="110">
        <f>'SO SO 05 Pol'!AE308</f>
        <v>0</v>
      </c>
      <c r="G47" s="103">
        <f>'SO SO 05 Pol'!AF308</f>
        <v>0</v>
      </c>
      <c r="H47" s="103">
        <f t="shared" si="1"/>
        <v>0</v>
      </c>
      <c r="I47" s="103">
        <f t="shared" si="2"/>
        <v>0</v>
      </c>
      <c r="J47" s="104" t="e" vm="1">
        <f ca="1">IF(_xlfn.SINGLE(CenaCelkemVypocet)=0,"",I47/_xlfn.SINGLE(CenaCelkemVypocet)*100)</f>
        <v>#NAME?</v>
      </c>
    </row>
    <row r="48" spans="1:10" ht="25.5" customHeight="1" x14ac:dyDescent="0.2">
      <c r="A48" s="90">
        <v>3</v>
      </c>
      <c r="B48" s="109" t="s">
        <v>69</v>
      </c>
      <c r="C48" s="202" t="s">
        <v>70</v>
      </c>
      <c r="D48" s="202"/>
      <c r="E48" s="202"/>
      <c r="F48" s="110">
        <f>'SO SO 06 Pol'!AE256</f>
        <v>0</v>
      </c>
      <c r="G48" s="103">
        <f>'SO SO 06 Pol'!AF256</f>
        <v>0</v>
      </c>
      <c r="H48" s="103">
        <f t="shared" si="1"/>
        <v>0</v>
      </c>
      <c r="I48" s="103">
        <f t="shared" si="2"/>
        <v>0</v>
      </c>
      <c r="J48" s="104" t="e" vm="1">
        <f ca="1">IF(_xlfn.SINGLE(CenaCelkemVypocet)=0,"",I48/_xlfn.SINGLE(CenaCelkemVypocet)*100)</f>
        <v>#NAME?</v>
      </c>
    </row>
    <row r="49" spans="1:10" ht="25.5" customHeight="1" x14ac:dyDescent="0.2">
      <c r="A49" s="90">
        <v>3</v>
      </c>
      <c r="B49" s="109" t="s">
        <v>71</v>
      </c>
      <c r="C49" s="202" t="s">
        <v>72</v>
      </c>
      <c r="D49" s="202"/>
      <c r="E49" s="202"/>
      <c r="F49" s="110">
        <f>'SO SO 06.1 Pol'!AE64</f>
        <v>0</v>
      </c>
      <c r="G49" s="103">
        <f>'SO SO 06.1 Pol'!AF64</f>
        <v>0</v>
      </c>
      <c r="H49" s="103">
        <f t="shared" si="1"/>
        <v>0</v>
      </c>
      <c r="I49" s="103">
        <f t="shared" si="2"/>
        <v>0</v>
      </c>
      <c r="J49" s="104" t="e" vm="1">
        <f ca="1">IF(_xlfn.SINGLE(CenaCelkemVypocet)=0,"",I49/_xlfn.SINGLE(CenaCelkemVypocet)*100)</f>
        <v>#NAME?</v>
      </c>
    </row>
    <row r="50" spans="1:10" ht="25.5" customHeight="1" x14ac:dyDescent="0.2">
      <c r="A50" s="90">
        <v>3</v>
      </c>
      <c r="B50" s="109" t="s">
        <v>73</v>
      </c>
      <c r="C50" s="202" t="s">
        <v>74</v>
      </c>
      <c r="D50" s="202"/>
      <c r="E50" s="202"/>
      <c r="F50" s="110">
        <f>'SO SO 07 Pol'!AE182</f>
        <v>0</v>
      </c>
      <c r="G50" s="103">
        <f>'SO SO 07 Pol'!AF182</f>
        <v>0</v>
      </c>
      <c r="H50" s="103">
        <f t="shared" si="1"/>
        <v>0</v>
      </c>
      <c r="I50" s="103">
        <f t="shared" si="2"/>
        <v>0</v>
      </c>
      <c r="J50" s="104" t="e" vm="1">
        <f ca="1">IF(_xlfn.SINGLE(CenaCelkemVypocet)=0,"",I50/_xlfn.SINGLE(CenaCelkemVypocet)*100)</f>
        <v>#NAME?</v>
      </c>
    </row>
    <row r="51" spans="1:10" ht="25.5" customHeight="1" x14ac:dyDescent="0.2">
      <c r="A51" s="90">
        <v>3</v>
      </c>
      <c r="B51" s="109" t="s">
        <v>75</v>
      </c>
      <c r="C51" s="202" t="s">
        <v>76</v>
      </c>
      <c r="D51" s="202"/>
      <c r="E51" s="202"/>
      <c r="F51" s="110">
        <f>'SO SO 08 Pol'!AE83</f>
        <v>0</v>
      </c>
      <c r="G51" s="103">
        <f>'SO SO 08 Pol'!AF83</f>
        <v>0</v>
      </c>
      <c r="H51" s="103">
        <f t="shared" si="1"/>
        <v>0</v>
      </c>
      <c r="I51" s="103">
        <f t="shared" si="2"/>
        <v>0</v>
      </c>
      <c r="J51" s="104" t="e" vm="1">
        <f ca="1">IF(_xlfn.SINGLE(CenaCelkemVypocet)=0,"",I51/_xlfn.SINGLE(CenaCelkemVypocet)*100)</f>
        <v>#NAME?</v>
      </c>
    </row>
    <row r="52" spans="1:10" ht="25.5" customHeight="1" x14ac:dyDescent="0.2">
      <c r="A52" s="90">
        <v>3</v>
      </c>
      <c r="B52" s="109" t="s">
        <v>77</v>
      </c>
      <c r="C52" s="202" t="s">
        <v>78</v>
      </c>
      <c r="D52" s="202"/>
      <c r="E52" s="202"/>
      <c r="F52" s="110">
        <f>'SO SO 09 Pol'!AE101</f>
        <v>0</v>
      </c>
      <c r="G52" s="103">
        <f>'SO SO 09 Pol'!AF101</f>
        <v>0</v>
      </c>
      <c r="H52" s="103">
        <f t="shared" si="1"/>
        <v>0</v>
      </c>
      <c r="I52" s="103">
        <f t="shared" si="2"/>
        <v>0</v>
      </c>
      <c r="J52" s="104" t="e" vm="1">
        <f ca="1">IF(_xlfn.SINGLE(CenaCelkemVypocet)=0,"",I52/_xlfn.SINGLE(CenaCelkemVypocet)*100)</f>
        <v>#NAME?</v>
      </c>
    </row>
    <row r="53" spans="1:10" ht="25.5" customHeight="1" x14ac:dyDescent="0.2">
      <c r="A53" s="90">
        <v>3</v>
      </c>
      <c r="B53" s="109" t="s">
        <v>79</v>
      </c>
      <c r="C53" s="202" t="s">
        <v>80</v>
      </c>
      <c r="D53" s="202"/>
      <c r="E53" s="202"/>
      <c r="F53" s="110">
        <f>'SO SO 10 Pol'!AE33</f>
        <v>0</v>
      </c>
      <c r="G53" s="103">
        <f>'SO SO 10 Pol'!AF33</f>
        <v>0</v>
      </c>
      <c r="H53" s="103">
        <f t="shared" si="1"/>
        <v>0</v>
      </c>
      <c r="I53" s="103">
        <f t="shared" si="2"/>
        <v>0</v>
      </c>
      <c r="J53" s="104" t="e" vm="1">
        <f ca="1">IF(_xlfn.SINGLE(CenaCelkemVypocet)=0,"",I53/_xlfn.SINGLE(CenaCelkemVypocet)*100)</f>
        <v>#NAME?</v>
      </c>
    </row>
    <row r="54" spans="1:10" ht="25.5" customHeight="1" x14ac:dyDescent="0.2">
      <c r="A54" s="90">
        <v>3</v>
      </c>
      <c r="B54" s="109" t="s">
        <v>81</v>
      </c>
      <c r="C54" s="202" t="s">
        <v>82</v>
      </c>
      <c r="D54" s="202"/>
      <c r="E54" s="202"/>
      <c r="F54" s="110">
        <f>'SO SO 11 Pol'!AE43</f>
        <v>0</v>
      </c>
      <c r="G54" s="103">
        <f>'SO SO 11 Pol'!AF43</f>
        <v>0</v>
      </c>
      <c r="H54" s="103">
        <f t="shared" si="1"/>
        <v>0</v>
      </c>
      <c r="I54" s="103">
        <f t="shared" si="2"/>
        <v>0</v>
      </c>
      <c r="J54" s="104" t="e" vm="1">
        <f ca="1">IF(_xlfn.SINGLE(CenaCelkemVypocet)=0,"",I54/_xlfn.SINGLE(CenaCelkemVypocet)*100)</f>
        <v>#NAME?</v>
      </c>
    </row>
    <row r="55" spans="1:10" ht="25.5" customHeight="1" x14ac:dyDescent="0.2">
      <c r="A55" s="90"/>
      <c r="B55" s="203" t="s">
        <v>83</v>
      </c>
      <c r="C55" s="204"/>
      <c r="D55" s="204"/>
      <c r="E55" s="205"/>
      <c r="F55" s="111">
        <f>SUMIF(A39:A54,"=1",F39:F54)</f>
        <v>0</v>
      </c>
      <c r="G55" s="112">
        <f>SUMIF(A39:A54,"=1",G39:G54)</f>
        <v>0</v>
      </c>
      <c r="H55" s="112">
        <f>SUMIF(A39:A54,"=1",H39:H54)</f>
        <v>0</v>
      </c>
      <c r="I55" s="112">
        <f>SUMIF(A39:A54,"=1",I39:I54)</f>
        <v>0</v>
      </c>
      <c r="J55" s="113" t="e">
        <f ca="1">SUMIF(A39:A54,"=1",J39:J54)</f>
        <v>#NAME?</v>
      </c>
    </row>
    <row r="57" spans="1:10" x14ac:dyDescent="0.2">
      <c r="A57" t="s">
        <v>85</v>
      </c>
      <c r="B57" t="s">
        <v>86</v>
      </c>
    </row>
    <row r="58" spans="1:10" x14ac:dyDescent="0.2">
      <c r="A58" t="s">
        <v>87</v>
      </c>
      <c r="B58" t="s">
        <v>88</v>
      </c>
    </row>
    <row r="59" spans="1:10" x14ac:dyDescent="0.2">
      <c r="A59" t="s">
        <v>89</v>
      </c>
      <c r="B59" t="s">
        <v>90</v>
      </c>
    </row>
    <row r="60" spans="1:10" x14ac:dyDescent="0.2">
      <c r="A60" t="s">
        <v>89</v>
      </c>
      <c r="B60" t="s">
        <v>91</v>
      </c>
    </row>
    <row r="61" spans="1:10" x14ac:dyDescent="0.2">
      <c r="A61" t="s">
        <v>89</v>
      </c>
      <c r="B61" t="s">
        <v>92</v>
      </c>
    </row>
    <row r="62" spans="1:10" x14ac:dyDescent="0.2">
      <c r="A62" t="s">
        <v>89</v>
      </c>
      <c r="B62" t="s">
        <v>93</v>
      </c>
    </row>
    <row r="63" spans="1:10" x14ac:dyDescent="0.2">
      <c r="A63" t="s">
        <v>89</v>
      </c>
      <c r="B63" t="s">
        <v>94</v>
      </c>
    </row>
    <row r="64" spans="1:10" x14ac:dyDescent="0.2">
      <c r="A64" t="s">
        <v>89</v>
      </c>
      <c r="B64" t="s">
        <v>95</v>
      </c>
    </row>
    <row r="65" spans="1:10" x14ac:dyDescent="0.2">
      <c r="A65" t="s">
        <v>89</v>
      </c>
      <c r="B65" t="s">
        <v>96</v>
      </c>
    </row>
    <row r="66" spans="1:10" x14ac:dyDescent="0.2">
      <c r="A66" t="s">
        <v>89</v>
      </c>
      <c r="B66" t="s">
        <v>97</v>
      </c>
    </row>
    <row r="67" spans="1:10" x14ac:dyDescent="0.2">
      <c r="A67" t="s">
        <v>89</v>
      </c>
      <c r="B67" t="s">
        <v>98</v>
      </c>
    </row>
    <row r="68" spans="1:10" x14ac:dyDescent="0.2">
      <c r="A68" t="s">
        <v>89</v>
      </c>
      <c r="B68" t="s">
        <v>99</v>
      </c>
    </row>
    <row r="69" spans="1:10" x14ac:dyDescent="0.2">
      <c r="A69" t="s">
        <v>89</v>
      </c>
      <c r="B69" t="s">
        <v>100</v>
      </c>
    </row>
    <row r="70" spans="1:10" x14ac:dyDescent="0.2">
      <c r="A70" t="s">
        <v>89</v>
      </c>
      <c r="B70" t="s">
        <v>101</v>
      </c>
    </row>
    <row r="71" spans="1:10" x14ac:dyDescent="0.2">
      <c r="A71" t="s">
        <v>89</v>
      </c>
      <c r="B71" t="s">
        <v>102</v>
      </c>
    </row>
    <row r="74" spans="1:10" ht="15.75" x14ac:dyDescent="0.25">
      <c r="B74" s="122" t="s">
        <v>103</v>
      </c>
    </row>
    <row r="76" spans="1:10" ht="25.5" customHeight="1" x14ac:dyDescent="0.2">
      <c r="A76" s="124"/>
      <c r="B76" s="127" t="s">
        <v>17</v>
      </c>
      <c r="C76" s="127" t="s">
        <v>5</v>
      </c>
      <c r="D76" s="128"/>
      <c r="E76" s="128"/>
      <c r="F76" s="129" t="s">
        <v>104</v>
      </c>
      <c r="G76" s="129"/>
      <c r="H76" s="129"/>
      <c r="I76" s="129" t="s">
        <v>29</v>
      </c>
      <c r="J76" s="129" t="s">
        <v>0</v>
      </c>
    </row>
    <row r="77" spans="1:10" ht="36.75" customHeight="1" x14ac:dyDescent="0.2">
      <c r="A77" s="125"/>
      <c r="B77" s="130" t="s">
        <v>105</v>
      </c>
      <c r="C77" s="200" t="s">
        <v>106</v>
      </c>
      <c r="D77" s="201"/>
      <c r="E77" s="201"/>
      <c r="F77" s="136" t="s">
        <v>24</v>
      </c>
      <c r="G77" s="137"/>
      <c r="H77" s="137"/>
      <c r="I77" s="137">
        <f>'SO SO 01 Pol'!G8+'SO SO 02 Pol'!G8+'SO SO 05 Pol'!G8+'SO SO 06 Pol'!G8+'SO SO 07 Pol'!G8+'SO SO 08 Pol'!G8+'SO SO 09 Pol'!G8+'SO SO 10 Pol'!G8+'SO SO 11 Pol'!G8</f>
        <v>0</v>
      </c>
      <c r="J77" s="134" t="str">
        <f>IF(I114=0,"",I77/I114*100)</f>
        <v/>
      </c>
    </row>
    <row r="78" spans="1:10" ht="36.75" customHeight="1" x14ac:dyDescent="0.2">
      <c r="A78" s="125"/>
      <c r="B78" s="130" t="s">
        <v>107</v>
      </c>
      <c r="C78" s="200" t="s">
        <v>108</v>
      </c>
      <c r="D78" s="201"/>
      <c r="E78" s="201"/>
      <c r="F78" s="136" t="s">
        <v>24</v>
      </c>
      <c r="G78" s="137"/>
      <c r="H78" s="137"/>
      <c r="I78" s="137">
        <f>'SO SO 11 Pol'!G16</f>
        <v>0</v>
      </c>
      <c r="J78" s="134" t="str">
        <f>IF(I114=0,"",I78/I114*100)</f>
        <v/>
      </c>
    </row>
    <row r="79" spans="1:10" ht="36.75" customHeight="1" x14ac:dyDescent="0.2">
      <c r="A79" s="125"/>
      <c r="B79" s="130" t="s">
        <v>109</v>
      </c>
      <c r="C79" s="200" t="s">
        <v>110</v>
      </c>
      <c r="D79" s="201"/>
      <c r="E79" s="201"/>
      <c r="F79" s="136" t="s">
        <v>24</v>
      </c>
      <c r="G79" s="137"/>
      <c r="H79" s="137"/>
      <c r="I79" s="137">
        <f>'SO SO 05 Pol'!G68+'SO SO 06 Pol'!G35+'SO SO 07 Pol'!G31+'SO SO 08 Pol'!G20+'SO SO 10 Pol'!G19</f>
        <v>0</v>
      </c>
      <c r="J79" s="134" t="str">
        <f>IF(I114=0,"",I79/I114*100)</f>
        <v/>
      </c>
    </row>
    <row r="80" spans="1:10" ht="36.75" customHeight="1" x14ac:dyDescent="0.2">
      <c r="A80" s="125"/>
      <c r="B80" s="130" t="s">
        <v>111</v>
      </c>
      <c r="C80" s="200" t="s">
        <v>112</v>
      </c>
      <c r="D80" s="201"/>
      <c r="E80" s="201"/>
      <c r="F80" s="136" t="s">
        <v>24</v>
      </c>
      <c r="G80" s="137"/>
      <c r="H80" s="137"/>
      <c r="I80" s="137">
        <f>'SO SO 03 Pol'!G8</f>
        <v>0</v>
      </c>
      <c r="J80" s="134" t="str">
        <f>IF(I114=0,"",I80/I114*100)</f>
        <v/>
      </c>
    </row>
    <row r="81" spans="1:10" ht="36.75" customHeight="1" x14ac:dyDescent="0.2">
      <c r="A81" s="125"/>
      <c r="B81" s="130" t="s">
        <v>111</v>
      </c>
      <c r="C81" s="200" t="s">
        <v>113</v>
      </c>
      <c r="D81" s="201"/>
      <c r="E81" s="201"/>
      <c r="F81" s="136" t="s">
        <v>24</v>
      </c>
      <c r="G81" s="137"/>
      <c r="H81" s="137"/>
      <c r="I81" s="137">
        <f>'SO SO 06.1 Pol'!G8</f>
        <v>0</v>
      </c>
      <c r="J81" s="134" t="str">
        <f>IF(I114=0,"",I81/I114*100)</f>
        <v/>
      </c>
    </row>
    <row r="82" spans="1:10" ht="36.75" customHeight="1" x14ac:dyDescent="0.2">
      <c r="A82" s="125"/>
      <c r="B82" s="130" t="s">
        <v>114</v>
      </c>
      <c r="C82" s="200" t="s">
        <v>115</v>
      </c>
      <c r="D82" s="201"/>
      <c r="E82" s="201"/>
      <c r="F82" s="136" t="s">
        <v>24</v>
      </c>
      <c r="G82" s="137"/>
      <c r="H82" s="137"/>
      <c r="I82" s="137">
        <f>'SO SO 06 Pol'!G66+'SO SO 07 Pol'!G49</f>
        <v>0</v>
      </c>
      <c r="J82" s="134" t="str">
        <f>IF(I114=0,"",I82/I114*100)</f>
        <v/>
      </c>
    </row>
    <row r="83" spans="1:10" ht="36.75" customHeight="1" x14ac:dyDescent="0.2">
      <c r="A83" s="125"/>
      <c r="B83" s="130" t="s">
        <v>116</v>
      </c>
      <c r="C83" s="200" t="s">
        <v>115</v>
      </c>
      <c r="D83" s="201"/>
      <c r="E83" s="201"/>
      <c r="F83" s="136" t="s">
        <v>24</v>
      </c>
      <c r="G83" s="137"/>
      <c r="H83" s="137"/>
      <c r="I83" s="137">
        <f>'SO SO 07 Pol'!G95</f>
        <v>0</v>
      </c>
      <c r="J83" s="134" t="str">
        <f>IF(I114=0,"",I83/I114*100)</f>
        <v/>
      </c>
    </row>
    <row r="84" spans="1:10" ht="36.75" customHeight="1" x14ac:dyDescent="0.2">
      <c r="A84" s="125"/>
      <c r="B84" s="130" t="s">
        <v>117</v>
      </c>
      <c r="C84" s="200" t="s">
        <v>118</v>
      </c>
      <c r="D84" s="201"/>
      <c r="E84" s="201"/>
      <c r="F84" s="136" t="s">
        <v>24</v>
      </c>
      <c r="G84" s="137"/>
      <c r="H84" s="137"/>
      <c r="I84" s="137">
        <f>'SO SO 01 Pol'!G38+'SO SO 02 Pol'!G39+'SO SO 06 Pol'!G89+'SO SO 07 Pol'!G129+'SO SO 09 Pol'!G42</f>
        <v>0</v>
      </c>
      <c r="J84" s="134" t="str">
        <f>IF(I114=0,"",I84/I114*100)</f>
        <v/>
      </c>
    </row>
    <row r="85" spans="1:10" ht="36.75" customHeight="1" x14ac:dyDescent="0.2">
      <c r="A85" s="125"/>
      <c r="B85" s="130" t="s">
        <v>119</v>
      </c>
      <c r="C85" s="200" t="s">
        <v>120</v>
      </c>
      <c r="D85" s="201"/>
      <c r="E85" s="201"/>
      <c r="F85" s="136" t="s">
        <v>24</v>
      </c>
      <c r="G85" s="137"/>
      <c r="H85" s="137"/>
      <c r="I85" s="137">
        <f>'SO SO 04 Pol'!G63</f>
        <v>0</v>
      </c>
      <c r="J85" s="134" t="str">
        <f>IF(I114=0,"",I85/I114*100)</f>
        <v/>
      </c>
    </row>
    <row r="86" spans="1:10" ht="36.75" customHeight="1" x14ac:dyDescent="0.2">
      <c r="A86" s="125"/>
      <c r="B86" s="130" t="s">
        <v>121</v>
      </c>
      <c r="C86" s="200" t="s">
        <v>122</v>
      </c>
      <c r="D86" s="201"/>
      <c r="E86" s="201"/>
      <c r="F86" s="136" t="s">
        <v>24</v>
      </c>
      <c r="G86" s="137"/>
      <c r="H86" s="137"/>
      <c r="I86" s="137">
        <f>'SO SO 05 Pol'!G80+'SO SO 07 Pol'!G133+'SO SO 08 Pol'!G23</f>
        <v>0</v>
      </c>
      <c r="J86" s="134" t="str">
        <f>IF(I114=0,"",I86/I114*100)</f>
        <v/>
      </c>
    </row>
    <row r="87" spans="1:10" ht="36.75" customHeight="1" x14ac:dyDescent="0.2">
      <c r="A87" s="125"/>
      <c r="B87" s="130" t="s">
        <v>123</v>
      </c>
      <c r="C87" s="200" t="s">
        <v>124</v>
      </c>
      <c r="D87" s="201"/>
      <c r="E87" s="201"/>
      <c r="F87" s="136" t="s">
        <v>24</v>
      </c>
      <c r="G87" s="137"/>
      <c r="H87" s="137"/>
      <c r="I87" s="137">
        <f>'SO SO 04 Pol'!G91</f>
        <v>0</v>
      </c>
      <c r="J87" s="134" t="str">
        <f>IF(I114=0,"",I87/I114*100)</f>
        <v/>
      </c>
    </row>
    <row r="88" spans="1:10" ht="36.75" customHeight="1" x14ac:dyDescent="0.2">
      <c r="A88" s="125"/>
      <c r="B88" s="130" t="s">
        <v>125</v>
      </c>
      <c r="C88" s="200" t="s">
        <v>126</v>
      </c>
      <c r="D88" s="201"/>
      <c r="E88" s="201"/>
      <c r="F88" s="136" t="s">
        <v>24</v>
      </c>
      <c r="G88" s="137"/>
      <c r="H88" s="137"/>
      <c r="I88" s="137">
        <f>'SO SO 05 Pol'!G93</f>
        <v>0</v>
      </c>
      <c r="J88" s="134" t="str">
        <f>IF(I114=0,"",I88/I114*100)</f>
        <v/>
      </c>
    </row>
    <row r="89" spans="1:10" ht="36.75" customHeight="1" x14ac:dyDescent="0.2">
      <c r="A89" s="125"/>
      <c r="B89" s="130" t="s">
        <v>127</v>
      </c>
      <c r="C89" s="200" t="s">
        <v>128</v>
      </c>
      <c r="D89" s="201"/>
      <c r="E89" s="201"/>
      <c r="F89" s="136" t="s">
        <v>24</v>
      </c>
      <c r="G89" s="137"/>
      <c r="H89" s="137"/>
      <c r="I89" s="137">
        <f>'SO SO 09 Pol'!G47</f>
        <v>0</v>
      </c>
      <c r="J89" s="134" t="str">
        <f>IF(I114=0,"",I89/I114*100)</f>
        <v/>
      </c>
    </row>
    <row r="90" spans="1:10" ht="36.75" customHeight="1" x14ac:dyDescent="0.2">
      <c r="A90" s="125"/>
      <c r="B90" s="130" t="s">
        <v>129</v>
      </c>
      <c r="C90" s="200" t="s">
        <v>130</v>
      </c>
      <c r="D90" s="201"/>
      <c r="E90" s="201"/>
      <c r="F90" s="136" t="s">
        <v>24</v>
      </c>
      <c r="G90" s="137"/>
      <c r="H90" s="137"/>
      <c r="I90" s="137">
        <f>'SO SO 06 Pol'!G100</f>
        <v>0</v>
      </c>
      <c r="J90" s="134" t="str">
        <f>IF(I114=0,"",I90/I114*100)</f>
        <v/>
      </c>
    </row>
    <row r="91" spans="1:10" ht="36.75" customHeight="1" x14ac:dyDescent="0.2">
      <c r="A91" s="125"/>
      <c r="B91" s="130" t="s">
        <v>131</v>
      </c>
      <c r="C91" s="200" t="s">
        <v>132</v>
      </c>
      <c r="D91" s="201"/>
      <c r="E91" s="201"/>
      <c r="F91" s="136" t="s">
        <v>24</v>
      </c>
      <c r="G91" s="137"/>
      <c r="H91" s="137"/>
      <c r="I91" s="137">
        <f>'SO SO 01 Pol'!G42+'SO SO 02 Pol'!G43+'SO SO 09 Pol'!G61</f>
        <v>0</v>
      </c>
      <c r="J91" s="134" t="str">
        <f>IF(I114=0,"",I91/I114*100)</f>
        <v/>
      </c>
    </row>
    <row r="92" spans="1:10" ht="36.75" customHeight="1" x14ac:dyDescent="0.2">
      <c r="A92" s="125"/>
      <c r="B92" s="130" t="s">
        <v>133</v>
      </c>
      <c r="C92" s="200" t="s">
        <v>134</v>
      </c>
      <c r="D92" s="201"/>
      <c r="E92" s="201"/>
      <c r="F92" s="136" t="s">
        <v>24</v>
      </c>
      <c r="G92" s="137"/>
      <c r="H92" s="137"/>
      <c r="I92" s="137">
        <f>'SO SO 05 Pol'!G171+'SO SO 09 Pol'!G85</f>
        <v>0</v>
      </c>
      <c r="J92" s="134" t="str">
        <f>IF(I114=0,"",I92/I114*100)</f>
        <v/>
      </c>
    </row>
    <row r="93" spans="1:10" ht="36.75" customHeight="1" x14ac:dyDescent="0.2">
      <c r="A93" s="125"/>
      <c r="B93" s="130" t="s">
        <v>135</v>
      </c>
      <c r="C93" s="200" t="s">
        <v>136</v>
      </c>
      <c r="D93" s="201"/>
      <c r="E93" s="201"/>
      <c r="F93" s="136" t="s">
        <v>24</v>
      </c>
      <c r="G93" s="137"/>
      <c r="H93" s="137"/>
      <c r="I93" s="137">
        <f>'SO SO 06 Pol'!G109+'SO SO 07 Pol'!G149+'SO SO 08 Pol'!G33</f>
        <v>0</v>
      </c>
      <c r="J93" s="134" t="str">
        <f>IF(I114=0,"",I93/I114*100)</f>
        <v/>
      </c>
    </row>
    <row r="94" spans="1:10" ht="36.75" customHeight="1" x14ac:dyDescent="0.2">
      <c r="A94" s="125"/>
      <c r="B94" s="130" t="s">
        <v>137</v>
      </c>
      <c r="C94" s="200" t="s">
        <v>138</v>
      </c>
      <c r="D94" s="201"/>
      <c r="E94" s="201"/>
      <c r="F94" s="136" t="s">
        <v>24</v>
      </c>
      <c r="G94" s="137"/>
      <c r="H94" s="137"/>
      <c r="I94" s="137">
        <f>'SO SO 01 Pol'!G66+'SO SO 02 Pol'!G70+'SO SO 05 Pol'!G178+'SO SO 06 Pol'!G113+'SO SO 10 Pol'!G22</f>
        <v>0</v>
      </c>
      <c r="J94" s="134" t="str">
        <f>IF(I114=0,"",I94/I114*100)</f>
        <v/>
      </c>
    </row>
    <row r="95" spans="1:10" ht="36.75" customHeight="1" x14ac:dyDescent="0.2">
      <c r="A95" s="125"/>
      <c r="B95" s="130" t="s">
        <v>139</v>
      </c>
      <c r="C95" s="200" t="s">
        <v>140</v>
      </c>
      <c r="D95" s="201"/>
      <c r="E95" s="201"/>
      <c r="F95" s="136" t="s">
        <v>24</v>
      </c>
      <c r="G95" s="137"/>
      <c r="H95" s="137"/>
      <c r="I95" s="137">
        <f>'SO SO 01 Pol'!G71+'SO SO 02 Pol'!G76+'SO SO 05 Pol'!G192+'SO SO 06 Pol'!G120+'SO SO 07 Pol'!G152+'SO SO 08 Pol'!G36+'SO SO 09 Pol'!G89+'SO SO 10 Pol'!G29</f>
        <v>0</v>
      </c>
      <c r="J95" s="134" t="str">
        <f>IF(I114=0,"",I95/I114*100)</f>
        <v/>
      </c>
    </row>
    <row r="96" spans="1:10" ht="36.75" customHeight="1" x14ac:dyDescent="0.2">
      <c r="A96" s="125"/>
      <c r="B96" s="130" t="s">
        <v>141</v>
      </c>
      <c r="C96" s="200" t="s">
        <v>142</v>
      </c>
      <c r="D96" s="201"/>
      <c r="E96" s="201"/>
      <c r="F96" s="136" t="s">
        <v>24</v>
      </c>
      <c r="G96" s="137"/>
      <c r="H96" s="137"/>
      <c r="I96" s="137">
        <f>'SO SO 03 Pol'!G25</f>
        <v>0</v>
      </c>
      <c r="J96" s="134" t="str">
        <f>IF(I114=0,"",I96/I114*100)</f>
        <v/>
      </c>
    </row>
    <row r="97" spans="1:10" ht="36.75" customHeight="1" x14ac:dyDescent="0.2">
      <c r="A97" s="125"/>
      <c r="B97" s="130" t="s">
        <v>143</v>
      </c>
      <c r="C97" s="200" t="s">
        <v>144</v>
      </c>
      <c r="D97" s="201"/>
      <c r="E97" s="201"/>
      <c r="F97" s="136" t="s">
        <v>24</v>
      </c>
      <c r="G97" s="137"/>
      <c r="H97" s="137"/>
      <c r="I97" s="137">
        <f>'SO SO 03 Pol'!G48</f>
        <v>0</v>
      </c>
      <c r="J97" s="134" t="str">
        <f>IF(I114=0,"",I97/I114*100)</f>
        <v/>
      </c>
    </row>
    <row r="98" spans="1:10" ht="36.75" customHeight="1" x14ac:dyDescent="0.2">
      <c r="A98" s="125"/>
      <c r="B98" s="130" t="s">
        <v>145</v>
      </c>
      <c r="C98" s="200" t="s">
        <v>146</v>
      </c>
      <c r="D98" s="201"/>
      <c r="E98" s="201"/>
      <c r="F98" s="136" t="s">
        <v>24</v>
      </c>
      <c r="G98" s="137"/>
      <c r="H98" s="137"/>
      <c r="I98" s="137">
        <f>'SO SO 04 Pol'!G39</f>
        <v>0</v>
      </c>
      <c r="J98" s="134" t="str">
        <f>IF(I114=0,"",I98/I114*100)</f>
        <v/>
      </c>
    </row>
    <row r="99" spans="1:10" ht="36.75" customHeight="1" x14ac:dyDescent="0.2">
      <c r="A99" s="125"/>
      <c r="B99" s="130" t="s">
        <v>147</v>
      </c>
      <c r="C99" s="200" t="s">
        <v>148</v>
      </c>
      <c r="D99" s="201"/>
      <c r="E99" s="201"/>
      <c r="F99" s="136" t="s">
        <v>25</v>
      </c>
      <c r="G99" s="137"/>
      <c r="H99" s="137"/>
      <c r="I99" s="137">
        <f>'SO SO 06 Pol'!G123</f>
        <v>0</v>
      </c>
      <c r="J99" s="134" t="str">
        <f>IF(I114=0,"",I99/I114*100)</f>
        <v/>
      </c>
    </row>
    <row r="100" spans="1:10" ht="36.75" customHeight="1" x14ac:dyDescent="0.2">
      <c r="A100" s="125"/>
      <c r="B100" s="130" t="s">
        <v>149</v>
      </c>
      <c r="C100" s="200" t="s">
        <v>150</v>
      </c>
      <c r="D100" s="201"/>
      <c r="E100" s="201"/>
      <c r="F100" s="136" t="s">
        <v>25</v>
      </c>
      <c r="G100" s="137"/>
      <c r="H100" s="137"/>
      <c r="I100" s="137">
        <f>'SO SO 06 Pol'!G141</f>
        <v>0</v>
      </c>
      <c r="J100" s="134" t="str">
        <f>IF(I114=0,"",I100/I114*100)</f>
        <v/>
      </c>
    </row>
    <row r="101" spans="1:10" ht="36.75" customHeight="1" x14ac:dyDescent="0.2">
      <c r="A101" s="125"/>
      <c r="B101" s="130" t="s">
        <v>151</v>
      </c>
      <c r="C101" s="200" t="s">
        <v>152</v>
      </c>
      <c r="D101" s="201"/>
      <c r="E101" s="201"/>
      <c r="F101" s="136" t="s">
        <v>25</v>
      </c>
      <c r="G101" s="137"/>
      <c r="H101" s="137"/>
      <c r="I101" s="137">
        <f>'SO SO 06 Pol'!G147</f>
        <v>0</v>
      </c>
      <c r="J101" s="134" t="str">
        <f>IF(I114=0,"",I101/I114*100)</f>
        <v/>
      </c>
    </row>
    <row r="102" spans="1:10" ht="36.75" customHeight="1" x14ac:dyDescent="0.2">
      <c r="A102" s="125"/>
      <c r="B102" s="130" t="s">
        <v>153</v>
      </c>
      <c r="C102" s="200" t="s">
        <v>154</v>
      </c>
      <c r="D102" s="201"/>
      <c r="E102" s="201"/>
      <c r="F102" s="136" t="s">
        <v>25</v>
      </c>
      <c r="G102" s="137"/>
      <c r="H102" s="137"/>
      <c r="I102" s="137">
        <f>'SO SO 06 Pol'!G155</f>
        <v>0</v>
      </c>
      <c r="J102" s="134" t="str">
        <f>IF(I114=0,"",I102/I114*100)</f>
        <v/>
      </c>
    </row>
    <row r="103" spans="1:10" ht="36.75" customHeight="1" x14ac:dyDescent="0.2">
      <c r="A103" s="125"/>
      <c r="B103" s="130" t="s">
        <v>155</v>
      </c>
      <c r="C103" s="200" t="s">
        <v>156</v>
      </c>
      <c r="D103" s="201"/>
      <c r="E103" s="201"/>
      <c r="F103" s="136" t="s">
        <v>25</v>
      </c>
      <c r="G103" s="137"/>
      <c r="H103" s="137"/>
      <c r="I103" s="137">
        <f>'SO SO 06 Pol'!G165</f>
        <v>0</v>
      </c>
      <c r="J103" s="134" t="str">
        <f>IF(I114=0,"",I103/I114*100)</f>
        <v/>
      </c>
    </row>
    <row r="104" spans="1:10" ht="36.75" customHeight="1" x14ac:dyDescent="0.2">
      <c r="A104" s="125"/>
      <c r="B104" s="130" t="s">
        <v>157</v>
      </c>
      <c r="C104" s="200" t="s">
        <v>158</v>
      </c>
      <c r="D104" s="201"/>
      <c r="E104" s="201"/>
      <c r="F104" s="136" t="s">
        <v>25</v>
      </c>
      <c r="G104" s="137"/>
      <c r="H104" s="137"/>
      <c r="I104" s="137">
        <f>'SO SO 06 Pol'!G204</f>
        <v>0</v>
      </c>
      <c r="J104" s="134" t="str">
        <f>IF(I114=0,"",I104/I114*100)</f>
        <v/>
      </c>
    </row>
    <row r="105" spans="1:10" ht="36.75" customHeight="1" x14ac:dyDescent="0.2">
      <c r="A105" s="125"/>
      <c r="B105" s="130" t="s">
        <v>159</v>
      </c>
      <c r="C105" s="200" t="s">
        <v>160</v>
      </c>
      <c r="D105" s="201"/>
      <c r="E105" s="201"/>
      <c r="F105" s="136" t="s">
        <v>25</v>
      </c>
      <c r="G105" s="137"/>
      <c r="H105" s="137"/>
      <c r="I105" s="137">
        <f>'SO SO 08 Pol'!G39</f>
        <v>0</v>
      </c>
      <c r="J105" s="134" t="str">
        <f>IF(I114=0,"",I105/I114*100)</f>
        <v/>
      </c>
    </row>
    <row r="106" spans="1:10" ht="36.75" customHeight="1" x14ac:dyDescent="0.2">
      <c r="A106" s="125"/>
      <c r="B106" s="130" t="s">
        <v>161</v>
      </c>
      <c r="C106" s="200" t="s">
        <v>162</v>
      </c>
      <c r="D106" s="201"/>
      <c r="E106" s="201"/>
      <c r="F106" s="136" t="s">
        <v>25</v>
      </c>
      <c r="G106" s="137"/>
      <c r="H106" s="137"/>
      <c r="I106" s="137">
        <f>'SO SO 06 Pol'!G210</f>
        <v>0</v>
      </c>
      <c r="J106" s="134" t="str">
        <f>IF(I114=0,"",I106/I114*100)</f>
        <v/>
      </c>
    </row>
    <row r="107" spans="1:10" ht="36.75" customHeight="1" x14ac:dyDescent="0.2">
      <c r="A107" s="125"/>
      <c r="B107" s="130" t="s">
        <v>163</v>
      </c>
      <c r="C107" s="200" t="s">
        <v>164</v>
      </c>
      <c r="D107" s="201"/>
      <c r="E107" s="201"/>
      <c r="F107" s="136" t="s">
        <v>25</v>
      </c>
      <c r="G107" s="137"/>
      <c r="H107" s="137"/>
      <c r="I107" s="137">
        <f>'SO SO 08 Pol'!G45</f>
        <v>0</v>
      </c>
      <c r="J107" s="134" t="str">
        <f>IF(I114=0,"",I107/I114*100)</f>
        <v/>
      </c>
    </row>
    <row r="108" spans="1:10" ht="36.75" customHeight="1" x14ac:dyDescent="0.2">
      <c r="A108" s="125"/>
      <c r="B108" s="130" t="s">
        <v>165</v>
      </c>
      <c r="C108" s="200" t="s">
        <v>166</v>
      </c>
      <c r="D108" s="201"/>
      <c r="E108" s="201"/>
      <c r="F108" s="136" t="s">
        <v>25</v>
      </c>
      <c r="G108" s="137"/>
      <c r="H108" s="137"/>
      <c r="I108" s="137">
        <f>'SO SO 05 Pol'!G195+'SO SO 06 Pol'!G220+'SO SO 07 Pol'!G156+'SO SO 08 Pol'!G64+'SO SO 09 Pol'!G92</f>
        <v>0</v>
      </c>
      <c r="J108" s="134" t="str">
        <f>IF(I114=0,"",I108/I114*100)</f>
        <v/>
      </c>
    </row>
    <row r="109" spans="1:10" ht="36.75" customHeight="1" x14ac:dyDescent="0.2">
      <c r="A109" s="125"/>
      <c r="B109" s="130" t="s">
        <v>167</v>
      </c>
      <c r="C109" s="200" t="s">
        <v>168</v>
      </c>
      <c r="D109" s="201"/>
      <c r="E109" s="201"/>
      <c r="F109" s="136" t="s">
        <v>25</v>
      </c>
      <c r="G109" s="137"/>
      <c r="H109" s="137"/>
      <c r="I109" s="137">
        <f>'SO SO 05 Pol'!G267+'SO SO 06 Pol'!G251+'SO SO 07 Pol'!G176+'SO SO 08 Pol'!G80</f>
        <v>0</v>
      </c>
      <c r="J109" s="134" t="str">
        <f>IF(I114=0,"",I109/I114*100)</f>
        <v/>
      </c>
    </row>
    <row r="110" spans="1:10" ht="36.75" customHeight="1" x14ac:dyDescent="0.2">
      <c r="A110" s="125"/>
      <c r="B110" s="130" t="s">
        <v>169</v>
      </c>
      <c r="C110" s="200" t="s">
        <v>170</v>
      </c>
      <c r="D110" s="201"/>
      <c r="E110" s="201"/>
      <c r="F110" s="136" t="s">
        <v>26</v>
      </c>
      <c r="G110" s="137"/>
      <c r="H110" s="137"/>
      <c r="I110" s="137">
        <f>'SO SO 04 Pol'!G8</f>
        <v>0</v>
      </c>
      <c r="J110" s="134" t="str">
        <f>IF(I114=0,"",I110/I114*100)</f>
        <v/>
      </c>
    </row>
    <row r="111" spans="1:10" ht="36.75" customHeight="1" x14ac:dyDescent="0.2">
      <c r="A111" s="125"/>
      <c r="B111" s="130" t="s">
        <v>171</v>
      </c>
      <c r="C111" s="200" t="s">
        <v>172</v>
      </c>
      <c r="D111" s="201"/>
      <c r="E111" s="201"/>
      <c r="F111" s="136" t="s">
        <v>26</v>
      </c>
      <c r="G111" s="137"/>
      <c r="H111" s="137"/>
      <c r="I111" s="137">
        <f>'SO SO 01 Pol'!G75</f>
        <v>0</v>
      </c>
      <c r="J111" s="134" t="str">
        <f>IF(I114=0,"",I111/I114*100)</f>
        <v/>
      </c>
    </row>
    <row r="112" spans="1:10" ht="36.75" customHeight="1" x14ac:dyDescent="0.2">
      <c r="A112" s="125"/>
      <c r="B112" s="130" t="s">
        <v>173</v>
      </c>
      <c r="C112" s="200" t="s">
        <v>174</v>
      </c>
      <c r="D112" s="201"/>
      <c r="E112" s="201"/>
      <c r="F112" s="136" t="s">
        <v>175</v>
      </c>
      <c r="G112" s="137"/>
      <c r="H112" s="137"/>
      <c r="I112" s="137">
        <f>'SO SO 05 Pol'!G300</f>
        <v>0</v>
      </c>
      <c r="J112" s="134" t="str">
        <f>IF(I114=0,"",I112/I114*100)</f>
        <v/>
      </c>
    </row>
    <row r="113" spans="1:10" ht="36.75" customHeight="1" x14ac:dyDescent="0.2">
      <c r="A113" s="125"/>
      <c r="B113" s="130" t="s">
        <v>176</v>
      </c>
      <c r="C113" s="200" t="s">
        <v>27</v>
      </c>
      <c r="D113" s="201"/>
      <c r="E113" s="201"/>
      <c r="F113" s="136" t="s">
        <v>176</v>
      </c>
      <c r="G113" s="137"/>
      <c r="H113" s="137"/>
      <c r="I113" s="137">
        <f>'SO SO 00 Pol'!G8</f>
        <v>0</v>
      </c>
      <c r="J113" s="134" t="str">
        <f>IF(I114=0,"",I113/I114*100)</f>
        <v/>
      </c>
    </row>
    <row r="114" spans="1:10" ht="25.5" customHeight="1" x14ac:dyDescent="0.2">
      <c r="A114" s="126"/>
      <c r="B114" s="131" t="s">
        <v>1</v>
      </c>
      <c r="C114" s="132"/>
      <c r="D114" s="133"/>
      <c r="E114" s="133"/>
      <c r="F114" s="138"/>
      <c r="G114" s="139"/>
      <c r="H114" s="139"/>
      <c r="I114" s="139">
        <f>SUM(I77:I113)</f>
        <v>0</v>
      </c>
      <c r="J114" s="135">
        <f>SUM(J77:J113)</f>
        <v>0</v>
      </c>
    </row>
    <row r="115" spans="1:10" x14ac:dyDescent="0.2">
      <c r="F115" s="88"/>
      <c r="G115" s="88"/>
      <c r="H115" s="88"/>
      <c r="I115" s="88"/>
      <c r="J115" s="89"/>
    </row>
    <row r="116" spans="1:10" x14ac:dyDescent="0.2">
      <c r="F116" s="88"/>
      <c r="G116" s="88"/>
      <c r="H116" s="88"/>
      <c r="I116" s="88"/>
      <c r="J116" s="89"/>
    </row>
    <row r="117" spans="1:10" x14ac:dyDescent="0.2">
      <c r="F117" s="88"/>
      <c r="G117" s="88"/>
      <c r="H117" s="88"/>
      <c r="I117" s="88"/>
      <c r="J117" s="89"/>
    </row>
  </sheetData>
  <sheetProtection algorithmName="SHA-512" hashValue="yqiL6WmylezKREPr6fVMEQPft2mnetJ0crsJvcc8XbRxH9clUut/dCykEC++MWXkDdy6NAzn0Py+e7h4RfJOZg==" saltValue="Wq2QF3ZQFqG20y6vp1ktg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B55:E55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10:E110"/>
    <mergeCell ref="C111:E111"/>
    <mergeCell ref="C112:E112"/>
    <mergeCell ref="C113:E113"/>
    <mergeCell ref="C105:E105"/>
    <mergeCell ref="C106:E106"/>
    <mergeCell ref="C107:E107"/>
    <mergeCell ref="C108:E108"/>
    <mergeCell ref="C109:E10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7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1" t="s">
        <v>6</v>
      </c>
      <c r="B1" s="251"/>
      <c r="C1" s="252"/>
      <c r="D1" s="251"/>
      <c r="E1" s="251"/>
      <c r="F1" s="251"/>
      <c r="G1" s="251"/>
    </row>
    <row r="2" spans="1:7" ht="24.95" customHeight="1" x14ac:dyDescent="0.2">
      <c r="A2" s="50" t="s">
        <v>7</v>
      </c>
      <c r="B2" s="49"/>
      <c r="C2" s="253"/>
      <c r="D2" s="253"/>
      <c r="E2" s="253"/>
      <c r="F2" s="253"/>
      <c r="G2" s="254"/>
    </row>
    <row r="3" spans="1:7" ht="24.95" customHeight="1" x14ac:dyDescent="0.2">
      <c r="A3" s="50" t="s">
        <v>8</v>
      </c>
      <c r="B3" s="49"/>
      <c r="C3" s="253"/>
      <c r="D3" s="253"/>
      <c r="E3" s="253"/>
      <c r="F3" s="253"/>
      <c r="G3" s="254"/>
    </row>
    <row r="4" spans="1:7" ht="24.95" customHeight="1" x14ac:dyDescent="0.2">
      <c r="A4" s="50" t="s">
        <v>9</v>
      </c>
      <c r="B4" s="49"/>
      <c r="C4" s="253"/>
      <c r="D4" s="253"/>
      <c r="E4" s="253"/>
      <c r="F4" s="253"/>
      <c r="G4" s="254"/>
    </row>
    <row r="5" spans="1:7" x14ac:dyDescent="0.2">
      <c r="B5" s="4"/>
      <c r="C5" s="5"/>
      <c r="D5" s="6"/>
    </row>
  </sheetData>
  <sheetProtection algorithmName="SHA-512" hashValue="rAvoQCjZSybaO7tfgZjiSn2iBk5y0i3hwHxWDNtYhl5OhnKr91lrap2QrJqhEygdCZb/8kWgNdek27HXWKt/aA==" saltValue="20JIcxd9mdLeYxnZLAMjE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DD70-4FD2-44CF-ACD4-D0577214949C}">
  <sheetPr>
    <tabColor rgb="FFFFFF00"/>
    <outlinePr summaryBelow="0"/>
  </sheetPr>
  <dimension ref="A1:BH4998"/>
  <sheetViews>
    <sheetView workbookViewId="0">
      <pane ySplit="7" topLeftCell="A17" activePane="bottomLeft" state="frozen"/>
      <selection pane="bottomLeft" activeCell="C28" sqref="C28:G28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57</v>
      </c>
      <c r="C4" s="263" t="s">
        <v>58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176</v>
      </c>
      <c r="C8" s="178" t="s">
        <v>27</v>
      </c>
      <c r="D8" s="165"/>
      <c r="E8" s="166"/>
      <c r="F8" s="167"/>
      <c r="G8" s="167">
        <f>SUMIF(AG9:AG37,"&lt;&gt;NOR",G9:G37)</f>
        <v>0</v>
      </c>
      <c r="H8" s="167"/>
      <c r="I8" s="167">
        <f>SUM(I9:I37)</f>
        <v>0</v>
      </c>
      <c r="J8" s="167"/>
      <c r="K8" s="167">
        <f>SUM(K9:K37)</f>
        <v>0</v>
      </c>
      <c r="L8" s="167"/>
      <c r="M8" s="167">
        <f>SUM(M9:M37)</f>
        <v>0</v>
      </c>
      <c r="N8" s="166"/>
      <c r="O8" s="166">
        <f>SUM(O9:O37)</f>
        <v>0</v>
      </c>
      <c r="P8" s="166"/>
      <c r="Q8" s="166">
        <f>SUM(Q9:Q37)</f>
        <v>0</v>
      </c>
      <c r="R8" s="167"/>
      <c r="S8" s="167"/>
      <c r="T8" s="168"/>
      <c r="U8" s="162"/>
      <c r="V8" s="162">
        <f>SUM(V9:V37)</f>
        <v>0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206</v>
      </c>
      <c r="C9" s="179" t="s">
        <v>207</v>
      </c>
      <c r="D9" s="171" t="s">
        <v>208</v>
      </c>
      <c r="E9" s="172">
        <v>1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/>
      <c r="S9" s="174" t="s">
        <v>209</v>
      </c>
      <c r="T9" s="175" t="s">
        <v>210</v>
      </c>
      <c r="U9" s="160">
        <v>0</v>
      </c>
      <c r="V9" s="160">
        <f>ROUND(E9*U9,2)</f>
        <v>0</v>
      </c>
      <c r="W9" s="160"/>
      <c r="X9" s="160" t="s">
        <v>211</v>
      </c>
      <c r="Y9" s="149"/>
      <c r="Z9" s="149"/>
      <c r="AA9" s="149"/>
      <c r="AB9" s="149"/>
      <c r="AC9" s="149"/>
      <c r="AD9" s="149"/>
      <c r="AE9" s="149"/>
      <c r="AF9" s="149"/>
      <c r="AG9" s="149" t="s">
        <v>212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55" t="s">
        <v>1607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213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69">
        <v>2</v>
      </c>
      <c r="B11" s="170" t="s">
        <v>214</v>
      </c>
      <c r="C11" s="179" t="s">
        <v>215</v>
      </c>
      <c r="D11" s="171" t="s">
        <v>208</v>
      </c>
      <c r="E11" s="172">
        <v>1</v>
      </c>
      <c r="F11" s="173"/>
      <c r="G11" s="174">
        <f>ROUND(E11*F11,2)</f>
        <v>0</v>
      </c>
      <c r="H11" s="173"/>
      <c r="I11" s="174">
        <f>ROUND(E11*H11,2)</f>
        <v>0</v>
      </c>
      <c r="J11" s="173"/>
      <c r="K11" s="174">
        <f>ROUND(E11*J11,2)</f>
        <v>0</v>
      </c>
      <c r="L11" s="174">
        <v>21</v>
      </c>
      <c r="M11" s="174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4"/>
      <c r="S11" s="174" t="s">
        <v>209</v>
      </c>
      <c r="T11" s="175" t="s">
        <v>210</v>
      </c>
      <c r="U11" s="160">
        <v>0</v>
      </c>
      <c r="V11" s="160">
        <f>ROUND(E11*U11,2)</f>
        <v>0</v>
      </c>
      <c r="W11" s="160"/>
      <c r="X11" s="160" t="s">
        <v>211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212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255" t="s">
        <v>216</v>
      </c>
      <c r="D12" s="256"/>
      <c r="E12" s="256"/>
      <c r="F12" s="256"/>
      <c r="G12" s="256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213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257" t="s">
        <v>217</v>
      </c>
      <c r="D13" s="258"/>
      <c r="E13" s="258"/>
      <c r="F13" s="258"/>
      <c r="G13" s="258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213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69">
        <v>3</v>
      </c>
      <c r="B14" s="170" t="s">
        <v>218</v>
      </c>
      <c r="C14" s="179" t="s">
        <v>219</v>
      </c>
      <c r="D14" s="171" t="s">
        <v>208</v>
      </c>
      <c r="E14" s="172">
        <v>1</v>
      </c>
      <c r="F14" s="173"/>
      <c r="G14" s="174">
        <f>ROUND(E14*F14,2)</f>
        <v>0</v>
      </c>
      <c r="H14" s="173"/>
      <c r="I14" s="174">
        <f>ROUND(E14*H14,2)</f>
        <v>0</v>
      </c>
      <c r="J14" s="173"/>
      <c r="K14" s="174">
        <f>ROUND(E14*J14,2)</f>
        <v>0</v>
      </c>
      <c r="L14" s="174">
        <v>21</v>
      </c>
      <c r="M14" s="174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4"/>
      <c r="S14" s="174" t="s">
        <v>209</v>
      </c>
      <c r="T14" s="175" t="s">
        <v>210</v>
      </c>
      <c r="U14" s="160">
        <v>0</v>
      </c>
      <c r="V14" s="160">
        <f>ROUND(E14*U14,2)</f>
        <v>0</v>
      </c>
      <c r="W14" s="160"/>
      <c r="X14" s="160" t="s">
        <v>211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212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255" t="s">
        <v>220</v>
      </c>
      <c r="D15" s="256"/>
      <c r="E15" s="256"/>
      <c r="F15" s="256"/>
      <c r="G15" s="256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213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257" t="s">
        <v>1608</v>
      </c>
      <c r="D16" s="258"/>
      <c r="E16" s="258"/>
      <c r="F16" s="258"/>
      <c r="G16" s="258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213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69">
        <v>4</v>
      </c>
      <c r="B17" s="170" t="s">
        <v>221</v>
      </c>
      <c r="C17" s="179" t="s">
        <v>222</v>
      </c>
      <c r="D17" s="171" t="s">
        <v>208</v>
      </c>
      <c r="E17" s="172">
        <v>1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4"/>
      <c r="S17" s="174" t="s">
        <v>209</v>
      </c>
      <c r="T17" s="175" t="s">
        <v>210</v>
      </c>
      <c r="U17" s="160">
        <v>0</v>
      </c>
      <c r="V17" s="160">
        <f>ROUND(E17*U17,2)</f>
        <v>0</v>
      </c>
      <c r="W17" s="160"/>
      <c r="X17" s="160" t="s">
        <v>211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212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255" t="s">
        <v>223</v>
      </c>
      <c r="D18" s="256"/>
      <c r="E18" s="256"/>
      <c r="F18" s="256"/>
      <c r="G18" s="256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213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76" t="str">
        <f>C18</f>
        <v>Náklady na vyhotovení dokumentace skutečného provedení stavby a její předání objednateli v požadované formě a požadovaném počtu.</v>
      </c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257" t="s">
        <v>224</v>
      </c>
      <c r="D19" s="258"/>
      <c r="E19" s="258"/>
      <c r="F19" s="258"/>
      <c r="G19" s="258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213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69">
        <v>5</v>
      </c>
      <c r="B20" s="170" t="s">
        <v>225</v>
      </c>
      <c r="C20" s="179" t="s">
        <v>226</v>
      </c>
      <c r="D20" s="171" t="s">
        <v>208</v>
      </c>
      <c r="E20" s="172">
        <v>1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4"/>
      <c r="S20" s="174" t="s">
        <v>209</v>
      </c>
      <c r="T20" s="175" t="s">
        <v>210</v>
      </c>
      <c r="U20" s="160">
        <v>0</v>
      </c>
      <c r="V20" s="160">
        <f>ROUND(E20*U20,2)</f>
        <v>0</v>
      </c>
      <c r="W20" s="160"/>
      <c r="X20" s="160" t="s">
        <v>211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212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255" t="s">
        <v>227</v>
      </c>
      <c r="D21" s="256"/>
      <c r="E21" s="256"/>
      <c r="F21" s="256"/>
      <c r="G21" s="256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213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76" t="str">
        <f>C21</f>
        <v>Náklady na provedení skutečného zaměření stavby v rozsahu nezbytném pro zápis změny do katastru nemovitostí.</v>
      </c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257" t="s">
        <v>1609</v>
      </c>
      <c r="D22" s="258"/>
      <c r="E22" s="258"/>
      <c r="F22" s="258"/>
      <c r="G22" s="258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213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69">
        <v>6</v>
      </c>
      <c r="B23" s="170" t="s">
        <v>228</v>
      </c>
      <c r="C23" s="179" t="s">
        <v>1615</v>
      </c>
      <c r="D23" s="171" t="s">
        <v>208</v>
      </c>
      <c r="E23" s="172">
        <v>1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21</v>
      </c>
      <c r="M23" s="174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4"/>
      <c r="S23" s="174" t="s">
        <v>209</v>
      </c>
      <c r="T23" s="175" t="s">
        <v>210</v>
      </c>
      <c r="U23" s="160">
        <v>0</v>
      </c>
      <c r="V23" s="160">
        <f>ROUND(E23*U23,2)</f>
        <v>0</v>
      </c>
      <c r="W23" s="160"/>
      <c r="X23" s="160" t="s">
        <v>211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212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255" t="s">
        <v>1616</v>
      </c>
      <c r="D24" s="256"/>
      <c r="E24" s="256"/>
      <c r="F24" s="256"/>
      <c r="G24" s="256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213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76" t="str">
        <f>C24</f>
        <v>Pojištění odpovědnosti za škodu (dle SoD čl. 2 odst. 2.5.6)</v>
      </c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69">
        <v>7</v>
      </c>
      <c r="B25" s="170" t="s">
        <v>229</v>
      </c>
      <c r="C25" s="179" t="s">
        <v>230</v>
      </c>
      <c r="D25" s="171" t="s">
        <v>208</v>
      </c>
      <c r="E25" s="172">
        <v>1</v>
      </c>
      <c r="F25" s="173"/>
      <c r="G25" s="174">
        <f>ROUND(E25*F25,2)</f>
        <v>0</v>
      </c>
      <c r="H25" s="173"/>
      <c r="I25" s="174">
        <f>ROUND(E25*H25,2)</f>
        <v>0</v>
      </c>
      <c r="J25" s="173"/>
      <c r="K25" s="174">
        <f>ROUND(E25*J25,2)</f>
        <v>0</v>
      </c>
      <c r="L25" s="174">
        <v>21</v>
      </c>
      <c r="M25" s="174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4"/>
      <c r="S25" s="174" t="s">
        <v>231</v>
      </c>
      <c r="T25" s="175" t="s">
        <v>210</v>
      </c>
      <c r="U25" s="160">
        <v>0</v>
      </c>
      <c r="V25" s="160">
        <f>ROUND(E25*U25,2)</f>
        <v>0</v>
      </c>
      <c r="W25" s="160"/>
      <c r="X25" s="160" t="s">
        <v>211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212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255" t="s">
        <v>1610</v>
      </c>
      <c r="D26" s="256"/>
      <c r="E26" s="256"/>
      <c r="F26" s="256"/>
      <c r="G26" s="256"/>
      <c r="H26" s="160"/>
      <c r="I26" s="160"/>
      <c r="J26" s="160"/>
      <c r="K26" s="160"/>
      <c r="L26" s="160"/>
      <c r="M26" s="160"/>
      <c r="N26" s="159"/>
      <c r="O26" s="159"/>
      <c r="P26" s="159"/>
      <c r="Q26" s="159"/>
      <c r="R26" s="160"/>
      <c r="S26" s="160"/>
      <c r="T26" s="160"/>
      <c r="U26" s="160"/>
      <c r="V26" s="160"/>
      <c r="W26" s="160"/>
      <c r="X26" s="160"/>
      <c r="Y26" s="149"/>
      <c r="Z26" s="149"/>
      <c r="AA26" s="149"/>
      <c r="AB26" s="149"/>
      <c r="AC26" s="149"/>
      <c r="AD26" s="149"/>
      <c r="AE26" s="149"/>
      <c r="AF26" s="149"/>
      <c r="AG26" s="149" t="s">
        <v>213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69">
        <v>8</v>
      </c>
      <c r="B27" s="170" t="s">
        <v>232</v>
      </c>
      <c r="C27" s="179" t="s">
        <v>233</v>
      </c>
      <c r="D27" s="171" t="s">
        <v>208</v>
      </c>
      <c r="E27" s="172">
        <v>1</v>
      </c>
      <c r="F27" s="173"/>
      <c r="G27" s="174">
        <f>ROUND(E27*F27,2)</f>
        <v>0</v>
      </c>
      <c r="H27" s="173"/>
      <c r="I27" s="174">
        <f>ROUND(E27*H27,2)</f>
        <v>0</v>
      </c>
      <c r="J27" s="173"/>
      <c r="K27" s="174">
        <f>ROUND(E27*J27,2)</f>
        <v>0</v>
      </c>
      <c r="L27" s="174">
        <v>21</v>
      </c>
      <c r="M27" s="174">
        <f>G27*(1+L27/100)</f>
        <v>0</v>
      </c>
      <c r="N27" s="172">
        <v>0</v>
      </c>
      <c r="O27" s="172">
        <f>ROUND(E27*N27,2)</f>
        <v>0</v>
      </c>
      <c r="P27" s="172">
        <v>0</v>
      </c>
      <c r="Q27" s="172">
        <f>ROUND(E27*P27,2)</f>
        <v>0</v>
      </c>
      <c r="R27" s="174"/>
      <c r="S27" s="174" t="s">
        <v>231</v>
      </c>
      <c r="T27" s="175" t="s">
        <v>210</v>
      </c>
      <c r="U27" s="160">
        <v>0</v>
      </c>
      <c r="V27" s="160">
        <f>ROUND(E27*U27,2)</f>
        <v>0</v>
      </c>
      <c r="W27" s="160"/>
      <c r="X27" s="160" t="s">
        <v>211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212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255" t="s">
        <v>1617</v>
      </c>
      <c r="D28" s="256"/>
      <c r="E28" s="256"/>
      <c r="F28" s="256"/>
      <c r="G28" s="256"/>
      <c r="H28" s="160"/>
      <c r="I28" s="160"/>
      <c r="J28" s="160"/>
      <c r="K28" s="160"/>
      <c r="L28" s="160"/>
      <c r="M28" s="160"/>
      <c r="N28" s="159"/>
      <c r="O28" s="159"/>
      <c r="P28" s="159"/>
      <c r="Q28" s="159"/>
      <c r="R28" s="160"/>
      <c r="S28" s="160"/>
      <c r="T28" s="160"/>
      <c r="U28" s="160"/>
      <c r="V28" s="160"/>
      <c r="W28" s="160"/>
      <c r="X28" s="160"/>
      <c r="Y28" s="149"/>
      <c r="Z28" s="149"/>
      <c r="AA28" s="149"/>
      <c r="AB28" s="149"/>
      <c r="AC28" s="149"/>
      <c r="AD28" s="149"/>
      <c r="AE28" s="149"/>
      <c r="AF28" s="149"/>
      <c r="AG28" s="149" t="s">
        <v>213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69">
        <v>9</v>
      </c>
      <c r="B29" s="170" t="s">
        <v>109</v>
      </c>
      <c r="C29" s="179" t="s">
        <v>234</v>
      </c>
      <c r="D29" s="171" t="s">
        <v>208</v>
      </c>
      <c r="E29" s="172">
        <v>1</v>
      </c>
      <c r="F29" s="173"/>
      <c r="G29" s="174">
        <f>ROUND(E29*F29,2)</f>
        <v>0</v>
      </c>
      <c r="H29" s="173"/>
      <c r="I29" s="174">
        <f>ROUND(E29*H29,2)</f>
        <v>0</v>
      </c>
      <c r="J29" s="173"/>
      <c r="K29" s="174">
        <f>ROUND(E29*J29,2)</f>
        <v>0</v>
      </c>
      <c r="L29" s="174">
        <v>21</v>
      </c>
      <c r="M29" s="174">
        <f>G29*(1+L29/100)</f>
        <v>0</v>
      </c>
      <c r="N29" s="172">
        <v>0</v>
      </c>
      <c r="O29" s="172">
        <f>ROUND(E29*N29,2)</f>
        <v>0</v>
      </c>
      <c r="P29" s="172">
        <v>0</v>
      </c>
      <c r="Q29" s="172">
        <f>ROUND(E29*P29,2)</f>
        <v>0</v>
      </c>
      <c r="R29" s="174"/>
      <c r="S29" s="174" t="s">
        <v>231</v>
      </c>
      <c r="T29" s="175" t="s">
        <v>210</v>
      </c>
      <c r="U29" s="160">
        <v>0</v>
      </c>
      <c r="V29" s="160">
        <f>ROUND(E29*U29,2)</f>
        <v>0</v>
      </c>
      <c r="W29" s="160"/>
      <c r="X29" s="160" t="s">
        <v>211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212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255" t="s">
        <v>1611</v>
      </c>
      <c r="D30" s="256"/>
      <c r="E30" s="256"/>
      <c r="F30" s="256"/>
      <c r="G30" s="256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213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9">
        <v>10</v>
      </c>
      <c r="B31" s="170" t="s">
        <v>114</v>
      </c>
      <c r="C31" s="179" t="s">
        <v>235</v>
      </c>
      <c r="D31" s="171" t="s">
        <v>208</v>
      </c>
      <c r="E31" s="172">
        <v>1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4"/>
      <c r="S31" s="174" t="s">
        <v>231</v>
      </c>
      <c r="T31" s="175" t="s">
        <v>210</v>
      </c>
      <c r="U31" s="160">
        <v>0</v>
      </c>
      <c r="V31" s="160">
        <f>ROUND(E31*U31,2)</f>
        <v>0</v>
      </c>
      <c r="W31" s="160"/>
      <c r="X31" s="160" t="s">
        <v>211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212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255" t="s">
        <v>236</v>
      </c>
      <c r="D32" s="256"/>
      <c r="E32" s="256"/>
      <c r="F32" s="256"/>
      <c r="G32" s="256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213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69">
        <v>11</v>
      </c>
      <c r="B33" s="170" t="s">
        <v>117</v>
      </c>
      <c r="C33" s="179" t="s">
        <v>237</v>
      </c>
      <c r="D33" s="171" t="s">
        <v>208</v>
      </c>
      <c r="E33" s="172">
        <v>1</v>
      </c>
      <c r="F33" s="173"/>
      <c r="G33" s="174">
        <f>ROUND(E33*F33,2)</f>
        <v>0</v>
      </c>
      <c r="H33" s="173"/>
      <c r="I33" s="174">
        <f>ROUND(E33*H33,2)</f>
        <v>0</v>
      </c>
      <c r="J33" s="173"/>
      <c r="K33" s="174">
        <f>ROUND(E33*J33,2)</f>
        <v>0</v>
      </c>
      <c r="L33" s="174">
        <v>21</v>
      </c>
      <c r="M33" s="174">
        <f>G33*(1+L33/100)</f>
        <v>0</v>
      </c>
      <c r="N33" s="172">
        <v>0</v>
      </c>
      <c r="O33" s="172">
        <f>ROUND(E33*N33,2)</f>
        <v>0</v>
      </c>
      <c r="P33" s="172">
        <v>0</v>
      </c>
      <c r="Q33" s="172">
        <f>ROUND(E33*P33,2)</f>
        <v>0</v>
      </c>
      <c r="R33" s="174"/>
      <c r="S33" s="174" t="s">
        <v>231</v>
      </c>
      <c r="T33" s="175" t="s">
        <v>210</v>
      </c>
      <c r="U33" s="160">
        <v>0</v>
      </c>
      <c r="V33" s="160">
        <f>ROUND(E33*U33,2)</f>
        <v>0</v>
      </c>
      <c r="W33" s="160"/>
      <c r="X33" s="160" t="s">
        <v>211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212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255" t="s">
        <v>1612</v>
      </c>
      <c r="D34" s="256"/>
      <c r="E34" s="256"/>
      <c r="F34" s="256"/>
      <c r="G34" s="256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213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69">
        <v>12</v>
      </c>
      <c r="B35" s="170" t="s">
        <v>238</v>
      </c>
      <c r="C35" s="179" t="s">
        <v>1614</v>
      </c>
      <c r="D35" s="171" t="s">
        <v>208</v>
      </c>
      <c r="E35" s="172">
        <v>1</v>
      </c>
      <c r="F35" s="173"/>
      <c r="G35" s="174">
        <f>ROUND(E35*F35,2)</f>
        <v>0</v>
      </c>
      <c r="H35" s="173"/>
      <c r="I35" s="174">
        <f>ROUND(E35*H35,2)</f>
        <v>0</v>
      </c>
      <c r="J35" s="173"/>
      <c r="K35" s="174">
        <f>ROUND(E35*J35,2)</f>
        <v>0</v>
      </c>
      <c r="L35" s="174">
        <v>21</v>
      </c>
      <c r="M35" s="174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4"/>
      <c r="S35" s="174" t="s">
        <v>231</v>
      </c>
      <c r="T35" s="175" t="s">
        <v>210</v>
      </c>
      <c r="U35" s="160">
        <v>0</v>
      </c>
      <c r="V35" s="160">
        <f>ROUND(E35*U35,2)</f>
        <v>0</v>
      </c>
      <c r="W35" s="160"/>
      <c r="X35" s="160" t="s">
        <v>211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212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33.75" outlineLevel="1" x14ac:dyDescent="0.2">
      <c r="A36" s="156"/>
      <c r="B36" s="157"/>
      <c r="C36" s="255" t="s">
        <v>239</v>
      </c>
      <c r="D36" s="256"/>
      <c r="E36" s="256"/>
      <c r="F36" s="256"/>
      <c r="G36" s="256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213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76" t="str">
        <f>C36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257" t="s">
        <v>1613</v>
      </c>
      <c r="D37" s="258"/>
      <c r="E37" s="258"/>
      <c r="F37" s="258"/>
      <c r="G37" s="258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213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x14ac:dyDescent="0.2">
      <c r="A38" s="3"/>
      <c r="B38" s="4"/>
      <c r="C38" s="180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v>15</v>
      </c>
      <c r="AF38">
        <v>21</v>
      </c>
      <c r="AG38" t="s">
        <v>191</v>
      </c>
    </row>
    <row r="39" spans="1:60" x14ac:dyDescent="0.2">
      <c r="A39" s="152"/>
      <c r="B39" s="153" t="s">
        <v>29</v>
      </c>
      <c r="C39" s="181"/>
      <c r="D39" s="154"/>
      <c r="E39" s="155"/>
      <c r="F39" s="155"/>
      <c r="G39" s="177">
        <f>G8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f>SUMIF(L7:L37,AE38,G7:G37)</f>
        <v>0</v>
      </c>
      <c r="AF39">
        <f>SUMIF(L7:L37,AF38,G7:G37)</f>
        <v>0</v>
      </c>
      <c r="AG39" t="s">
        <v>240</v>
      </c>
    </row>
    <row r="40" spans="1:60" x14ac:dyDescent="0.2">
      <c r="C40" s="182"/>
      <c r="D40" s="10"/>
      <c r="AG40" t="s">
        <v>241</v>
      </c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</sheetData>
  <sheetProtection algorithmName="SHA-512" hashValue="8WFkRZycnXVHlJvtTcKtxlBUzE9h7YP82Z3PnH4RCv2wCcNhG8vQRGlULxrpg/0tAMejxV/1sLMH3AIPzhJceQ==" saltValue="kIl1Df1dEcD4A5Ha6kIMbw==" spinCount="100000" sheet="1"/>
  <mergeCells count="21">
    <mergeCell ref="C21:G21"/>
    <mergeCell ref="A1:G1"/>
    <mergeCell ref="C2:G2"/>
    <mergeCell ref="C3:G3"/>
    <mergeCell ref="C4:G4"/>
    <mergeCell ref="C10:G10"/>
    <mergeCell ref="C12:G12"/>
    <mergeCell ref="C13:G13"/>
    <mergeCell ref="C15:G15"/>
    <mergeCell ref="C16:G16"/>
    <mergeCell ref="C18:G18"/>
    <mergeCell ref="C19:G19"/>
    <mergeCell ref="C34:G34"/>
    <mergeCell ref="C36:G36"/>
    <mergeCell ref="C37:G37"/>
    <mergeCell ref="C22:G22"/>
    <mergeCell ref="C24:G24"/>
    <mergeCell ref="C26:G26"/>
    <mergeCell ref="C28:G28"/>
    <mergeCell ref="C30:G30"/>
    <mergeCell ref="C32:G3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81A9A-ED0C-4304-8088-85555FBB16F8}">
  <sheetPr>
    <tabColor theme="9" tint="0.59999389629810485"/>
    <outlinePr summaryBelow="0"/>
  </sheetPr>
  <dimension ref="A1:BH5000"/>
  <sheetViews>
    <sheetView workbookViewId="0">
      <pane ySplit="7" topLeftCell="A50" activePane="bottomLeft" state="frozen"/>
      <selection sqref="A1:G1"/>
      <selection pane="bottomLeft" activeCell="C60" sqref="C60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59</v>
      </c>
      <c r="C4" s="263" t="s">
        <v>60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SUMIF(AG9:AG37,"&lt;&gt;NOR",G9:G37)</f>
        <v>0</v>
      </c>
      <c r="H8" s="167"/>
      <c r="I8" s="167">
        <f>SUM(I9:I37)</f>
        <v>0</v>
      </c>
      <c r="J8" s="167"/>
      <c r="K8" s="167">
        <f>SUM(K9:K37)</f>
        <v>0</v>
      </c>
      <c r="L8" s="167"/>
      <c r="M8" s="167">
        <f>SUM(M9:M37)</f>
        <v>0</v>
      </c>
      <c r="N8" s="166"/>
      <c r="O8" s="166">
        <f>SUM(O9:O37)</f>
        <v>10.41</v>
      </c>
      <c r="P8" s="166"/>
      <c r="Q8" s="166">
        <f>SUM(Q9:Q37)</f>
        <v>0</v>
      </c>
      <c r="R8" s="167"/>
      <c r="S8" s="167"/>
      <c r="T8" s="168"/>
      <c r="U8" s="162"/>
      <c r="V8" s="162">
        <f>SUM(V9:V37)</f>
        <v>87.65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242</v>
      </c>
      <c r="C9" s="179" t="s">
        <v>243</v>
      </c>
      <c r="D9" s="171" t="s">
        <v>244</v>
      </c>
      <c r="E9" s="172">
        <v>12.8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0.31</v>
      </c>
      <c r="V9" s="160">
        <f>ROUND(E9*U9,2)</f>
        <v>3.97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33.75" outlineLevel="1" x14ac:dyDescent="0.2">
      <c r="A10" s="156"/>
      <c r="B10" s="157"/>
      <c r="C10" s="266" t="s">
        <v>248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76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250</v>
      </c>
      <c r="D11" s="183"/>
      <c r="E11" s="184">
        <v>12.8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69">
        <v>2</v>
      </c>
      <c r="B12" s="170" t="s">
        <v>252</v>
      </c>
      <c r="C12" s="179" t="s">
        <v>253</v>
      </c>
      <c r="D12" s="171" t="s">
        <v>244</v>
      </c>
      <c r="E12" s="172">
        <v>36.575000000000003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4" t="s">
        <v>245</v>
      </c>
      <c r="S12" s="174" t="s">
        <v>209</v>
      </c>
      <c r="T12" s="175" t="s">
        <v>209</v>
      </c>
      <c r="U12" s="160">
        <v>0.35</v>
      </c>
      <c r="V12" s="160">
        <f>ROUND(E12*U12,2)</f>
        <v>12.8</v>
      </c>
      <c r="W12" s="160"/>
      <c r="X12" s="160" t="s">
        <v>246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247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33.75" outlineLevel="1" x14ac:dyDescent="0.2">
      <c r="A13" s="156"/>
      <c r="B13" s="157"/>
      <c r="C13" s="266" t="s">
        <v>254</v>
      </c>
      <c r="D13" s="267"/>
      <c r="E13" s="267"/>
      <c r="F13" s="267"/>
      <c r="G13" s="267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249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76" t="str">
        <f>C13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92" t="s">
        <v>255</v>
      </c>
      <c r="D14" s="183"/>
      <c r="E14" s="184">
        <v>36.575000000000003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251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69">
        <v>3</v>
      </c>
      <c r="B15" s="170" t="s">
        <v>256</v>
      </c>
      <c r="C15" s="179" t="s">
        <v>257</v>
      </c>
      <c r="D15" s="171" t="s">
        <v>258</v>
      </c>
      <c r="E15" s="172">
        <v>66.5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2">
        <v>8.5999999999999998E-4</v>
      </c>
      <c r="O15" s="172">
        <f>ROUND(E15*N15,2)</f>
        <v>0.06</v>
      </c>
      <c r="P15" s="172">
        <v>0</v>
      </c>
      <c r="Q15" s="172">
        <f>ROUND(E15*P15,2)</f>
        <v>0</v>
      </c>
      <c r="R15" s="174" t="s">
        <v>245</v>
      </c>
      <c r="S15" s="174" t="s">
        <v>209</v>
      </c>
      <c r="T15" s="175" t="s">
        <v>209</v>
      </c>
      <c r="U15" s="160">
        <v>0.47899999999999998</v>
      </c>
      <c r="V15" s="160">
        <f>ROUND(E15*U15,2)</f>
        <v>31.85</v>
      </c>
      <c r="W15" s="160"/>
      <c r="X15" s="160" t="s">
        <v>246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247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266" t="s">
        <v>259</v>
      </c>
      <c r="D16" s="267"/>
      <c r="E16" s="267"/>
      <c r="F16" s="267"/>
      <c r="G16" s="267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249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2" t="s">
        <v>260</v>
      </c>
      <c r="D17" s="183"/>
      <c r="E17" s="184">
        <v>66.5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251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9">
        <v>4</v>
      </c>
      <c r="B18" s="170" t="s">
        <v>261</v>
      </c>
      <c r="C18" s="179" t="s">
        <v>262</v>
      </c>
      <c r="D18" s="171" t="s">
        <v>258</v>
      </c>
      <c r="E18" s="172">
        <v>66.5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4" t="s">
        <v>245</v>
      </c>
      <c r="S18" s="174" t="s">
        <v>209</v>
      </c>
      <c r="T18" s="175" t="s">
        <v>209</v>
      </c>
      <c r="U18" s="160">
        <v>0.32700000000000001</v>
      </c>
      <c r="V18" s="160">
        <f>ROUND(E18*U18,2)</f>
        <v>21.75</v>
      </c>
      <c r="W18" s="160"/>
      <c r="X18" s="160" t="s">
        <v>246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247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266" t="s">
        <v>263</v>
      </c>
      <c r="D19" s="267"/>
      <c r="E19" s="267"/>
      <c r="F19" s="267"/>
      <c r="G19" s="267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249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92" t="s">
        <v>264</v>
      </c>
      <c r="D20" s="183"/>
      <c r="E20" s="184">
        <v>66.5</v>
      </c>
      <c r="F20" s="160"/>
      <c r="G20" s="160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49"/>
      <c r="Z20" s="149"/>
      <c r="AA20" s="149"/>
      <c r="AB20" s="149"/>
      <c r="AC20" s="149"/>
      <c r="AD20" s="149"/>
      <c r="AE20" s="149"/>
      <c r="AF20" s="149"/>
      <c r="AG20" s="149" t="s">
        <v>251</v>
      </c>
      <c r="AH20" s="149">
        <v>5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69">
        <v>5</v>
      </c>
      <c r="B21" s="170" t="s">
        <v>265</v>
      </c>
      <c r="C21" s="179" t="s">
        <v>266</v>
      </c>
      <c r="D21" s="171" t="s">
        <v>244</v>
      </c>
      <c r="E21" s="172">
        <v>11.96269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4" t="s">
        <v>245</v>
      </c>
      <c r="S21" s="174" t="s">
        <v>209</v>
      </c>
      <c r="T21" s="175" t="s">
        <v>209</v>
      </c>
      <c r="U21" s="160">
        <v>5.1999999999999998E-3</v>
      </c>
      <c r="V21" s="160">
        <f>ROUND(E21*U21,2)</f>
        <v>0.06</v>
      </c>
      <c r="W21" s="160"/>
      <c r="X21" s="160" t="s">
        <v>246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247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266" t="s">
        <v>267</v>
      </c>
      <c r="D22" s="267"/>
      <c r="E22" s="267"/>
      <c r="F22" s="267"/>
      <c r="G22" s="267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249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2" t="s">
        <v>268</v>
      </c>
      <c r="D23" s="183"/>
      <c r="E23" s="184">
        <v>6.0884999999999998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251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92" t="s">
        <v>269</v>
      </c>
      <c r="D24" s="183"/>
      <c r="E24" s="184">
        <v>2.1945000000000001</v>
      </c>
      <c r="F24" s="160"/>
      <c r="G24" s="160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251</v>
      </c>
      <c r="AH24" s="149">
        <v>5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92" t="s">
        <v>270</v>
      </c>
      <c r="D25" s="183"/>
      <c r="E25" s="184">
        <v>3.6796899999999999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251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69">
        <v>6</v>
      </c>
      <c r="B26" s="170" t="s">
        <v>271</v>
      </c>
      <c r="C26" s="179" t="s">
        <v>272</v>
      </c>
      <c r="D26" s="171" t="s">
        <v>244</v>
      </c>
      <c r="E26" s="172">
        <v>37.412309999999998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4" t="s">
        <v>245</v>
      </c>
      <c r="S26" s="174" t="s">
        <v>209</v>
      </c>
      <c r="T26" s="175" t="s">
        <v>209</v>
      </c>
      <c r="U26" s="160">
        <v>0.20200000000000001</v>
      </c>
      <c r="V26" s="160">
        <f>ROUND(E26*U26,2)</f>
        <v>7.56</v>
      </c>
      <c r="W26" s="160"/>
      <c r="X26" s="160" t="s">
        <v>246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247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266" t="s">
        <v>273</v>
      </c>
      <c r="D27" s="267"/>
      <c r="E27" s="267"/>
      <c r="F27" s="267"/>
      <c r="G27" s="267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249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257" t="s">
        <v>274</v>
      </c>
      <c r="D28" s="258"/>
      <c r="E28" s="258"/>
      <c r="F28" s="258"/>
      <c r="G28" s="258"/>
      <c r="H28" s="160"/>
      <c r="I28" s="160"/>
      <c r="J28" s="160"/>
      <c r="K28" s="160"/>
      <c r="L28" s="160"/>
      <c r="M28" s="160"/>
      <c r="N28" s="159"/>
      <c r="O28" s="159"/>
      <c r="P28" s="159"/>
      <c r="Q28" s="159"/>
      <c r="R28" s="160"/>
      <c r="S28" s="160"/>
      <c r="T28" s="160"/>
      <c r="U28" s="160"/>
      <c r="V28" s="160"/>
      <c r="W28" s="160"/>
      <c r="X28" s="160"/>
      <c r="Y28" s="149"/>
      <c r="Z28" s="149"/>
      <c r="AA28" s="149"/>
      <c r="AB28" s="149"/>
      <c r="AC28" s="149"/>
      <c r="AD28" s="149"/>
      <c r="AE28" s="149"/>
      <c r="AF28" s="149"/>
      <c r="AG28" s="149" t="s">
        <v>213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92" t="s">
        <v>275</v>
      </c>
      <c r="D29" s="183"/>
      <c r="E29" s="184">
        <v>36.575000000000003</v>
      </c>
      <c r="F29" s="160"/>
      <c r="G29" s="160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251</v>
      </c>
      <c r="AH29" s="149">
        <v>5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92" t="s">
        <v>276</v>
      </c>
      <c r="D30" s="183"/>
      <c r="E30" s="184">
        <v>12.8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251</v>
      </c>
      <c r="AH30" s="149">
        <v>5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92" t="s">
        <v>277</v>
      </c>
      <c r="D31" s="183"/>
      <c r="E31" s="184">
        <v>-11.96269</v>
      </c>
      <c r="F31" s="160"/>
      <c r="G31" s="160"/>
      <c r="H31" s="160"/>
      <c r="I31" s="160"/>
      <c r="J31" s="160"/>
      <c r="K31" s="160"/>
      <c r="L31" s="160"/>
      <c r="M31" s="160"/>
      <c r="N31" s="159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49"/>
      <c r="Z31" s="149"/>
      <c r="AA31" s="149"/>
      <c r="AB31" s="149"/>
      <c r="AC31" s="149"/>
      <c r="AD31" s="149"/>
      <c r="AE31" s="149"/>
      <c r="AF31" s="149"/>
      <c r="AG31" s="149" t="s">
        <v>251</v>
      </c>
      <c r="AH31" s="149">
        <v>5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69">
        <v>7</v>
      </c>
      <c r="B32" s="170" t="s">
        <v>278</v>
      </c>
      <c r="C32" s="179" t="s">
        <v>279</v>
      </c>
      <c r="D32" s="171" t="s">
        <v>244</v>
      </c>
      <c r="E32" s="172">
        <v>6.0884999999999998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72">
        <v>1.7</v>
      </c>
      <c r="O32" s="172">
        <f>ROUND(E32*N32,2)</f>
        <v>10.35</v>
      </c>
      <c r="P32" s="172">
        <v>0</v>
      </c>
      <c r="Q32" s="172">
        <f>ROUND(E32*P32,2)</f>
        <v>0</v>
      </c>
      <c r="R32" s="174" t="s">
        <v>245</v>
      </c>
      <c r="S32" s="174" t="s">
        <v>209</v>
      </c>
      <c r="T32" s="175" t="s">
        <v>209</v>
      </c>
      <c r="U32" s="160">
        <v>1.587</v>
      </c>
      <c r="V32" s="160">
        <f>ROUND(E32*U32,2)</f>
        <v>9.66</v>
      </c>
      <c r="W32" s="160"/>
      <c r="X32" s="160" t="s">
        <v>246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247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56"/>
      <c r="B33" s="157"/>
      <c r="C33" s="266" t="s">
        <v>280</v>
      </c>
      <c r="D33" s="267"/>
      <c r="E33" s="267"/>
      <c r="F33" s="267"/>
      <c r="G33" s="267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249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76" t="str">
        <f>C33</f>
        <v>sypaninou z vhodných hornin tř. 1 - 4 nebo materiálem připraveným podél výkopu ve vzdálenosti do 3 m od jeho kraje, pro jakoukoliv hloubku výkopu a jakoukoliv míru zhutnění,</v>
      </c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2" t="s">
        <v>281</v>
      </c>
      <c r="D34" s="183"/>
      <c r="E34" s="184">
        <v>3.96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251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2" t="s">
        <v>282</v>
      </c>
      <c r="D35" s="183"/>
      <c r="E35" s="184">
        <v>2.1284999999999998</v>
      </c>
      <c r="F35" s="160"/>
      <c r="G35" s="160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251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69">
        <v>8</v>
      </c>
      <c r="B36" s="170" t="s">
        <v>283</v>
      </c>
      <c r="C36" s="179" t="s">
        <v>284</v>
      </c>
      <c r="D36" s="171" t="s">
        <v>244</v>
      </c>
      <c r="E36" s="172">
        <v>11.96269</v>
      </c>
      <c r="F36" s="173"/>
      <c r="G36" s="174">
        <f>ROUND(E36*F36,2)</f>
        <v>0</v>
      </c>
      <c r="H36" s="173"/>
      <c r="I36" s="174">
        <f>ROUND(E36*H36,2)</f>
        <v>0</v>
      </c>
      <c r="J36" s="173"/>
      <c r="K36" s="174">
        <f>ROUND(E36*J36,2)</f>
        <v>0</v>
      </c>
      <c r="L36" s="174">
        <v>21</v>
      </c>
      <c r="M36" s="174">
        <f>G36*(1+L36/100)</f>
        <v>0</v>
      </c>
      <c r="N36" s="172">
        <v>0</v>
      </c>
      <c r="O36" s="172">
        <f>ROUND(E36*N36,2)</f>
        <v>0</v>
      </c>
      <c r="P36" s="172">
        <v>0</v>
      </c>
      <c r="Q36" s="172">
        <f>ROUND(E36*P36,2)</f>
        <v>0</v>
      </c>
      <c r="R36" s="174" t="s">
        <v>245</v>
      </c>
      <c r="S36" s="174" t="s">
        <v>209</v>
      </c>
      <c r="T36" s="175" t="s">
        <v>209</v>
      </c>
      <c r="U36" s="160">
        <v>0</v>
      </c>
      <c r="V36" s="160">
        <f>ROUND(E36*U36,2)</f>
        <v>0</v>
      </c>
      <c r="W36" s="160"/>
      <c r="X36" s="160" t="s">
        <v>246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247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2" t="s">
        <v>285</v>
      </c>
      <c r="D37" s="183"/>
      <c r="E37" s="184">
        <v>11.96269</v>
      </c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251</v>
      </c>
      <c r="AH37" s="149">
        <v>5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x14ac:dyDescent="0.2">
      <c r="A38" s="163" t="s">
        <v>204</v>
      </c>
      <c r="B38" s="164" t="s">
        <v>117</v>
      </c>
      <c r="C38" s="178" t="s">
        <v>118</v>
      </c>
      <c r="D38" s="165"/>
      <c r="E38" s="166"/>
      <c r="F38" s="167"/>
      <c r="G38" s="167">
        <f>SUMIF(AG39:AG41,"&lt;&gt;NOR",G39:G41)</f>
        <v>0</v>
      </c>
      <c r="H38" s="167"/>
      <c r="I38" s="167">
        <f>SUM(I39:I41)</f>
        <v>0</v>
      </c>
      <c r="J38" s="167"/>
      <c r="K38" s="167">
        <f>SUM(K39:K41)</f>
        <v>0</v>
      </c>
      <c r="L38" s="167"/>
      <c r="M38" s="167">
        <f>SUM(M39:M41)</f>
        <v>0</v>
      </c>
      <c r="N38" s="166"/>
      <c r="O38" s="166">
        <f>SUM(O39:O41)</f>
        <v>4.1500000000000004</v>
      </c>
      <c r="P38" s="166"/>
      <c r="Q38" s="166">
        <f>SUM(Q39:Q41)</f>
        <v>0</v>
      </c>
      <c r="R38" s="167"/>
      <c r="S38" s="167"/>
      <c r="T38" s="168"/>
      <c r="U38" s="162"/>
      <c r="V38" s="162">
        <f>SUM(V39:V41)</f>
        <v>3.72</v>
      </c>
      <c r="W38" s="162"/>
      <c r="X38" s="162"/>
      <c r="AG38" t="s">
        <v>205</v>
      </c>
    </row>
    <row r="39" spans="1:60" outlineLevel="1" x14ac:dyDescent="0.2">
      <c r="A39" s="169">
        <v>9</v>
      </c>
      <c r="B39" s="170" t="s">
        <v>286</v>
      </c>
      <c r="C39" s="179" t="s">
        <v>287</v>
      </c>
      <c r="D39" s="171" t="s">
        <v>244</v>
      </c>
      <c r="E39" s="172">
        <v>2.1945000000000001</v>
      </c>
      <c r="F39" s="173"/>
      <c r="G39" s="174">
        <f>ROUND(E39*F39,2)</f>
        <v>0</v>
      </c>
      <c r="H39" s="173"/>
      <c r="I39" s="174">
        <f>ROUND(E39*H39,2)</f>
        <v>0</v>
      </c>
      <c r="J39" s="173"/>
      <c r="K39" s="174">
        <f>ROUND(E39*J39,2)</f>
        <v>0</v>
      </c>
      <c r="L39" s="174">
        <v>21</v>
      </c>
      <c r="M39" s="174">
        <f>G39*(1+L39/100)</f>
        <v>0</v>
      </c>
      <c r="N39" s="172">
        <v>1.8907700000000001</v>
      </c>
      <c r="O39" s="172">
        <f>ROUND(E39*N39,2)</f>
        <v>4.1500000000000004</v>
      </c>
      <c r="P39" s="172">
        <v>0</v>
      </c>
      <c r="Q39" s="172">
        <f>ROUND(E39*P39,2)</f>
        <v>0</v>
      </c>
      <c r="R39" s="174" t="s">
        <v>288</v>
      </c>
      <c r="S39" s="174" t="s">
        <v>209</v>
      </c>
      <c r="T39" s="175" t="s">
        <v>209</v>
      </c>
      <c r="U39" s="160">
        <v>1.6950000000000001</v>
      </c>
      <c r="V39" s="160">
        <f>ROUND(E39*U39,2)</f>
        <v>3.72</v>
      </c>
      <c r="W39" s="160"/>
      <c r="X39" s="160" t="s">
        <v>246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247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266" t="s">
        <v>289</v>
      </c>
      <c r="D40" s="267"/>
      <c r="E40" s="267"/>
      <c r="F40" s="267"/>
      <c r="G40" s="267"/>
      <c r="H40" s="160"/>
      <c r="I40" s="160"/>
      <c r="J40" s="160"/>
      <c r="K40" s="160"/>
      <c r="L40" s="160"/>
      <c r="M40" s="160"/>
      <c r="N40" s="159"/>
      <c r="O40" s="159"/>
      <c r="P40" s="159"/>
      <c r="Q40" s="159"/>
      <c r="R40" s="160"/>
      <c r="S40" s="160"/>
      <c r="T40" s="160"/>
      <c r="U40" s="160"/>
      <c r="V40" s="160"/>
      <c r="W40" s="160"/>
      <c r="X40" s="160"/>
      <c r="Y40" s="149"/>
      <c r="Z40" s="149"/>
      <c r="AA40" s="149"/>
      <c r="AB40" s="149"/>
      <c r="AC40" s="149"/>
      <c r="AD40" s="149"/>
      <c r="AE40" s="149"/>
      <c r="AF40" s="149"/>
      <c r="AG40" s="149" t="s">
        <v>249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2" t="s">
        <v>290</v>
      </c>
      <c r="D41" s="183"/>
      <c r="E41" s="184">
        <v>2.1945000000000001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251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x14ac:dyDescent="0.2">
      <c r="A42" s="163" t="s">
        <v>204</v>
      </c>
      <c r="B42" s="164" t="s">
        <v>131</v>
      </c>
      <c r="C42" s="178" t="s">
        <v>132</v>
      </c>
      <c r="D42" s="165"/>
      <c r="E42" s="166"/>
      <c r="F42" s="167"/>
      <c r="G42" s="167">
        <f>SUMIF(AG43:AG65,"&lt;&gt;NOR",G43:G65)</f>
        <v>0</v>
      </c>
      <c r="H42" s="167"/>
      <c r="I42" s="167">
        <f>SUM(I43:I65)</f>
        <v>0</v>
      </c>
      <c r="J42" s="167"/>
      <c r="K42" s="167">
        <f>SUM(K43:K65)</f>
        <v>0</v>
      </c>
      <c r="L42" s="167"/>
      <c r="M42" s="167">
        <f>SUM(M43:M65)</f>
        <v>0</v>
      </c>
      <c r="N42" s="166"/>
      <c r="O42" s="166">
        <f>SUM(O43:O65)</f>
        <v>52.26</v>
      </c>
      <c r="P42" s="166"/>
      <c r="Q42" s="166">
        <f>SUM(Q43:Q65)</f>
        <v>0</v>
      </c>
      <c r="R42" s="167"/>
      <c r="S42" s="167"/>
      <c r="T42" s="168"/>
      <c r="U42" s="162"/>
      <c r="V42" s="162">
        <f>SUM(V43:V65)</f>
        <v>5.39</v>
      </c>
      <c r="W42" s="162"/>
      <c r="X42" s="162"/>
      <c r="AG42" t="s">
        <v>205</v>
      </c>
    </row>
    <row r="43" spans="1:60" ht="22.5" outlineLevel="1" x14ac:dyDescent="0.2">
      <c r="A43" s="169">
        <v>10</v>
      </c>
      <c r="B43" s="170" t="s">
        <v>291</v>
      </c>
      <c r="C43" s="179" t="s">
        <v>292</v>
      </c>
      <c r="D43" s="171" t="s">
        <v>293</v>
      </c>
      <c r="E43" s="172">
        <v>9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21</v>
      </c>
      <c r="M43" s="174">
        <f>G43*(1+L43/100)</f>
        <v>0</v>
      </c>
      <c r="N43" s="172">
        <v>0</v>
      </c>
      <c r="O43" s="172">
        <f>ROUND(E43*N43,2)</f>
        <v>0</v>
      </c>
      <c r="P43" s="172">
        <v>0</v>
      </c>
      <c r="Q43" s="172">
        <f>ROUND(E43*P43,2)</f>
        <v>0</v>
      </c>
      <c r="R43" s="174" t="s">
        <v>288</v>
      </c>
      <c r="S43" s="174" t="s">
        <v>209</v>
      </c>
      <c r="T43" s="175" t="s">
        <v>209</v>
      </c>
      <c r="U43" s="160">
        <v>5.3999999999999999E-2</v>
      </c>
      <c r="V43" s="160">
        <f>ROUND(E43*U43,2)</f>
        <v>0.49</v>
      </c>
      <c r="W43" s="160"/>
      <c r="X43" s="160" t="s">
        <v>246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247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266" t="s">
        <v>289</v>
      </c>
      <c r="D44" s="267"/>
      <c r="E44" s="267"/>
      <c r="F44" s="267"/>
      <c r="G44" s="267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249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69">
        <v>11</v>
      </c>
      <c r="B45" s="170" t="s">
        <v>294</v>
      </c>
      <c r="C45" s="179" t="s">
        <v>295</v>
      </c>
      <c r="D45" s="171" t="s">
        <v>293</v>
      </c>
      <c r="E45" s="172">
        <v>4.3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21</v>
      </c>
      <c r="M45" s="174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4" t="s">
        <v>288</v>
      </c>
      <c r="S45" s="174" t="s">
        <v>209</v>
      </c>
      <c r="T45" s="175" t="s">
        <v>209</v>
      </c>
      <c r="U45" s="160">
        <v>6.6000000000000003E-2</v>
      </c>
      <c r="V45" s="160">
        <f>ROUND(E45*U45,2)</f>
        <v>0.28000000000000003</v>
      </c>
      <c r="W45" s="160"/>
      <c r="X45" s="160" t="s">
        <v>246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247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266" t="s">
        <v>296</v>
      </c>
      <c r="D46" s="267"/>
      <c r="E46" s="267"/>
      <c r="F46" s="267"/>
      <c r="G46" s="267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249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69">
        <v>12</v>
      </c>
      <c r="B47" s="170" t="s">
        <v>297</v>
      </c>
      <c r="C47" s="179" t="s">
        <v>298</v>
      </c>
      <c r="D47" s="171" t="s">
        <v>299</v>
      </c>
      <c r="E47" s="172">
        <v>3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21</v>
      </c>
      <c r="M47" s="174">
        <f>G47*(1+L47/100)</f>
        <v>0</v>
      </c>
      <c r="N47" s="172">
        <v>0</v>
      </c>
      <c r="O47" s="172">
        <f>ROUND(E47*N47,2)</f>
        <v>0</v>
      </c>
      <c r="P47" s="172">
        <v>0</v>
      </c>
      <c r="Q47" s="172">
        <f>ROUND(E47*P47,2)</f>
        <v>0</v>
      </c>
      <c r="R47" s="174" t="s">
        <v>288</v>
      </c>
      <c r="S47" s="174" t="s">
        <v>209</v>
      </c>
      <c r="T47" s="175" t="s">
        <v>209</v>
      </c>
      <c r="U47" s="160">
        <v>0.79</v>
      </c>
      <c r="V47" s="160">
        <f>ROUND(E47*U47,2)</f>
        <v>2.37</v>
      </c>
      <c r="W47" s="160"/>
      <c r="X47" s="160" t="s">
        <v>246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247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266" t="s">
        <v>300</v>
      </c>
      <c r="D48" s="267"/>
      <c r="E48" s="267"/>
      <c r="F48" s="267"/>
      <c r="G48" s="267"/>
      <c r="H48" s="160"/>
      <c r="I48" s="160"/>
      <c r="J48" s="160"/>
      <c r="K48" s="160"/>
      <c r="L48" s="160"/>
      <c r="M48" s="160"/>
      <c r="N48" s="159"/>
      <c r="O48" s="159"/>
      <c r="P48" s="159"/>
      <c r="Q48" s="159"/>
      <c r="R48" s="160"/>
      <c r="S48" s="160"/>
      <c r="T48" s="160"/>
      <c r="U48" s="160"/>
      <c r="V48" s="160"/>
      <c r="W48" s="160"/>
      <c r="X48" s="160"/>
      <c r="Y48" s="149"/>
      <c r="Z48" s="149"/>
      <c r="AA48" s="149"/>
      <c r="AB48" s="149"/>
      <c r="AC48" s="149"/>
      <c r="AD48" s="149"/>
      <c r="AE48" s="149"/>
      <c r="AF48" s="149"/>
      <c r="AG48" s="149" t="s">
        <v>249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69">
        <v>13</v>
      </c>
      <c r="B49" s="170" t="s">
        <v>301</v>
      </c>
      <c r="C49" s="179" t="s">
        <v>302</v>
      </c>
      <c r="D49" s="171" t="s">
        <v>299</v>
      </c>
      <c r="E49" s="172">
        <v>1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72">
        <v>0</v>
      </c>
      <c r="O49" s="172">
        <f>ROUND(E49*N49,2)</f>
        <v>0</v>
      </c>
      <c r="P49" s="172">
        <v>0</v>
      </c>
      <c r="Q49" s="172">
        <f>ROUND(E49*P49,2)</f>
        <v>0</v>
      </c>
      <c r="R49" s="174" t="s">
        <v>288</v>
      </c>
      <c r="S49" s="174" t="s">
        <v>209</v>
      </c>
      <c r="T49" s="175" t="s">
        <v>209</v>
      </c>
      <c r="U49" s="160">
        <v>0.94599999999999995</v>
      </c>
      <c r="V49" s="160">
        <f>ROUND(E49*U49,2)</f>
        <v>0.95</v>
      </c>
      <c r="W49" s="160"/>
      <c r="X49" s="160" t="s">
        <v>246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247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266" t="s">
        <v>300</v>
      </c>
      <c r="D50" s="267"/>
      <c r="E50" s="267"/>
      <c r="F50" s="267"/>
      <c r="G50" s="267"/>
      <c r="H50" s="160"/>
      <c r="I50" s="160"/>
      <c r="J50" s="160"/>
      <c r="K50" s="160"/>
      <c r="L50" s="160"/>
      <c r="M50" s="160"/>
      <c r="N50" s="159"/>
      <c r="O50" s="159"/>
      <c r="P50" s="159"/>
      <c r="Q50" s="159"/>
      <c r="R50" s="160"/>
      <c r="S50" s="160"/>
      <c r="T50" s="160"/>
      <c r="U50" s="160"/>
      <c r="V50" s="160"/>
      <c r="W50" s="160"/>
      <c r="X50" s="160"/>
      <c r="Y50" s="149"/>
      <c r="Z50" s="149"/>
      <c r="AA50" s="149"/>
      <c r="AB50" s="149"/>
      <c r="AC50" s="149"/>
      <c r="AD50" s="149"/>
      <c r="AE50" s="149"/>
      <c r="AF50" s="149"/>
      <c r="AG50" s="149" t="s">
        <v>249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85">
        <v>14</v>
      </c>
      <c r="B51" s="186" t="s">
        <v>303</v>
      </c>
      <c r="C51" s="193" t="s">
        <v>304</v>
      </c>
      <c r="D51" s="187" t="s">
        <v>299</v>
      </c>
      <c r="E51" s="188">
        <v>1</v>
      </c>
      <c r="F51" s="189"/>
      <c r="G51" s="190">
        <f>ROUND(E51*F51,2)</f>
        <v>0</v>
      </c>
      <c r="H51" s="189"/>
      <c r="I51" s="190">
        <f>ROUND(E51*H51,2)</f>
        <v>0</v>
      </c>
      <c r="J51" s="189"/>
      <c r="K51" s="190">
        <f>ROUND(E51*J51,2)</f>
        <v>0</v>
      </c>
      <c r="L51" s="190">
        <v>21</v>
      </c>
      <c r="M51" s="190">
        <f>G51*(1+L51/100)</f>
        <v>0</v>
      </c>
      <c r="N51" s="188">
        <v>0</v>
      </c>
      <c r="O51" s="188">
        <f>ROUND(E51*N51,2)</f>
        <v>0</v>
      </c>
      <c r="P51" s="188">
        <v>0</v>
      </c>
      <c r="Q51" s="188">
        <f>ROUND(E51*P51,2)</f>
        <v>0</v>
      </c>
      <c r="R51" s="190" t="s">
        <v>288</v>
      </c>
      <c r="S51" s="190" t="s">
        <v>209</v>
      </c>
      <c r="T51" s="191" t="s">
        <v>209</v>
      </c>
      <c r="U51" s="160">
        <v>1.3</v>
      </c>
      <c r="V51" s="160">
        <f>ROUND(E51*U51,2)</f>
        <v>1.3</v>
      </c>
      <c r="W51" s="160"/>
      <c r="X51" s="160" t="s">
        <v>246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247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69">
        <v>15</v>
      </c>
      <c r="B52" s="170" t="s">
        <v>305</v>
      </c>
      <c r="C52" s="179" t="s">
        <v>306</v>
      </c>
      <c r="D52" s="171" t="s">
        <v>307</v>
      </c>
      <c r="E52" s="172">
        <v>1</v>
      </c>
      <c r="F52" s="173"/>
      <c r="G52" s="174">
        <f>ROUND(E52*F52,2)</f>
        <v>0</v>
      </c>
      <c r="H52" s="173"/>
      <c r="I52" s="174">
        <f>ROUND(E52*H52,2)</f>
        <v>0</v>
      </c>
      <c r="J52" s="173"/>
      <c r="K52" s="174">
        <f>ROUND(E52*J52,2)</f>
        <v>0</v>
      </c>
      <c r="L52" s="174">
        <v>21</v>
      </c>
      <c r="M52" s="174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4"/>
      <c r="S52" s="174" t="s">
        <v>231</v>
      </c>
      <c r="T52" s="175" t="s">
        <v>210</v>
      </c>
      <c r="U52" s="160">
        <v>0</v>
      </c>
      <c r="V52" s="160">
        <f>ROUND(E52*U52,2)</f>
        <v>0</v>
      </c>
      <c r="W52" s="160"/>
      <c r="X52" s="160" t="s">
        <v>246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247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92" t="s">
        <v>308</v>
      </c>
      <c r="D53" s="183"/>
      <c r="E53" s="184">
        <v>1</v>
      </c>
      <c r="F53" s="160"/>
      <c r="G53" s="160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49"/>
      <c r="Z53" s="149"/>
      <c r="AA53" s="149"/>
      <c r="AB53" s="149"/>
      <c r="AC53" s="149"/>
      <c r="AD53" s="149"/>
      <c r="AE53" s="149"/>
      <c r="AF53" s="149"/>
      <c r="AG53" s="149" t="s">
        <v>251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22.5" outlineLevel="1" x14ac:dyDescent="0.2">
      <c r="A54" s="185">
        <v>16</v>
      </c>
      <c r="B54" s="186" t="s">
        <v>309</v>
      </c>
      <c r="C54" s="193" t="s">
        <v>310</v>
      </c>
      <c r="D54" s="187" t="s">
        <v>307</v>
      </c>
      <c r="E54" s="188">
        <v>1</v>
      </c>
      <c r="F54" s="189"/>
      <c r="G54" s="190">
        <f t="shared" ref="G54:G65" si="0">ROUND(E54*F54,2)</f>
        <v>0</v>
      </c>
      <c r="H54" s="189"/>
      <c r="I54" s="190">
        <f t="shared" ref="I54:I65" si="1">ROUND(E54*H54,2)</f>
        <v>0</v>
      </c>
      <c r="J54" s="189"/>
      <c r="K54" s="190">
        <f t="shared" ref="K54:K65" si="2">ROUND(E54*J54,2)</f>
        <v>0</v>
      </c>
      <c r="L54" s="190">
        <v>21</v>
      </c>
      <c r="M54" s="190">
        <f t="shared" ref="M54:M65" si="3">G54*(1+L54/100)</f>
        <v>0</v>
      </c>
      <c r="N54" s="188">
        <v>48</v>
      </c>
      <c r="O54" s="188">
        <f t="shared" ref="O54:O65" si="4">ROUND(E54*N54,2)</f>
        <v>48</v>
      </c>
      <c r="P54" s="188">
        <v>0</v>
      </c>
      <c r="Q54" s="188">
        <f t="shared" ref="Q54:Q65" si="5">ROUND(E54*P54,2)</f>
        <v>0</v>
      </c>
      <c r="R54" s="190"/>
      <c r="S54" s="190" t="s">
        <v>231</v>
      </c>
      <c r="T54" s="191" t="s">
        <v>210</v>
      </c>
      <c r="U54" s="160">
        <v>0</v>
      </c>
      <c r="V54" s="160">
        <f t="shared" ref="V54:V65" si="6">ROUND(E54*U54,2)</f>
        <v>0</v>
      </c>
      <c r="W54" s="160"/>
      <c r="X54" s="160" t="s">
        <v>311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312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85">
        <v>17</v>
      </c>
      <c r="B55" s="186" t="s">
        <v>313</v>
      </c>
      <c r="C55" s="193" t="s">
        <v>314</v>
      </c>
      <c r="D55" s="187" t="s">
        <v>293</v>
      </c>
      <c r="E55" s="188">
        <v>13.3</v>
      </c>
      <c r="F55" s="189"/>
      <c r="G55" s="190">
        <f t="shared" si="0"/>
        <v>0</v>
      </c>
      <c r="H55" s="189"/>
      <c r="I55" s="190">
        <f t="shared" si="1"/>
        <v>0</v>
      </c>
      <c r="J55" s="189"/>
      <c r="K55" s="190">
        <f t="shared" si="2"/>
        <v>0</v>
      </c>
      <c r="L55" s="190">
        <v>21</v>
      </c>
      <c r="M55" s="190">
        <f t="shared" si="3"/>
        <v>0</v>
      </c>
      <c r="N55" s="188">
        <v>0</v>
      </c>
      <c r="O55" s="188">
        <f t="shared" si="4"/>
        <v>0</v>
      </c>
      <c r="P55" s="188">
        <v>0</v>
      </c>
      <c r="Q55" s="188">
        <f t="shared" si="5"/>
        <v>0</v>
      </c>
      <c r="R55" s="190" t="s">
        <v>315</v>
      </c>
      <c r="S55" s="190" t="s">
        <v>209</v>
      </c>
      <c r="T55" s="191" t="s">
        <v>209</v>
      </c>
      <c r="U55" s="160">
        <v>0</v>
      </c>
      <c r="V55" s="160">
        <f t="shared" si="6"/>
        <v>0</v>
      </c>
      <c r="W55" s="160"/>
      <c r="X55" s="160" t="s">
        <v>316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317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22.5" outlineLevel="1" x14ac:dyDescent="0.2">
      <c r="A56" s="185">
        <v>18</v>
      </c>
      <c r="B56" s="186" t="s">
        <v>318</v>
      </c>
      <c r="C56" s="193" t="s">
        <v>319</v>
      </c>
      <c r="D56" s="187" t="s">
        <v>299</v>
      </c>
      <c r="E56" s="188">
        <v>2</v>
      </c>
      <c r="F56" s="189"/>
      <c r="G56" s="190">
        <f t="shared" si="0"/>
        <v>0</v>
      </c>
      <c r="H56" s="189"/>
      <c r="I56" s="190">
        <f t="shared" si="1"/>
        <v>0</v>
      </c>
      <c r="J56" s="189"/>
      <c r="K56" s="190">
        <f t="shared" si="2"/>
        <v>0</v>
      </c>
      <c r="L56" s="190">
        <v>21</v>
      </c>
      <c r="M56" s="190">
        <f t="shared" si="3"/>
        <v>0</v>
      </c>
      <c r="N56" s="188">
        <v>9.6299999999999997E-3</v>
      </c>
      <c r="O56" s="188">
        <f t="shared" si="4"/>
        <v>0.02</v>
      </c>
      <c r="P56" s="188">
        <v>0</v>
      </c>
      <c r="Q56" s="188">
        <f t="shared" si="5"/>
        <v>0</v>
      </c>
      <c r="R56" s="190" t="s">
        <v>315</v>
      </c>
      <c r="S56" s="190" t="s">
        <v>209</v>
      </c>
      <c r="T56" s="191" t="s">
        <v>209</v>
      </c>
      <c r="U56" s="160">
        <v>0</v>
      </c>
      <c r="V56" s="160">
        <f t="shared" si="6"/>
        <v>0</v>
      </c>
      <c r="W56" s="160"/>
      <c r="X56" s="160" t="s">
        <v>316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317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22.5" outlineLevel="1" x14ac:dyDescent="0.2">
      <c r="A57" s="185">
        <v>19</v>
      </c>
      <c r="B57" s="186" t="s">
        <v>320</v>
      </c>
      <c r="C57" s="193" t="s">
        <v>321</v>
      </c>
      <c r="D57" s="187" t="s">
        <v>293</v>
      </c>
      <c r="E57" s="188">
        <v>10</v>
      </c>
      <c r="F57" s="189"/>
      <c r="G57" s="190">
        <f t="shared" si="0"/>
        <v>0</v>
      </c>
      <c r="H57" s="189"/>
      <c r="I57" s="190">
        <f t="shared" si="1"/>
        <v>0</v>
      </c>
      <c r="J57" s="189"/>
      <c r="K57" s="190">
        <f t="shared" si="2"/>
        <v>0</v>
      </c>
      <c r="L57" s="190">
        <v>21</v>
      </c>
      <c r="M57" s="190">
        <f t="shared" si="3"/>
        <v>0</v>
      </c>
      <c r="N57" s="188">
        <v>6.8999999999999997E-4</v>
      </c>
      <c r="O57" s="188">
        <f t="shared" si="4"/>
        <v>0.01</v>
      </c>
      <c r="P57" s="188">
        <v>0</v>
      </c>
      <c r="Q57" s="188">
        <f t="shared" si="5"/>
        <v>0</v>
      </c>
      <c r="R57" s="190" t="s">
        <v>315</v>
      </c>
      <c r="S57" s="190" t="s">
        <v>209</v>
      </c>
      <c r="T57" s="191" t="s">
        <v>209</v>
      </c>
      <c r="U57" s="160">
        <v>0</v>
      </c>
      <c r="V57" s="160">
        <f t="shared" si="6"/>
        <v>0</v>
      </c>
      <c r="W57" s="160"/>
      <c r="X57" s="160" t="s">
        <v>316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317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85">
        <v>20</v>
      </c>
      <c r="B58" s="186" t="s">
        <v>322</v>
      </c>
      <c r="C58" s="193" t="s">
        <v>323</v>
      </c>
      <c r="D58" s="187" t="s">
        <v>299</v>
      </c>
      <c r="E58" s="188">
        <v>1</v>
      </c>
      <c r="F58" s="189"/>
      <c r="G58" s="190">
        <f t="shared" si="0"/>
        <v>0</v>
      </c>
      <c r="H58" s="189"/>
      <c r="I58" s="190">
        <f t="shared" si="1"/>
        <v>0</v>
      </c>
      <c r="J58" s="189"/>
      <c r="K58" s="190">
        <f t="shared" si="2"/>
        <v>0</v>
      </c>
      <c r="L58" s="190">
        <v>21</v>
      </c>
      <c r="M58" s="190">
        <f t="shared" si="3"/>
        <v>0</v>
      </c>
      <c r="N58" s="188">
        <v>1.2E-2</v>
      </c>
      <c r="O58" s="188">
        <f t="shared" si="4"/>
        <v>0.01</v>
      </c>
      <c r="P58" s="188">
        <v>0</v>
      </c>
      <c r="Q58" s="188">
        <f t="shared" si="5"/>
        <v>0</v>
      </c>
      <c r="R58" s="190" t="s">
        <v>315</v>
      </c>
      <c r="S58" s="190" t="s">
        <v>209</v>
      </c>
      <c r="T58" s="191" t="s">
        <v>209</v>
      </c>
      <c r="U58" s="160">
        <v>0</v>
      </c>
      <c r="V58" s="160">
        <f t="shared" si="6"/>
        <v>0</v>
      </c>
      <c r="W58" s="160"/>
      <c r="X58" s="160" t="s">
        <v>316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317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85">
        <v>21</v>
      </c>
      <c r="B59" s="186" t="s">
        <v>324</v>
      </c>
      <c r="C59" s="193" t="s">
        <v>325</v>
      </c>
      <c r="D59" s="187" t="s">
        <v>299</v>
      </c>
      <c r="E59" s="188">
        <v>1</v>
      </c>
      <c r="F59" s="189"/>
      <c r="G59" s="190">
        <f t="shared" si="0"/>
        <v>0</v>
      </c>
      <c r="H59" s="189"/>
      <c r="I59" s="190">
        <f t="shared" si="1"/>
        <v>0</v>
      </c>
      <c r="J59" s="189"/>
      <c r="K59" s="190">
        <f t="shared" si="2"/>
        <v>0</v>
      </c>
      <c r="L59" s="190">
        <v>21</v>
      </c>
      <c r="M59" s="190">
        <f t="shared" si="3"/>
        <v>0</v>
      </c>
      <c r="N59" s="188">
        <v>3.9E-2</v>
      </c>
      <c r="O59" s="188">
        <f t="shared" si="4"/>
        <v>0.04</v>
      </c>
      <c r="P59" s="188">
        <v>0</v>
      </c>
      <c r="Q59" s="188">
        <f t="shared" si="5"/>
        <v>0</v>
      </c>
      <c r="R59" s="190" t="s">
        <v>315</v>
      </c>
      <c r="S59" s="190" t="s">
        <v>209</v>
      </c>
      <c r="T59" s="191" t="s">
        <v>209</v>
      </c>
      <c r="U59" s="160">
        <v>0</v>
      </c>
      <c r="V59" s="160">
        <f t="shared" si="6"/>
        <v>0</v>
      </c>
      <c r="W59" s="160"/>
      <c r="X59" s="160" t="s">
        <v>316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317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22.5" outlineLevel="1" x14ac:dyDescent="0.2">
      <c r="A60" s="185">
        <v>22</v>
      </c>
      <c r="B60" s="186" t="s">
        <v>326</v>
      </c>
      <c r="C60" s="193" t="s">
        <v>327</v>
      </c>
      <c r="D60" s="187" t="s">
        <v>299</v>
      </c>
      <c r="E60" s="188">
        <v>1</v>
      </c>
      <c r="F60" s="189"/>
      <c r="G60" s="190">
        <f t="shared" si="0"/>
        <v>0</v>
      </c>
      <c r="H60" s="189"/>
      <c r="I60" s="190">
        <f t="shared" si="1"/>
        <v>0</v>
      </c>
      <c r="J60" s="189"/>
      <c r="K60" s="190">
        <f t="shared" si="2"/>
        <v>0</v>
      </c>
      <c r="L60" s="190">
        <v>21</v>
      </c>
      <c r="M60" s="190">
        <f t="shared" si="3"/>
        <v>0</v>
      </c>
      <c r="N60" s="188">
        <v>8.9499999999999996E-3</v>
      </c>
      <c r="O60" s="188">
        <f t="shared" si="4"/>
        <v>0.01</v>
      </c>
      <c r="P60" s="188">
        <v>0</v>
      </c>
      <c r="Q60" s="188">
        <f t="shared" si="5"/>
        <v>0</v>
      </c>
      <c r="R60" s="190" t="s">
        <v>315</v>
      </c>
      <c r="S60" s="190" t="s">
        <v>209</v>
      </c>
      <c r="T60" s="191" t="s">
        <v>209</v>
      </c>
      <c r="U60" s="160">
        <v>0</v>
      </c>
      <c r="V60" s="160">
        <f t="shared" si="6"/>
        <v>0</v>
      </c>
      <c r="W60" s="160"/>
      <c r="X60" s="160" t="s">
        <v>316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317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85">
        <v>23</v>
      </c>
      <c r="B61" s="186" t="s">
        <v>328</v>
      </c>
      <c r="C61" s="193" t="s">
        <v>329</v>
      </c>
      <c r="D61" s="187" t="s">
        <v>299</v>
      </c>
      <c r="E61" s="188">
        <v>1</v>
      </c>
      <c r="F61" s="189"/>
      <c r="G61" s="190">
        <f t="shared" si="0"/>
        <v>0</v>
      </c>
      <c r="H61" s="189"/>
      <c r="I61" s="190">
        <f t="shared" si="1"/>
        <v>0</v>
      </c>
      <c r="J61" s="189"/>
      <c r="K61" s="190">
        <f t="shared" si="2"/>
        <v>0</v>
      </c>
      <c r="L61" s="190">
        <v>21</v>
      </c>
      <c r="M61" s="190">
        <f t="shared" si="3"/>
        <v>0</v>
      </c>
      <c r="N61" s="188">
        <v>1.46E-2</v>
      </c>
      <c r="O61" s="188">
        <f t="shared" si="4"/>
        <v>0.01</v>
      </c>
      <c r="P61" s="188">
        <v>0</v>
      </c>
      <c r="Q61" s="188">
        <f t="shared" si="5"/>
        <v>0</v>
      </c>
      <c r="R61" s="190" t="s">
        <v>315</v>
      </c>
      <c r="S61" s="190" t="s">
        <v>209</v>
      </c>
      <c r="T61" s="191" t="s">
        <v>209</v>
      </c>
      <c r="U61" s="160">
        <v>0</v>
      </c>
      <c r="V61" s="160">
        <f t="shared" si="6"/>
        <v>0</v>
      </c>
      <c r="W61" s="160"/>
      <c r="X61" s="160" t="s">
        <v>316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317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22.5" outlineLevel="1" x14ac:dyDescent="0.2">
      <c r="A62" s="185">
        <v>24</v>
      </c>
      <c r="B62" s="186" t="s">
        <v>330</v>
      </c>
      <c r="C62" s="193" t="s">
        <v>331</v>
      </c>
      <c r="D62" s="187" t="s">
        <v>299</v>
      </c>
      <c r="E62" s="188">
        <v>1</v>
      </c>
      <c r="F62" s="189"/>
      <c r="G62" s="190">
        <f t="shared" si="0"/>
        <v>0</v>
      </c>
      <c r="H62" s="189"/>
      <c r="I62" s="190">
        <f t="shared" si="1"/>
        <v>0</v>
      </c>
      <c r="J62" s="189"/>
      <c r="K62" s="190">
        <f t="shared" si="2"/>
        <v>0</v>
      </c>
      <c r="L62" s="190">
        <v>21</v>
      </c>
      <c r="M62" s="190">
        <f t="shared" si="3"/>
        <v>0</v>
      </c>
      <c r="N62" s="188">
        <v>0.52</v>
      </c>
      <c r="O62" s="188">
        <f t="shared" si="4"/>
        <v>0.52</v>
      </c>
      <c r="P62" s="188">
        <v>0</v>
      </c>
      <c r="Q62" s="188">
        <f t="shared" si="5"/>
        <v>0</v>
      </c>
      <c r="R62" s="190" t="s">
        <v>315</v>
      </c>
      <c r="S62" s="190" t="s">
        <v>209</v>
      </c>
      <c r="T62" s="191" t="s">
        <v>209</v>
      </c>
      <c r="U62" s="160">
        <v>0</v>
      </c>
      <c r="V62" s="160">
        <f t="shared" si="6"/>
        <v>0</v>
      </c>
      <c r="W62" s="160"/>
      <c r="X62" s="160" t="s">
        <v>316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317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85">
        <v>25</v>
      </c>
      <c r="B63" s="186" t="s">
        <v>332</v>
      </c>
      <c r="C63" s="193" t="s">
        <v>333</v>
      </c>
      <c r="D63" s="187" t="s">
        <v>299</v>
      </c>
      <c r="E63" s="188">
        <v>1</v>
      </c>
      <c r="F63" s="189"/>
      <c r="G63" s="190">
        <f t="shared" si="0"/>
        <v>0</v>
      </c>
      <c r="H63" s="189"/>
      <c r="I63" s="190">
        <f t="shared" si="1"/>
        <v>0</v>
      </c>
      <c r="J63" s="189"/>
      <c r="K63" s="190">
        <f t="shared" si="2"/>
        <v>0</v>
      </c>
      <c r="L63" s="190">
        <v>21</v>
      </c>
      <c r="M63" s="190">
        <f t="shared" si="3"/>
        <v>0</v>
      </c>
      <c r="N63" s="188">
        <v>1.0349999999999999</v>
      </c>
      <c r="O63" s="188">
        <f t="shared" si="4"/>
        <v>1.04</v>
      </c>
      <c r="P63" s="188">
        <v>0</v>
      </c>
      <c r="Q63" s="188">
        <f t="shared" si="5"/>
        <v>0</v>
      </c>
      <c r="R63" s="190" t="s">
        <v>315</v>
      </c>
      <c r="S63" s="190" t="s">
        <v>209</v>
      </c>
      <c r="T63" s="191" t="s">
        <v>209</v>
      </c>
      <c r="U63" s="160">
        <v>0</v>
      </c>
      <c r="V63" s="160">
        <f t="shared" si="6"/>
        <v>0</v>
      </c>
      <c r="W63" s="160"/>
      <c r="X63" s="160" t="s">
        <v>316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317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22.5" outlineLevel="1" x14ac:dyDescent="0.2">
      <c r="A64" s="185">
        <v>26</v>
      </c>
      <c r="B64" s="186" t="s">
        <v>334</v>
      </c>
      <c r="C64" s="193" t="s">
        <v>335</v>
      </c>
      <c r="D64" s="187" t="s">
        <v>299</v>
      </c>
      <c r="E64" s="188">
        <v>1</v>
      </c>
      <c r="F64" s="189"/>
      <c r="G64" s="190">
        <f t="shared" si="0"/>
        <v>0</v>
      </c>
      <c r="H64" s="189"/>
      <c r="I64" s="190">
        <f t="shared" si="1"/>
        <v>0</v>
      </c>
      <c r="J64" s="189"/>
      <c r="K64" s="190">
        <f t="shared" si="2"/>
        <v>0</v>
      </c>
      <c r="L64" s="190">
        <v>21</v>
      </c>
      <c r="M64" s="190">
        <f t="shared" si="3"/>
        <v>0</v>
      </c>
      <c r="N64" s="188">
        <v>0.5</v>
      </c>
      <c r="O64" s="188">
        <f t="shared" si="4"/>
        <v>0.5</v>
      </c>
      <c r="P64" s="188">
        <v>0</v>
      </c>
      <c r="Q64" s="188">
        <f t="shared" si="5"/>
        <v>0</v>
      </c>
      <c r="R64" s="190" t="s">
        <v>315</v>
      </c>
      <c r="S64" s="190" t="s">
        <v>209</v>
      </c>
      <c r="T64" s="191" t="s">
        <v>209</v>
      </c>
      <c r="U64" s="160">
        <v>0</v>
      </c>
      <c r="V64" s="160">
        <f t="shared" si="6"/>
        <v>0</v>
      </c>
      <c r="W64" s="160"/>
      <c r="X64" s="160" t="s">
        <v>316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317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85">
        <v>27</v>
      </c>
      <c r="B65" s="186" t="s">
        <v>336</v>
      </c>
      <c r="C65" s="193" t="s">
        <v>337</v>
      </c>
      <c r="D65" s="187" t="s">
        <v>299</v>
      </c>
      <c r="E65" s="188">
        <v>1</v>
      </c>
      <c r="F65" s="189"/>
      <c r="G65" s="190">
        <f t="shared" si="0"/>
        <v>0</v>
      </c>
      <c r="H65" s="189"/>
      <c r="I65" s="190">
        <f t="shared" si="1"/>
        <v>0</v>
      </c>
      <c r="J65" s="189"/>
      <c r="K65" s="190">
        <f t="shared" si="2"/>
        <v>0</v>
      </c>
      <c r="L65" s="190">
        <v>21</v>
      </c>
      <c r="M65" s="190">
        <f t="shared" si="3"/>
        <v>0</v>
      </c>
      <c r="N65" s="188">
        <v>2.1</v>
      </c>
      <c r="O65" s="188">
        <f t="shared" si="4"/>
        <v>2.1</v>
      </c>
      <c r="P65" s="188">
        <v>0</v>
      </c>
      <c r="Q65" s="188">
        <f t="shared" si="5"/>
        <v>0</v>
      </c>
      <c r="R65" s="190" t="s">
        <v>315</v>
      </c>
      <c r="S65" s="190" t="s">
        <v>209</v>
      </c>
      <c r="T65" s="191" t="s">
        <v>209</v>
      </c>
      <c r="U65" s="160">
        <v>0</v>
      </c>
      <c r="V65" s="160">
        <f t="shared" si="6"/>
        <v>0</v>
      </c>
      <c r="W65" s="160"/>
      <c r="X65" s="160" t="s">
        <v>316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317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x14ac:dyDescent="0.2">
      <c r="A66" s="163" t="s">
        <v>204</v>
      </c>
      <c r="B66" s="164" t="s">
        <v>137</v>
      </c>
      <c r="C66" s="178" t="s">
        <v>138</v>
      </c>
      <c r="D66" s="165"/>
      <c r="E66" s="166"/>
      <c r="F66" s="167"/>
      <c r="G66" s="167">
        <f>SUMIF(AG67:AG70,"&lt;&gt;NOR",G67:G70)</f>
        <v>0</v>
      </c>
      <c r="H66" s="167"/>
      <c r="I66" s="167">
        <f>SUM(I67:I70)</f>
        <v>0</v>
      </c>
      <c r="J66" s="167"/>
      <c r="K66" s="167">
        <f>SUM(K67:K70)</f>
        <v>0</v>
      </c>
      <c r="L66" s="167"/>
      <c r="M66" s="167">
        <f>SUM(M67:M70)</f>
        <v>0</v>
      </c>
      <c r="N66" s="166"/>
      <c r="O66" s="166">
        <f>SUM(O67:O70)</f>
        <v>7.0000000000000007E-2</v>
      </c>
      <c r="P66" s="166"/>
      <c r="Q66" s="166">
        <f>SUM(Q67:Q70)</f>
        <v>0</v>
      </c>
      <c r="R66" s="167"/>
      <c r="S66" s="167"/>
      <c r="T66" s="168"/>
      <c r="U66" s="162"/>
      <c r="V66" s="162">
        <f>SUM(V67:V70)</f>
        <v>1.07</v>
      </c>
      <c r="W66" s="162"/>
      <c r="X66" s="162"/>
      <c r="AG66" t="s">
        <v>205</v>
      </c>
    </row>
    <row r="67" spans="1:60" ht="22.5" outlineLevel="1" x14ac:dyDescent="0.2">
      <c r="A67" s="169">
        <v>28</v>
      </c>
      <c r="B67" s="170" t="s">
        <v>338</v>
      </c>
      <c r="C67" s="179" t="s">
        <v>339</v>
      </c>
      <c r="D67" s="171" t="s">
        <v>299</v>
      </c>
      <c r="E67" s="172">
        <v>1</v>
      </c>
      <c r="F67" s="173"/>
      <c r="G67" s="174">
        <f>ROUND(E67*F67,2)</f>
        <v>0</v>
      </c>
      <c r="H67" s="173"/>
      <c r="I67" s="174">
        <f>ROUND(E67*H67,2)</f>
        <v>0</v>
      </c>
      <c r="J67" s="173"/>
      <c r="K67" s="174">
        <f>ROUND(E67*J67,2)</f>
        <v>0</v>
      </c>
      <c r="L67" s="174">
        <v>21</v>
      </c>
      <c r="M67" s="174">
        <f>G67*(1+L67/100)</f>
        <v>0</v>
      </c>
      <c r="N67" s="172">
        <v>4.8669999999999998E-2</v>
      </c>
      <c r="O67" s="172">
        <f>ROUND(E67*N67,2)</f>
        <v>0.05</v>
      </c>
      <c r="P67" s="172">
        <v>0</v>
      </c>
      <c r="Q67" s="172">
        <f>ROUND(E67*P67,2)</f>
        <v>0</v>
      </c>
      <c r="R67" s="174" t="s">
        <v>340</v>
      </c>
      <c r="S67" s="174" t="s">
        <v>209</v>
      </c>
      <c r="T67" s="175" t="s">
        <v>209</v>
      </c>
      <c r="U67" s="160">
        <v>1.07</v>
      </c>
      <c r="V67" s="160">
        <f>ROUND(E67*U67,2)</f>
        <v>1.07</v>
      </c>
      <c r="W67" s="160"/>
      <c r="X67" s="160" t="s">
        <v>246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247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266" t="s">
        <v>341</v>
      </c>
      <c r="D68" s="267"/>
      <c r="E68" s="267"/>
      <c r="F68" s="267"/>
      <c r="G68" s="267"/>
      <c r="H68" s="160"/>
      <c r="I68" s="160"/>
      <c r="J68" s="160"/>
      <c r="K68" s="160"/>
      <c r="L68" s="160"/>
      <c r="M68" s="160"/>
      <c r="N68" s="159"/>
      <c r="O68" s="159"/>
      <c r="P68" s="159"/>
      <c r="Q68" s="159"/>
      <c r="R68" s="160"/>
      <c r="S68" s="160"/>
      <c r="T68" s="160"/>
      <c r="U68" s="160"/>
      <c r="V68" s="160"/>
      <c r="W68" s="160"/>
      <c r="X68" s="160"/>
      <c r="Y68" s="149"/>
      <c r="Z68" s="149"/>
      <c r="AA68" s="149"/>
      <c r="AB68" s="149"/>
      <c r="AC68" s="149"/>
      <c r="AD68" s="149"/>
      <c r="AE68" s="149"/>
      <c r="AF68" s="149"/>
      <c r="AG68" s="149" t="s">
        <v>249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76" t="str">
        <f>C68</f>
        <v>bez jejich dodání, ale s vysekáním kapes pro upevňovací prvky a s jejich zazděním, zabetonováním nebo zalitím,</v>
      </c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69">
        <v>29</v>
      </c>
      <c r="B69" s="170" t="s">
        <v>342</v>
      </c>
      <c r="C69" s="179" t="s">
        <v>343</v>
      </c>
      <c r="D69" s="171" t="s">
        <v>299</v>
      </c>
      <c r="E69" s="172">
        <v>1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21</v>
      </c>
      <c r="M69" s="174">
        <f>G69*(1+L69/100)</f>
        <v>0</v>
      </c>
      <c r="N69" s="172">
        <v>0.02</v>
      </c>
      <c r="O69" s="172">
        <f>ROUND(E69*N69,2)</f>
        <v>0.02</v>
      </c>
      <c r="P69" s="172">
        <v>0</v>
      </c>
      <c r="Q69" s="172">
        <f>ROUND(E69*P69,2)</f>
        <v>0</v>
      </c>
      <c r="R69" s="174"/>
      <c r="S69" s="174" t="s">
        <v>231</v>
      </c>
      <c r="T69" s="175" t="s">
        <v>209</v>
      </c>
      <c r="U69" s="160">
        <v>0</v>
      </c>
      <c r="V69" s="160">
        <f>ROUND(E69*U69,2)</f>
        <v>0</v>
      </c>
      <c r="W69" s="160"/>
      <c r="X69" s="160" t="s">
        <v>316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317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255" t="s">
        <v>344</v>
      </c>
      <c r="D70" s="256"/>
      <c r="E70" s="256"/>
      <c r="F70" s="256"/>
      <c r="G70" s="256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213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x14ac:dyDescent="0.2">
      <c r="A71" s="163" t="s">
        <v>204</v>
      </c>
      <c r="B71" s="164" t="s">
        <v>139</v>
      </c>
      <c r="C71" s="178" t="s">
        <v>140</v>
      </c>
      <c r="D71" s="165"/>
      <c r="E71" s="166"/>
      <c r="F71" s="167"/>
      <c r="G71" s="167">
        <f>SUMIF(AG72:AG74,"&lt;&gt;NOR",G72:G74)</f>
        <v>0</v>
      </c>
      <c r="H71" s="167"/>
      <c r="I71" s="167">
        <f>SUM(I72:I74)</f>
        <v>0</v>
      </c>
      <c r="J71" s="167"/>
      <c r="K71" s="167">
        <f>SUM(K72:K74)</f>
        <v>0</v>
      </c>
      <c r="L71" s="167"/>
      <c r="M71" s="167">
        <f>SUM(M72:M74)</f>
        <v>0</v>
      </c>
      <c r="N71" s="166"/>
      <c r="O71" s="166">
        <f>SUM(O72:O74)</f>
        <v>0</v>
      </c>
      <c r="P71" s="166"/>
      <c r="Q71" s="166">
        <f>SUM(Q72:Q74)</f>
        <v>0</v>
      </c>
      <c r="R71" s="167"/>
      <c r="S71" s="167"/>
      <c r="T71" s="168"/>
      <c r="U71" s="162"/>
      <c r="V71" s="162">
        <f>SUM(V72:V74)</f>
        <v>3.99</v>
      </c>
      <c r="W71" s="162"/>
      <c r="X71" s="162"/>
      <c r="AG71" t="s">
        <v>205</v>
      </c>
    </row>
    <row r="72" spans="1:60" ht="22.5" outlineLevel="1" x14ac:dyDescent="0.2">
      <c r="A72" s="169">
        <v>30</v>
      </c>
      <c r="B72" s="170" t="s">
        <v>345</v>
      </c>
      <c r="C72" s="179" t="s">
        <v>346</v>
      </c>
      <c r="D72" s="171" t="s">
        <v>347</v>
      </c>
      <c r="E72" s="172">
        <v>18.881309999999999</v>
      </c>
      <c r="F72" s="173"/>
      <c r="G72" s="174">
        <f>ROUND(E72*F72,2)</f>
        <v>0</v>
      </c>
      <c r="H72" s="173"/>
      <c r="I72" s="174">
        <f>ROUND(E72*H72,2)</f>
        <v>0</v>
      </c>
      <c r="J72" s="173"/>
      <c r="K72" s="174">
        <f>ROUND(E72*J72,2)</f>
        <v>0</v>
      </c>
      <c r="L72" s="174">
        <v>21</v>
      </c>
      <c r="M72" s="174">
        <f>G72*(1+L72/100)</f>
        <v>0</v>
      </c>
      <c r="N72" s="172">
        <v>0</v>
      </c>
      <c r="O72" s="172">
        <f>ROUND(E72*N72,2)</f>
        <v>0</v>
      </c>
      <c r="P72" s="172">
        <v>0</v>
      </c>
      <c r="Q72" s="172">
        <f>ROUND(E72*P72,2)</f>
        <v>0</v>
      </c>
      <c r="R72" s="174" t="s">
        <v>288</v>
      </c>
      <c r="S72" s="174" t="s">
        <v>209</v>
      </c>
      <c r="T72" s="175" t="s">
        <v>209</v>
      </c>
      <c r="U72" s="160">
        <v>0.21149999999999999</v>
      </c>
      <c r="V72" s="160">
        <f>ROUND(E72*U72,2)</f>
        <v>3.99</v>
      </c>
      <c r="W72" s="160"/>
      <c r="X72" s="160" t="s">
        <v>348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349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266" t="s">
        <v>350</v>
      </c>
      <c r="D73" s="267"/>
      <c r="E73" s="267"/>
      <c r="F73" s="267"/>
      <c r="G73" s="267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249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257" t="s">
        <v>351</v>
      </c>
      <c r="D74" s="258"/>
      <c r="E74" s="258"/>
      <c r="F74" s="258"/>
      <c r="G74" s="258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213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x14ac:dyDescent="0.2">
      <c r="A75" s="163" t="s">
        <v>204</v>
      </c>
      <c r="B75" s="164" t="s">
        <v>171</v>
      </c>
      <c r="C75" s="178" t="s">
        <v>172</v>
      </c>
      <c r="D75" s="165"/>
      <c r="E75" s="166"/>
      <c r="F75" s="167"/>
      <c r="G75" s="167">
        <f>SUMIF(AG76:AG76,"&lt;&gt;NOR",G76:G76)</f>
        <v>0</v>
      </c>
      <c r="H75" s="167"/>
      <c r="I75" s="167">
        <f>SUM(I76:I76)</f>
        <v>0</v>
      </c>
      <c r="J75" s="167"/>
      <c r="K75" s="167">
        <f>SUM(K76:K76)</f>
        <v>0</v>
      </c>
      <c r="L75" s="167"/>
      <c r="M75" s="167">
        <f>SUM(M76:M76)</f>
        <v>0</v>
      </c>
      <c r="N75" s="166"/>
      <c r="O75" s="166">
        <f>SUM(O76:O76)</f>
        <v>0</v>
      </c>
      <c r="P75" s="166"/>
      <c r="Q75" s="166">
        <f>SUM(Q76:Q76)</f>
        <v>0</v>
      </c>
      <c r="R75" s="167"/>
      <c r="S75" s="167"/>
      <c r="T75" s="168"/>
      <c r="U75" s="162"/>
      <c r="V75" s="162">
        <f>SUM(V76:V76)</f>
        <v>4.95</v>
      </c>
      <c r="W75" s="162"/>
      <c r="X75" s="162"/>
      <c r="AG75" t="s">
        <v>205</v>
      </c>
    </row>
    <row r="76" spans="1:60" outlineLevel="1" x14ac:dyDescent="0.2">
      <c r="A76" s="169">
        <v>31</v>
      </c>
      <c r="B76" s="170" t="s">
        <v>352</v>
      </c>
      <c r="C76" s="179" t="s">
        <v>353</v>
      </c>
      <c r="D76" s="171" t="s">
        <v>293</v>
      </c>
      <c r="E76" s="172">
        <v>5</v>
      </c>
      <c r="F76" s="173"/>
      <c r="G76" s="174">
        <f>ROUND(E76*F76,2)</f>
        <v>0</v>
      </c>
      <c r="H76" s="173"/>
      <c r="I76" s="174">
        <f>ROUND(E76*H76,2)</f>
        <v>0</v>
      </c>
      <c r="J76" s="173"/>
      <c r="K76" s="174">
        <f>ROUND(E76*J76,2)</f>
        <v>0</v>
      </c>
      <c r="L76" s="174">
        <v>21</v>
      </c>
      <c r="M76" s="174">
        <f>G76*(1+L76/100)</f>
        <v>0</v>
      </c>
      <c r="N76" s="172">
        <v>0</v>
      </c>
      <c r="O76" s="172">
        <f>ROUND(E76*N76,2)</f>
        <v>0</v>
      </c>
      <c r="P76" s="172">
        <v>0</v>
      </c>
      <c r="Q76" s="172">
        <f>ROUND(E76*P76,2)</f>
        <v>0</v>
      </c>
      <c r="R76" s="174"/>
      <c r="S76" s="174" t="s">
        <v>209</v>
      </c>
      <c r="T76" s="175" t="s">
        <v>209</v>
      </c>
      <c r="U76" s="160">
        <v>0.98924000000000001</v>
      </c>
      <c r="V76" s="160">
        <f>ROUND(E76*U76,2)</f>
        <v>4.95</v>
      </c>
      <c r="W76" s="160"/>
      <c r="X76" s="160" t="s">
        <v>246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247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x14ac:dyDescent="0.2">
      <c r="A77" s="3"/>
      <c r="B77" s="4"/>
      <c r="C77" s="180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E77">
        <v>15</v>
      </c>
      <c r="AF77">
        <v>21</v>
      </c>
      <c r="AG77" t="s">
        <v>191</v>
      </c>
    </row>
    <row r="78" spans="1:60" x14ac:dyDescent="0.2">
      <c r="A78" s="152"/>
      <c r="B78" s="153" t="s">
        <v>29</v>
      </c>
      <c r="C78" s="181"/>
      <c r="D78" s="154"/>
      <c r="E78" s="155"/>
      <c r="F78" s="155"/>
      <c r="G78" s="177">
        <f>G8+G38+G42+G66+G71+G75</f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AE78">
        <f>SUMIF(L7:L76,AE77,G7:G76)</f>
        <v>0</v>
      </c>
      <c r="AF78">
        <f>SUMIF(L7:L76,AF77,G7:G76)</f>
        <v>0</v>
      </c>
      <c r="AG78" t="s">
        <v>240</v>
      </c>
    </row>
    <row r="79" spans="1:60" x14ac:dyDescent="0.2">
      <c r="C79" s="182"/>
      <c r="D79" s="10"/>
      <c r="AG79" t="s">
        <v>241</v>
      </c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q2/09TWqDCgsD200t3xvQxyI30ClGGO/Jay7ZcN6i8D3A8spAivFLGzxvHBqR4We7CBBaYRFhFGxeVtFUSc2g==" saltValue="f8B+AtwIyBklF3sJMALjwg==" spinCount="100000" sheet="1"/>
  <mergeCells count="21">
    <mergeCell ref="C33:G33"/>
    <mergeCell ref="A1:G1"/>
    <mergeCell ref="C2:G2"/>
    <mergeCell ref="C3:G3"/>
    <mergeCell ref="C4:G4"/>
    <mergeCell ref="C10:G10"/>
    <mergeCell ref="C13:G13"/>
    <mergeCell ref="C16:G16"/>
    <mergeCell ref="C19:G19"/>
    <mergeCell ref="C22:G22"/>
    <mergeCell ref="C27:G27"/>
    <mergeCell ref="C28:G28"/>
    <mergeCell ref="C70:G70"/>
    <mergeCell ref="C73:G73"/>
    <mergeCell ref="C74:G74"/>
    <mergeCell ref="C40:G40"/>
    <mergeCell ref="C44:G44"/>
    <mergeCell ref="C46:G46"/>
    <mergeCell ref="C48:G48"/>
    <mergeCell ref="C50:G50"/>
    <mergeCell ref="C68:G6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7140-6236-45B2-8B6C-6983CC16D055}">
  <sheetPr>
    <tabColor theme="9" tint="0.59999389629810485"/>
    <outlinePr summaryBelow="0"/>
  </sheetPr>
  <dimension ref="A1:BH5000"/>
  <sheetViews>
    <sheetView workbookViewId="0">
      <pane ySplit="7" topLeftCell="A59" activePane="bottomLeft" state="frozen"/>
      <selection sqref="A1:G1"/>
      <selection pane="bottomLeft" activeCell="C75" sqref="C75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61</v>
      </c>
      <c r="C4" s="263" t="s">
        <v>62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SUMIF(AG9:AG38,"&lt;&gt;NOR",G9:G38)</f>
        <v>0</v>
      </c>
      <c r="H8" s="167"/>
      <c r="I8" s="167">
        <f>SUM(I9:I38)</f>
        <v>0</v>
      </c>
      <c r="J8" s="167"/>
      <c r="K8" s="167">
        <f>SUM(K9:K38)</f>
        <v>0</v>
      </c>
      <c r="L8" s="167"/>
      <c r="M8" s="167">
        <f>SUM(M9:M38)</f>
        <v>0</v>
      </c>
      <c r="N8" s="166"/>
      <c r="O8" s="166">
        <f>SUM(O9:O38)</f>
        <v>19.82</v>
      </c>
      <c r="P8" s="166"/>
      <c r="Q8" s="166">
        <f>SUM(Q9:Q38)</f>
        <v>0</v>
      </c>
      <c r="R8" s="167"/>
      <c r="S8" s="167"/>
      <c r="T8" s="168"/>
      <c r="U8" s="162"/>
      <c r="V8" s="162">
        <f>SUM(V9:V38)</f>
        <v>41.17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242</v>
      </c>
      <c r="C9" s="179" t="s">
        <v>243</v>
      </c>
      <c r="D9" s="171" t="s">
        <v>244</v>
      </c>
      <c r="E9" s="172">
        <v>8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0.31</v>
      </c>
      <c r="V9" s="160">
        <f>ROUND(E9*U9,2)</f>
        <v>2.48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33.75" outlineLevel="1" x14ac:dyDescent="0.2">
      <c r="A10" s="156"/>
      <c r="B10" s="157"/>
      <c r="C10" s="266" t="s">
        <v>248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76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354</v>
      </c>
      <c r="D11" s="183"/>
      <c r="E11" s="184">
        <v>8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69">
        <v>2</v>
      </c>
      <c r="B12" s="170" t="s">
        <v>355</v>
      </c>
      <c r="C12" s="179" t="s">
        <v>356</v>
      </c>
      <c r="D12" s="171" t="s">
        <v>244</v>
      </c>
      <c r="E12" s="172">
        <v>30.911100000000001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4" t="s">
        <v>245</v>
      </c>
      <c r="S12" s="174" t="s">
        <v>209</v>
      </c>
      <c r="T12" s="175" t="s">
        <v>209</v>
      </c>
      <c r="U12" s="160">
        <v>0.495</v>
      </c>
      <c r="V12" s="160">
        <f>ROUND(E12*U12,2)</f>
        <v>15.3</v>
      </c>
      <c r="W12" s="160"/>
      <c r="X12" s="160" t="s">
        <v>246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247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56"/>
      <c r="B13" s="157"/>
      <c r="C13" s="266" t="s">
        <v>357</v>
      </c>
      <c r="D13" s="267"/>
      <c r="E13" s="267"/>
      <c r="F13" s="267"/>
      <c r="G13" s="267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249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76" t="str">
        <f>C13</f>
        <v>zapažených i nezapažených s urovnáním dna do předepsaného profilu a spádu, s přehozením výkopku na přilehlém terénu na vzdálenost do 3 m od podélné osy rýhy nebo s naložením výkopku na dopravní prostředek.</v>
      </c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92" t="s">
        <v>358</v>
      </c>
      <c r="D14" s="183"/>
      <c r="E14" s="184">
        <v>30.911100000000001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251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69">
        <v>3</v>
      </c>
      <c r="B15" s="170" t="s">
        <v>359</v>
      </c>
      <c r="C15" s="179" t="s">
        <v>360</v>
      </c>
      <c r="D15" s="171" t="s">
        <v>258</v>
      </c>
      <c r="E15" s="172">
        <v>11.6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2">
        <v>9.8999999999999999E-4</v>
      </c>
      <c r="O15" s="172">
        <f>ROUND(E15*N15,2)</f>
        <v>0.01</v>
      </c>
      <c r="P15" s="172">
        <v>0</v>
      </c>
      <c r="Q15" s="172">
        <f>ROUND(E15*P15,2)</f>
        <v>0</v>
      </c>
      <c r="R15" s="174" t="s">
        <v>245</v>
      </c>
      <c r="S15" s="174" t="s">
        <v>209</v>
      </c>
      <c r="T15" s="175" t="s">
        <v>209</v>
      </c>
      <c r="U15" s="160">
        <v>0.23599999999999999</v>
      </c>
      <c r="V15" s="160">
        <f>ROUND(E15*U15,2)</f>
        <v>2.74</v>
      </c>
      <c r="W15" s="160"/>
      <c r="X15" s="160" t="s">
        <v>246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247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266" t="s">
        <v>259</v>
      </c>
      <c r="D16" s="267"/>
      <c r="E16" s="267"/>
      <c r="F16" s="267"/>
      <c r="G16" s="267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249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2" t="s">
        <v>361</v>
      </c>
      <c r="D17" s="183"/>
      <c r="E17" s="184">
        <v>11.6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251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9">
        <v>4</v>
      </c>
      <c r="B18" s="170" t="s">
        <v>362</v>
      </c>
      <c r="C18" s="179" t="s">
        <v>363</v>
      </c>
      <c r="D18" s="171" t="s">
        <v>258</v>
      </c>
      <c r="E18" s="172">
        <v>11.6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4" t="s">
        <v>245</v>
      </c>
      <c r="S18" s="174" t="s">
        <v>209</v>
      </c>
      <c r="T18" s="175" t="s">
        <v>209</v>
      </c>
      <c r="U18" s="160">
        <v>7.0000000000000007E-2</v>
      </c>
      <c r="V18" s="160">
        <f>ROUND(E18*U18,2)</f>
        <v>0.81</v>
      </c>
      <c r="W18" s="160"/>
      <c r="X18" s="160" t="s">
        <v>246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247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266" t="s">
        <v>263</v>
      </c>
      <c r="D19" s="267"/>
      <c r="E19" s="267"/>
      <c r="F19" s="267"/>
      <c r="G19" s="267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249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92" t="s">
        <v>364</v>
      </c>
      <c r="D20" s="183"/>
      <c r="E20" s="184">
        <v>11.6</v>
      </c>
      <c r="F20" s="160"/>
      <c r="G20" s="160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49"/>
      <c r="Z20" s="149"/>
      <c r="AA20" s="149"/>
      <c r="AB20" s="149"/>
      <c r="AC20" s="149"/>
      <c r="AD20" s="149"/>
      <c r="AE20" s="149"/>
      <c r="AF20" s="149"/>
      <c r="AG20" s="149" t="s">
        <v>251</v>
      </c>
      <c r="AH20" s="149">
        <v>5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69">
        <v>5</v>
      </c>
      <c r="B21" s="170" t="s">
        <v>265</v>
      </c>
      <c r="C21" s="179" t="s">
        <v>266</v>
      </c>
      <c r="D21" s="171" t="s">
        <v>244</v>
      </c>
      <c r="E21" s="172">
        <v>16.467790000000001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4" t="s">
        <v>245</v>
      </c>
      <c r="S21" s="174" t="s">
        <v>209</v>
      </c>
      <c r="T21" s="175" t="s">
        <v>209</v>
      </c>
      <c r="U21" s="160">
        <v>5.1999999999999998E-3</v>
      </c>
      <c r="V21" s="160">
        <f>ROUND(E21*U21,2)</f>
        <v>0.09</v>
      </c>
      <c r="W21" s="160"/>
      <c r="X21" s="160" t="s">
        <v>246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247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266" t="s">
        <v>267</v>
      </c>
      <c r="D22" s="267"/>
      <c r="E22" s="267"/>
      <c r="F22" s="267"/>
      <c r="G22" s="267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249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2" t="s">
        <v>365</v>
      </c>
      <c r="D23" s="183"/>
      <c r="E23" s="184">
        <v>9.5930999999999997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251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92" t="s">
        <v>366</v>
      </c>
      <c r="D24" s="183"/>
      <c r="E24" s="184">
        <v>3.1949999999999998</v>
      </c>
      <c r="F24" s="160"/>
      <c r="G24" s="160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251</v>
      </c>
      <c r="AH24" s="149">
        <v>5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92" t="s">
        <v>270</v>
      </c>
      <c r="D25" s="183"/>
      <c r="E25" s="184">
        <v>3.6796899999999999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251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69">
        <v>6</v>
      </c>
      <c r="B26" s="170" t="s">
        <v>271</v>
      </c>
      <c r="C26" s="179" t="s">
        <v>272</v>
      </c>
      <c r="D26" s="171" t="s">
        <v>244</v>
      </c>
      <c r="E26" s="172">
        <v>22.44331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4" t="s">
        <v>245</v>
      </c>
      <c r="S26" s="174" t="s">
        <v>209</v>
      </c>
      <c r="T26" s="175" t="s">
        <v>209</v>
      </c>
      <c r="U26" s="160">
        <v>0.20200000000000001</v>
      </c>
      <c r="V26" s="160">
        <f>ROUND(E26*U26,2)</f>
        <v>4.53</v>
      </c>
      <c r="W26" s="160"/>
      <c r="X26" s="160" t="s">
        <v>246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247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266" t="s">
        <v>273</v>
      </c>
      <c r="D27" s="267"/>
      <c r="E27" s="267"/>
      <c r="F27" s="267"/>
      <c r="G27" s="267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249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257" t="s">
        <v>274</v>
      </c>
      <c r="D28" s="258"/>
      <c r="E28" s="258"/>
      <c r="F28" s="258"/>
      <c r="G28" s="258"/>
      <c r="H28" s="160"/>
      <c r="I28" s="160"/>
      <c r="J28" s="160"/>
      <c r="K28" s="160"/>
      <c r="L28" s="160"/>
      <c r="M28" s="160"/>
      <c r="N28" s="159"/>
      <c r="O28" s="159"/>
      <c r="P28" s="159"/>
      <c r="Q28" s="159"/>
      <c r="R28" s="160"/>
      <c r="S28" s="160"/>
      <c r="T28" s="160"/>
      <c r="U28" s="160"/>
      <c r="V28" s="160"/>
      <c r="W28" s="160"/>
      <c r="X28" s="160"/>
      <c r="Y28" s="149"/>
      <c r="Z28" s="149"/>
      <c r="AA28" s="149"/>
      <c r="AB28" s="149"/>
      <c r="AC28" s="149"/>
      <c r="AD28" s="149"/>
      <c r="AE28" s="149"/>
      <c r="AF28" s="149"/>
      <c r="AG28" s="149" t="s">
        <v>213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92" t="s">
        <v>367</v>
      </c>
      <c r="D29" s="183"/>
      <c r="E29" s="184">
        <v>30.911100000000001</v>
      </c>
      <c r="F29" s="160"/>
      <c r="G29" s="160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251</v>
      </c>
      <c r="AH29" s="149">
        <v>5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92" t="s">
        <v>368</v>
      </c>
      <c r="D30" s="183"/>
      <c r="E30" s="184">
        <v>8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251</v>
      </c>
      <c r="AH30" s="149">
        <v>5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92" t="s">
        <v>369</v>
      </c>
      <c r="D31" s="183"/>
      <c r="E31" s="184">
        <v>-16.467790000000001</v>
      </c>
      <c r="F31" s="160"/>
      <c r="G31" s="160"/>
      <c r="H31" s="160"/>
      <c r="I31" s="160"/>
      <c r="J31" s="160"/>
      <c r="K31" s="160"/>
      <c r="L31" s="160"/>
      <c r="M31" s="160"/>
      <c r="N31" s="159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49"/>
      <c r="Z31" s="149"/>
      <c r="AA31" s="149"/>
      <c r="AB31" s="149"/>
      <c r="AC31" s="149"/>
      <c r="AD31" s="149"/>
      <c r="AE31" s="149"/>
      <c r="AF31" s="149"/>
      <c r="AG31" s="149" t="s">
        <v>251</v>
      </c>
      <c r="AH31" s="149">
        <v>5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69">
        <v>7</v>
      </c>
      <c r="B32" s="170" t="s">
        <v>278</v>
      </c>
      <c r="C32" s="179" t="s">
        <v>279</v>
      </c>
      <c r="D32" s="171" t="s">
        <v>244</v>
      </c>
      <c r="E32" s="172">
        <v>9.5930999999999997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72">
        <v>1.7</v>
      </c>
      <c r="O32" s="172">
        <f>ROUND(E32*N32,2)</f>
        <v>16.309999999999999</v>
      </c>
      <c r="P32" s="172">
        <v>0</v>
      </c>
      <c r="Q32" s="172">
        <f>ROUND(E32*P32,2)</f>
        <v>0</v>
      </c>
      <c r="R32" s="174" t="s">
        <v>245</v>
      </c>
      <c r="S32" s="174" t="s">
        <v>209</v>
      </c>
      <c r="T32" s="175" t="s">
        <v>209</v>
      </c>
      <c r="U32" s="160">
        <v>1.587</v>
      </c>
      <c r="V32" s="160">
        <f>ROUND(E32*U32,2)</f>
        <v>15.22</v>
      </c>
      <c r="W32" s="160"/>
      <c r="X32" s="160" t="s">
        <v>246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247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56"/>
      <c r="B33" s="157"/>
      <c r="C33" s="266" t="s">
        <v>280</v>
      </c>
      <c r="D33" s="267"/>
      <c r="E33" s="267"/>
      <c r="F33" s="267"/>
      <c r="G33" s="267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249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76" t="str">
        <f>C33</f>
        <v>sypaninou z vhodných hornin tř. 1 - 4 nebo materiálem připraveným podél výkopu ve vzdálenosti do 3 m od jeho kraje, pro jakoukoliv hloubku výkopu a jakoukoliv míru zhutnění,</v>
      </c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2" t="s">
        <v>370</v>
      </c>
      <c r="D34" s="183"/>
      <c r="E34" s="184">
        <v>9.5930999999999997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251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69">
        <v>8</v>
      </c>
      <c r="B35" s="170" t="s">
        <v>283</v>
      </c>
      <c r="C35" s="179" t="s">
        <v>284</v>
      </c>
      <c r="D35" s="171" t="s">
        <v>244</v>
      </c>
      <c r="E35" s="172">
        <v>16.467790000000001</v>
      </c>
      <c r="F35" s="173"/>
      <c r="G35" s="174">
        <f>ROUND(E35*F35,2)</f>
        <v>0</v>
      </c>
      <c r="H35" s="173"/>
      <c r="I35" s="174">
        <f>ROUND(E35*H35,2)</f>
        <v>0</v>
      </c>
      <c r="J35" s="173"/>
      <c r="K35" s="174">
        <f>ROUND(E35*J35,2)</f>
        <v>0</v>
      </c>
      <c r="L35" s="174">
        <v>21</v>
      </c>
      <c r="M35" s="174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4" t="s">
        <v>245</v>
      </c>
      <c r="S35" s="174" t="s">
        <v>209</v>
      </c>
      <c r="T35" s="175" t="s">
        <v>209</v>
      </c>
      <c r="U35" s="160">
        <v>0</v>
      </c>
      <c r="V35" s="160">
        <f>ROUND(E35*U35,2)</f>
        <v>0</v>
      </c>
      <c r="W35" s="160"/>
      <c r="X35" s="160" t="s">
        <v>246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247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92" t="s">
        <v>371</v>
      </c>
      <c r="D36" s="183"/>
      <c r="E36" s="184">
        <v>16.467790000000001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251</v>
      </c>
      <c r="AH36" s="149">
        <v>5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69">
        <v>9</v>
      </c>
      <c r="B37" s="170" t="s">
        <v>372</v>
      </c>
      <c r="C37" s="179" t="s">
        <v>373</v>
      </c>
      <c r="D37" s="171" t="s">
        <v>347</v>
      </c>
      <c r="E37" s="172">
        <v>3.4965000000000002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72">
        <v>1</v>
      </c>
      <c r="O37" s="172">
        <f>ROUND(E37*N37,2)</f>
        <v>3.5</v>
      </c>
      <c r="P37" s="172">
        <v>0</v>
      </c>
      <c r="Q37" s="172">
        <f>ROUND(E37*P37,2)</f>
        <v>0</v>
      </c>
      <c r="R37" s="174" t="s">
        <v>315</v>
      </c>
      <c r="S37" s="174" t="s">
        <v>209</v>
      </c>
      <c r="T37" s="175" t="s">
        <v>209</v>
      </c>
      <c r="U37" s="160">
        <v>0</v>
      </c>
      <c r="V37" s="160">
        <f>ROUND(E37*U37,2)</f>
        <v>0</v>
      </c>
      <c r="W37" s="160"/>
      <c r="X37" s="160" t="s">
        <v>316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317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2" t="s">
        <v>374</v>
      </c>
      <c r="D38" s="183"/>
      <c r="E38" s="184">
        <v>3.4965000000000002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251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x14ac:dyDescent="0.2">
      <c r="A39" s="163" t="s">
        <v>204</v>
      </c>
      <c r="B39" s="164" t="s">
        <v>117</v>
      </c>
      <c r="C39" s="178" t="s">
        <v>118</v>
      </c>
      <c r="D39" s="165"/>
      <c r="E39" s="166"/>
      <c r="F39" s="167"/>
      <c r="G39" s="167">
        <f>SUMIF(AG40:AG42,"&lt;&gt;NOR",G40:G42)</f>
        <v>0</v>
      </c>
      <c r="H39" s="167"/>
      <c r="I39" s="167">
        <f>SUM(I40:I42)</f>
        <v>0</v>
      </c>
      <c r="J39" s="167"/>
      <c r="K39" s="167">
        <f>SUM(K40:K42)</f>
        <v>0</v>
      </c>
      <c r="L39" s="167"/>
      <c r="M39" s="167">
        <f>SUM(M40:M42)</f>
        <v>0</v>
      </c>
      <c r="N39" s="166"/>
      <c r="O39" s="166">
        <f>SUM(O40:O42)</f>
        <v>6.04</v>
      </c>
      <c r="P39" s="166"/>
      <c r="Q39" s="166">
        <f>SUM(Q40:Q42)</f>
        <v>0</v>
      </c>
      <c r="R39" s="167"/>
      <c r="S39" s="167"/>
      <c r="T39" s="168"/>
      <c r="U39" s="162"/>
      <c r="V39" s="162">
        <f>SUM(V40:V42)</f>
        <v>5.42</v>
      </c>
      <c r="W39" s="162"/>
      <c r="X39" s="162"/>
      <c r="AG39" t="s">
        <v>205</v>
      </c>
    </row>
    <row r="40" spans="1:60" outlineLevel="1" x14ac:dyDescent="0.2">
      <c r="A40" s="169">
        <v>10</v>
      </c>
      <c r="B40" s="170" t="s">
        <v>286</v>
      </c>
      <c r="C40" s="179" t="s">
        <v>287</v>
      </c>
      <c r="D40" s="171" t="s">
        <v>244</v>
      </c>
      <c r="E40" s="172">
        <v>3.1949999999999998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2">
        <v>1.8907700000000001</v>
      </c>
      <c r="O40" s="172">
        <f>ROUND(E40*N40,2)</f>
        <v>6.04</v>
      </c>
      <c r="P40" s="172">
        <v>0</v>
      </c>
      <c r="Q40" s="172">
        <f>ROUND(E40*P40,2)</f>
        <v>0</v>
      </c>
      <c r="R40" s="174" t="s">
        <v>288</v>
      </c>
      <c r="S40" s="174" t="s">
        <v>209</v>
      </c>
      <c r="T40" s="175" t="s">
        <v>209</v>
      </c>
      <c r="U40" s="160">
        <v>1.6950000000000001</v>
      </c>
      <c r="V40" s="160">
        <f>ROUND(E40*U40,2)</f>
        <v>5.42</v>
      </c>
      <c r="W40" s="160"/>
      <c r="X40" s="160" t="s">
        <v>246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247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266" t="s">
        <v>289</v>
      </c>
      <c r="D41" s="267"/>
      <c r="E41" s="267"/>
      <c r="F41" s="267"/>
      <c r="G41" s="267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249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92" t="s">
        <v>375</v>
      </c>
      <c r="D42" s="183"/>
      <c r="E42" s="184">
        <v>3.1949999999999998</v>
      </c>
      <c r="F42" s="160"/>
      <c r="G42" s="160"/>
      <c r="H42" s="160"/>
      <c r="I42" s="160"/>
      <c r="J42" s="160"/>
      <c r="K42" s="160"/>
      <c r="L42" s="160"/>
      <c r="M42" s="160"/>
      <c r="N42" s="159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49"/>
      <c r="Z42" s="149"/>
      <c r="AA42" s="149"/>
      <c r="AB42" s="149"/>
      <c r="AC42" s="149"/>
      <c r="AD42" s="149"/>
      <c r="AE42" s="149"/>
      <c r="AF42" s="149"/>
      <c r="AG42" s="149" t="s">
        <v>251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x14ac:dyDescent="0.2">
      <c r="A43" s="163" t="s">
        <v>204</v>
      </c>
      <c r="B43" s="164" t="s">
        <v>131</v>
      </c>
      <c r="C43" s="178" t="s">
        <v>132</v>
      </c>
      <c r="D43" s="165"/>
      <c r="E43" s="166"/>
      <c r="F43" s="167"/>
      <c r="G43" s="167">
        <f>SUMIF(AG44:AG69,"&lt;&gt;NOR",G44:G69)</f>
        <v>0</v>
      </c>
      <c r="H43" s="167"/>
      <c r="I43" s="167">
        <f>SUM(I44:I69)</f>
        <v>0</v>
      </c>
      <c r="J43" s="167"/>
      <c r="K43" s="167">
        <f>SUM(K44:K69)</f>
        <v>0</v>
      </c>
      <c r="L43" s="167"/>
      <c r="M43" s="167">
        <f>SUM(M44:M69)</f>
        <v>0</v>
      </c>
      <c r="N43" s="166"/>
      <c r="O43" s="166">
        <f>SUM(O44:O69)</f>
        <v>5.919999999999999</v>
      </c>
      <c r="P43" s="166"/>
      <c r="Q43" s="166">
        <f>SUM(Q44:Q69)</f>
        <v>0</v>
      </c>
      <c r="R43" s="167"/>
      <c r="S43" s="167"/>
      <c r="T43" s="168"/>
      <c r="U43" s="162"/>
      <c r="V43" s="162">
        <f>SUM(V44:V69)</f>
        <v>22.39</v>
      </c>
      <c r="W43" s="162"/>
      <c r="X43" s="162"/>
      <c r="AG43" t="s">
        <v>205</v>
      </c>
    </row>
    <row r="44" spans="1:60" ht="22.5" outlineLevel="1" x14ac:dyDescent="0.2">
      <c r="A44" s="185">
        <v>11</v>
      </c>
      <c r="B44" s="186" t="s">
        <v>376</v>
      </c>
      <c r="C44" s="193" t="s">
        <v>377</v>
      </c>
      <c r="D44" s="187" t="s">
        <v>299</v>
      </c>
      <c r="E44" s="188">
        <v>2</v>
      </c>
      <c r="F44" s="189"/>
      <c r="G44" s="190">
        <f>ROUND(E44*F44,2)</f>
        <v>0</v>
      </c>
      <c r="H44" s="189"/>
      <c r="I44" s="190">
        <f>ROUND(E44*H44,2)</f>
        <v>0</v>
      </c>
      <c r="J44" s="189"/>
      <c r="K44" s="190">
        <f>ROUND(E44*J44,2)</f>
        <v>0</v>
      </c>
      <c r="L44" s="190">
        <v>21</v>
      </c>
      <c r="M44" s="190">
        <f>G44*(1+L44/100)</f>
        <v>0</v>
      </c>
      <c r="N44" s="188">
        <v>2.1000000000000001E-4</v>
      </c>
      <c r="O44" s="188">
        <f>ROUND(E44*N44,2)</f>
        <v>0</v>
      </c>
      <c r="P44" s="188">
        <v>0</v>
      </c>
      <c r="Q44" s="188">
        <f>ROUND(E44*P44,2)</f>
        <v>0</v>
      </c>
      <c r="R44" s="190" t="s">
        <v>288</v>
      </c>
      <c r="S44" s="190" t="s">
        <v>209</v>
      </c>
      <c r="T44" s="191" t="s">
        <v>209</v>
      </c>
      <c r="U44" s="160">
        <v>0.66</v>
      </c>
      <c r="V44" s="160">
        <f>ROUND(E44*U44,2)</f>
        <v>1.32</v>
      </c>
      <c r="W44" s="160"/>
      <c r="X44" s="160" t="s">
        <v>246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247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22.5" outlineLevel="1" x14ac:dyDescent="0.2">
      <c r="A45" s="185">
        <v>12</v>
      </c>
      <c r="B45" s="186" t="s">
        <v>378</v>
      </c>
      <c r="C45" s="193" t="s">
        <v>379</v>
      </c>
      <c r="D45" s="187" t="s">
        <v>299</v>
      </c>
      <c r="E45" s="188">
        <v>1</v>
      </c>
      <c r="F45" s="189"/>
      <c r="G45" s="190">
        <f>ROUND(E45*F45,2)</f>
        <v>0</v>
      </c>
      <c r="H45" s="189"/>
      <c r="I45" s="190">
        <f>ROUND(E45*H45,2)</f>
        <v>0</v>
      </c>
      <c r="J45" s="189"/>
      <c r="K45" s="190">
        <f>ROUND(E45*J45,2)</f>
        <v>0</v>
      </c>
      <c r="L45" s="190">
        <v>21</v>
      </c>
      <c r="M45" s="190">
        <f>G45*(1+L45/100)</f>
        <v>0</v>
      </c>
      <c r="N45" s="188">
        <v>2.2000000000000001E-4</v>
      </c>
      <c r="O45" s="188">
        <f>ROUND(E45*N45,2)</f>
        <v>0</v>
      </c>
      <c r="P45" s="188">
        <v>0</v>
      </c>
      <c r="Q45" s="188">
        <f>ROUND(E45*P45,2)</f>
        <v>0</v>
      </c>
      <c r="R45" s="190" t="s">
        <v>288</v>
      </c>
      <c r="S45" s="190" t="s">
        <v>209</v>
      </c>
      <c r="T45" s="191" t="s">
        <v>209</v>
      </c>
      <c r="U45" s="160">
        <v>1.554</v>
      </c>
      <c r="V45" s="160">
        <f>ROUND(E45*U45,2)</f>
        <v>1.55</v>
      </c>
      <c r="W45" s="160"/>
      <c r="X45" s="160" t="s">
        <v>246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247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33.75" outlineLevel="1" x14ac:dyDescent="0.2">
      <c r="A46" s="185">
        <v>13</v>
      </c>
      <c r="B46" s="186" t="s">
        <v>380</v>
      </c>
      <c r="C46" s="193" t="s">
        <v>381</v>
      </c>
      <c r="D46" s="187" t="s">
        <v>299</v>
      </c>
      <c r="E46" s="188">
        <v>1</v>
      </c>
      <c r="F46" s="189"/>
      <c r="G46" s="190">
        <f>ROUND(E46*F46,2)</f>
        <v>0</v>
      </c>
      <c r="H46" s="189"/>
      <c r="I46" s="190">
        <f>ROUND(E46*H46,2)</f>
        <v>0</v>
      </c>
      <c r="J46" s="189"/>
      <c r="K46" s="190">
        <f>ROUND(E46*J46,2)</f>
        <v>0</v>
      </c>
      <c r="L46" s="190">
        <v>21</v>
      </c>
      <c r="M46" s="190">
        <f>G46*(1+L46/100)</f>
        <v>0</v>
      </c>
      <c r="N46" s="188">
        <v>0</v>
      </c>
      <c r="O46" s="188">
        <f>ROUND(E46*N46,2)</f>
        <v>0</v>
      </c>
      <c r="P46" s="188">
        <v>0</v>
      </c>
      <c r="Q46" s="188">
        <f>ROUND(E46*P46,2)</f>
        <v>0</v>
      </c>
      <c r="R46" s="190" t="s">
        <v>288</v>
      </c>
      <c r="S46" s="190" t="s">
        <v>209</v>
      </c>
      <c r="T46" s="191" t="s">
        <v>209</v>
      </c>
      <c r="U46" s="160">
        <v>3.4740000000000002</v>
      </c>
      <c r="V46" s="160">
        <f>ROUND(E46*U46,2)</f>
        <v>3.47</v>
      </c>
      <c r="W46" s="160"/>
      <c r="X46" s="160" t="s">
        <v>246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247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69">
        <v>14</v>
      </c>
      <c r="B47" s="170" t="s">
        <v>382</v>
      </c>
      <c r="C47" s="179" t="s">
        <v>383</v>
      </c>
      <c r="D47" s="171" t="s">
        <v>299</v>
      </c>
      <c r="E47" s="172">
        <v>2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21</v>
      </c>
      <c r="M47" s="174">
        <f>G47*(1+L47/100)</f>
        <v>0</v>
      </c>
      <c r="N47" s="172">
        <v>2.5704199999999999</v>
      </c>
      <c r="O47" s="172">
        <f>ROUND(E47*N47,2)</f>
        <v>5.14</v>
      </c>
      <c r="P47" s="172">
        <v>0</v>
      </c>
      <c r="Q47" s="172">
        <f>ROUND(E47*P47,2)</f>
        <v>0</v>
      </c>
      <c r="R47" s="174" t="s">
        <v>384</v>
      </c>
      <c r="S47" s="174" t="s">
        <v>209</v>
      </c>
      <c r="T47" s="175" t="s">
        <v>209</v>
      </c>
      <c r="U47" s="160">
        <v>2.1391</v>
      </c>
      <c r="V47" s="160">
        <f>ROUND(E47*U47,2)</f>
        <v>4.28</v>
      </c>
      <c r="W47" s="160"/>
      <c r="X47" s="160" t="s">
        <v>246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247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266" t="s">
        <v>385</v>
      </c>
      <c r="D48" s="267"/>
      <c r="E48" s="267"/>
      <c r="F48" s="267"/>
      <c r="G48" s="267"/>
      <c r="H48" s="160"/>
      <c r="I48" s="160"/>
      <c r="J48" s="160"/>
      <c r="K48" s="160"/>
      <c r="L48" s="160"/>
      <c r="M48" s="160"/>
      <c r="N48" s="159"/>
      <c r="O48" s="159"/>
      <c r="P48" s="159"/>
      <c r="Q48" s="159"/>
      <c r="R48" s="160"/>
      <c r="S48" s="160"/>
      <c r="T48" s="160"/>
      <c r="U48" s="160"/>
      <c r="V48" s="160"/>
      <c r="W48" s="160"/>
      <c r="X48" s="160"/>
      <c r="Y48" s="149"/>
      <c r="Z48" s="149"/>
      <c r="AA48" s="149"/>
      <c r="AB48" s="149"/>
      <c r="AC48" s="149"/>
      <c r="AD48" s="149"/>
      <c r="AE48" s="149"/>
      <c r="AF48" s="149"/>
      <c r="AG48" s="149" t="s">
        <v>249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257" t="s">
        <v>386</v>
      </c>
      <c r="D49" s="258"/>
      <c r="E49" s="258"/>
      <c r="F49" s="258"/>
      <c r="G49" s="258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49"/>
      <c r="Z49" s="149"/>
      <c r="AA49" s="149"/>
      <c r="AB49" s="149"/>
      <c r="AC49" s="149"/>
      <c r="AD49" s="149"/>
      <c r="AE49" s="149"/>
      <c r="AF49" s="149"/>
      <c r="AG49" s="149" t="s">
        <v>213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76" t="str">
        <f>C49</f>
        <v>Včetně zřízení podkladní vrstvy ze štěrkopísku v tl. 10 cm, osazení a dodávka obdélníkových betonových skruží a zákrytové desky.</v>
      </c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257" t="s">
        <v>387</v>
      </c>
      <c r="D50" s="258"/>
      <c r="E50" s="258"/>
      <c r="F50" s="258"/>
      <c r="G50" s="258"/>
      <c r="H50" s="160"/>
      <c r="I50" s="160"/>
      <c r="J50" s="160"/>
      <c r="K50" s="160"/>
      <c r="L50" s="160"/>
      <c r="M50" s="160"/>
      <c r="N50" s="159"/>
      <c r="O50" s="159"/>
      <c r="P50" s="159"/>
      <c r="Q50" s="159"/>
      <c r="R50" s="160"/>
      <c r="S50" s="160"/>
      <c r="T50" s="160"/>
      <c r="U50" s="160"/>
      <c r="V50" s="160"/>
      <c r="W50" s="160"/>
      <c r="X50" s="160"/>
      <c r="Y50" s="149"/>
      <c r="Z50" s="149"/>
      <c r="AA50" s="149"/>
      <c r="AB50" s="149"/>
      <c r="AC50" s="149"/>
      <c r="AD50" s="149"/>
      <c r="AE50" s="149"/>
      <c r="AF50" s="149"/>
      <c r="AG50" s="149" t="s">
        <v>213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92" t="s">
        <v>388</v>
      </c>
      <c r="D51" s="183"/>
      <c r="E51" s="184">
        <v>1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251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92" t="s">
        <v>389</v>
      </c>
      <c r="D52" s="183"/>
      <c r="E52" s="184">
        <v>1</v>
      </c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60"/>
      <c r="S52" s="160"/>
      <c r="T52" s="160"/>
      <c r="U52" s="160"/>
      <c r="V52" s="160"/>
      <c r="W52" s="160"/>
      <c r="X52" s="160"/>
      <c r="Y52" s="149"/>
      <c r="Z52" s="149"/>
      <c r="AA52" s="149"/>
      <c r="AB52" s="149"/>
      <c r="AC52" s="149"/>
      <c r="AD52" s="149"/>
      <c r="AE52" s="149"/>
      <c r="AF52" s="149"/>
      <c r="AG52" s="149" t="s">
        <v>251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69">
        <v>15</v>
      </c>
      <c r="B53" s="170" t="s">
        <v>390</v>
      </c>
      <c r="C53" s="179" t="s">
        <v>391</v>
      </c>
      <c r="D53" s="171" t="s">
        <v>299</v>
      </c>
      <c r="E53" s="172">
        <v>1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21</v>
      </c>
      <c r="M53" s="174">
        <f>G53*(1+L53/100)</f>
        <v>0</v>
      </c>
      <c r="N53" s="172">
        <v>0.12303</v>
      </c>
      <c r="O53" s="172">
        <f>ROUND(E53*N53,2)</f>
        <v>0.12</v>
      </c>
      <c r="P53" s="172">
        <v>0</v>
      </c>
      <c r="Q53" s="172">
        <f>ROUND(E53*P53,2)</f>
        <v>0</v>
      </c>
      <c r="R53" s="174" t="s">
        <v>288</v>
      </c>
      <c r="S53" s="174" t="s">
        <v>209</v>
      </c>
      <c r="T53" s="175" t="s">
        <v>209</v>
      </c>
      <c r="U53" s="160">
        <v>0.86299999999999999</v>
      </c>
      <c r="V53" s="160">
        <f>ROUND(E53*U53,2)</f>
        <v>0.86</v>
      </c>
      <c r="W53" s="160"/>
      <c r="X53" s="160" t="s">
        <v>246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247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66" t="s">
        <v>392</v>
      </c>
      <c r="D54" s="267"/>
      <c r="E54" s="267"/>
      <c r="F54" s="267"/>
      <c r="G54" s="267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49"/>
      <c r="Z54" s="149"/>
      <c r="AA54" s="149"/>
      <c r="AB54" s="149"/>
      <c r="AC54" s="149"/>
      <c r="AD54" s="149"/>
      <c r="AE54" s="149"/>
      <c r="AF54" s="149"/>
      <c r="AG54" s="149" t="s">
        <v>249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85">
        <v>16</v>
      </c>
      <c r="B55" s="186" t="s">
        <v>393</v>
      </c>
      <c r="C55" s="193" t="s">
        <v>394</v>
      </c>
      <c r="D55" s="187" t="s">
        <v>293</v>
      </c>
      <c r="E55" s="188">
        <v>36</v>
      </c>
      <c r="F55" s="189"/>
      <c r="G55" s="190">
        <f>ROUND(E55*F55,2)</f>
        <v>0</v>
      </c>
      <c r="H55" s="189"/>
      <c r="I55" s="190">
        <f>ROUND(E55*H55,2)</f>
        <v>0</v>
      </c>
      <c r="J55" s="189"/>
      <c r="K55" s="190">
        <f>ROUND(E55*J55,2)</f>
        <v>0</v>
      </c>
      <c r="L55" s="190">
        <v>21</v>
      </c>
      <c r="M55" s="190">
        <f>G55*(1+L55/100)</f>
        <v>0</v>
      </c>
      <c r="N55" s="188">
        <v>0</v>
      </c>
      <c r="O55" s="188">
        <f>ROUND(E55*N55,2)</f>
        <v>0</v>
      </c>
      <c r="P55" s="188">
        <v>0</v>
      </c>
      <c r="Q55" s="188">
        <f>ROUND(E55*P55,2)</f>
        <v>0</v>
      </c>
      <c r="R55" s="190" t="s">
        <v>288</v>
      </c>
      <c r="S55" s="190" t="s">
        <v>209</v>
      </c>
      <c r="T55" s="191" t="s">
        <v>209</v>
      </c>
      <c r="U55" s="160">
        <v>2.5999999999999999E-2</v>
      </c>
      <c r="V55" s="160">
        <f>ROUND(E55*U55,2)</f>
        <v>0.94</v>
      </c>
      <c r="W55" s="160"/>
      <c r="X55" s="160" t="s">
        <v>246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247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69">
        <v>17</v>
      </c>
      <c r="B56" s="170" t="s">
        <v>395</v>
      </c>
      <c r="C56" s="179" t="s">
        <v>396</v>
      </c>
      <c r="D56" s="171" t="s">
        <v>293</v>
      </c>
      <c r="E56" s="172">
        <v>35.5</v>
      </c>
      <c r="F56" s="173"/>
      <c r="G56" s="174">
        <f>ROUND(E56*F56,2)</f>
        <v>0</v>
      </c>
      <c r="H56" s="173"/>
      <c r="I56" s="174">
        <f>ROUND(E56*H56,2)</f>
        <v>0</v>
      </c>
      <c r="J56" s="173"/>
      <c r="K56" s="174">
        <f>ROUND(E56*J56,2)</f>
        <v>0</v>
      </c>
      <c r="L56" s="174">
        <v>21</v>
      </c>
      <c r="M56" s="174">
        <f>G56*(1+L56/100)</f>
        <v>0</v>
      </c>
      <c r="N56" s="172">
        <v>2.7999999999999998E-4</v>
      </c>
      <c r="O56" s="172">
        <f>ROUND(E56*N56,2)</f>
        <v>0.01</v>
      </c>
      <c r="P56" s="172">
        <v>0</v>
      </c>
      <c r="Q56" s="172">
        <f>ROUND(E56*P56,2)</f>
        <v>0</v>
      </c>
      <c r="R56" s="174" t="s">
        <v>397</v>
      </c>
      <c r="S56" s="174" t="s">
        <v>209</v>
      </c>
      <c r="T56" s="175" t="s">
        <v>209</v>
      </c>
      <c r="U56" s="160">
        <v>0.21285999999999999</v>
      </c>
      <c r="V56" s="160">
        <f>ROUND(E56*U56,2)</f>
        <v>7.56</v>
      </c>
      <c r="W56" s="160"/>
      <c r="X56" s="160" t="s">
        <v>246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247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255" t="s">
        <v>398</v>
      </c>
      <c r="D57" s="256"/>
      <c r="E57" s="256"/>
      <c r="F57" s="256"/>
      <c r="G57" s="256"/>
      <c r="H57" s="160"/>
      <c r="I57" s="160"/>
      <c r="J57" s="160"/>
      <c r="K57" s="160"/>
      <c r="L57" s="160"/>
      <c r="M57" s="160"/>
      <c r="N57" s="159"/>
      <c r="O57" s="159"/>
      <c r="P57" s="159"/>
      <c r="Q57" s="159"/>
      <c r="R57" s="160"/>
      <c r="S57" s="160"/>
      <c r="T57" s="160"/>
      <c r="U57" s="160"/>
      <c r="V57" s="160"/>
      <c r="W57" s="160"/>
      <c r="X57" s="160"/>
      <c r="Y57" s="149"/>
      <c r="Z57" s="149"/>
      <c r="AA57" s="149"/>
      <c r="AB57" s="149"/>
      <c r="AC57" s="149"/>
      <c r="AD57" s="149"/>
      <c r="AE57" s="149"/>
      <c r="AF57" s="149"/>
      <c r="AG57" s="149" t="s">
        <v>213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76" t="str">
        <f>C57</f>
        <v>Obsahuje 1 spoj na 4 m délky rozvodu, bez dodávky potrubí, bez montáže a dodávky tvarovek a závěsů. Včetně zednických výpomocí.</v>
      </c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257" t="s">
        <v>399</v>
      </c>
      <c r="D58" s="258"/>
      <c r="E58" s="258"/>
      <c r="F58" s="258"/>
      <c r="G58" s="258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213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85">
        <v>18</v>
      </c>
      <c r="B59" s="186" t="s">
        <v>400</v>
      </c>
      <c r="C59" s="193" t="s">
        <v>401</v>
      </c>
      <c r="D59" s="187" t="s">
        <v>299</v>
      </c>
      <c r="E59" s="188">
        <v>1</v>
      </c>
      <c r="F59" s="189"/>
      <c r="G59" s="190">
        <f>ROUND(E59*F59,2)</f>
        <v>0</v>
      </c>
      <c r="H59" s="189"/>
      <c r="I59" s="190">
        <f>ROUND(E59*H59,2)</f>
        <v>0</v>
      </c>
      <c r="J59" s="189"/>
      <c r="K59" s="190">
        <f>ROUND(E59*J59,2)</f>
        <v>0</v>
      </c>
      <c r="L59" s="190">
        <v>21</v>
      </c>
      <c r="M59" s="190">
        <f>G59*(1+L59/100)</f>
        <v>0</v>
      </c>
      <c r="N59" s="188">
        <v>6.7000000000000002E-4</v>
      </c>
      <c r="O59" s="188">
        <f>ROUND(E59*N59,2)</f>
        <v>0</v>
      </c>
      <c r="P59" s="188">
        <v>0</v>
      </c>
      <c r="Q59" s="188">
        <f>ROUND(E59*P59,2)</f>
        <v>0</v>
      </c>
      <c r="R59" s="190" t="s">
        <v>397</v>
      </c>
      <c r="S59" s="190" t="s">
        <v>209</v>
      </c>
      <c r="T59" s="191" t="s">
        <v>209</v>
      </c>
      <c r="U59" s="160">
        <v>0.22700000000000001</v>
      </c>
      <c r="V59" s="160">
        <f>ROUND(E59*U59,2)</f>
        <v>0.23</v>
      </c>
      <c r="W59" s="160"/>
      <c r="X59" s="160" t="s">
        <v>246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247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85">
        <v>19</v>
      </c>
      <c r="B60" s="186" t="s">
        <v>402</v>
      </c>
      <c r="C60" s="193" t="s">
        <v>403</v>
      </c>
      <c r="D60" s="187" t="s">
        <v>299</v>
      </c>
      <c r="E60" s="188">
        <v>1</v>
      </c>
      <c r="F60" s="189"/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88">
        <v>0</v>
      </c>
      <c r="O60" s="188">
        <f>ROUND(E60*N60,2)</f>
        <v>0</v>
      </c>
      <c r="P60" s="188">
        <v>0</v>
      </c>
      <c r="Q60" s="188">
        <f>ROUND(E60*P60,2)</f>
        <v>0</v>
      </c>
      <c r="R60" s="190"/>
      <c r="S60" s="190" t="s">
        <v>209</v>
      </c>
      <c r="T60" s="191" t="s">
        <v>209</v>
      </c>
      <c r="U60" s="160">
        <v>0.97899999999999998</v>
      </c>
      <c r="V60" s="160">
        <f>ROUND(E60*U60,2)</f>
        <v>0.98</v>
      </c>
      <c r="W60" s="160"/>
      <c r="X60" s="160" t="s">
        <v>246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247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69">
        <v>20</v>
      </c>
      <c r="B61" s="170" t="s">
        <v>404</v>
      </c>
      <c r="C61" s="179" t="s">
        <v>405</v>
      </c>
      <c r="D61" s="171" t="s">
        <v>299</v>
      </c>
      <c r="E61" s="172">
        <v>1</v>
      </c>
      <c r="F61" s="173"/>
      <c r="G61" s="174">
        <f>ROUND(E61*F61,2)</f>
        <v>0</v>
      </c>
      <c r="H61" s="173"/>
      <c r="I61" s="174">
        <f>ROUND(E61*H61,2)</f>
        <v>0</v>
      </c>
      <c r="J61" s="173"/>
      <c r="K61" s="174">
        <f>ROUND(E61*J61,2)</f>
        <v>0</v>
      </c>
      <c r="L61" s="174">
        <v>21</v>
      </c>
      <c r="M61" s="174">
        <f>G61*(1+L61/100)</f>
        <v>0</v>
      </c>
      <c r="N61" s="172">
        <v>0.53105000000000002</v>
      </c>
      <c r="O61" s="172">
        <f>ROUND(E61*N61,2)</f>
        <v>0.53</v>
      </c>
      <c r="P61" s="172">
        <v>0</v>
      </c>
      <c r="Q61" s="172">
        <f>ROUND(E61*P61,2)</f>
        <v>0</v>
      </c>
      <c r="R61" s="174" t="s">
        <v>406</v>
      </c>
      <c r="S61" s="174" t="s">
        <v>209</v>
      </c>
      <c r="T61" s="175" t="s">
        <v>407</v>
      </c>
      <c r="U61" s="160">
        <v>1.20468</v>
      </c>
      <c r="V61" s="160">
        <f>ROUND(E61*U61,2)</f>
        <v>1.2</v>
      </c>
      <c r="W61" s="160"/>
      <c r="X61" s="160" t="s">
        <v>311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312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255" t="s">
        <v>408</v>
      </c>
      <c r="D62" s="256"/>
      <c r="E62" s="256"/>
      <c r="F62" s="256"/>
      <c r="G62" s="256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49"/>
      <c r="Z62" s="149"/>
      <c r="AA62" s="149"/>
      <c r="AB62" s="149"/>
      <c r="AC62" s="149"/>
      <c r="AD62" s="149"/>
      <c r="AE62" s="149"/>
      <c r="AF62" s="149"/>
      <c r="AG62" s="149" t="s">
        <v>213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85">
        <v>21</v>
      </c>
      <c r="B63" s="186" t="s">
        <v>409</v>
      </c>
      <c r="C63" s="193" t="s">
        <v>410</v>
      </c>
      <c r="D63" s="187" t="s">
        <v>293</v>
      </c>
      <c r="E63" s="188">
        <v>36</v>
      </c>
      <c r="F63" s="189"/>
      <c r="G63" s="190">
        <f t="shared" ref="G63:G69" si="0">ROUND(E63*F63,2)</f>
        <v>0</v>
      </c>
      <c r="H63" s="189"/>
      <c r="I63" s="190">
        <f t="shared" ref="I63:I69" si="1">ROUND(E63*H63,2)</f>
        <v>0</v>
      </c>
      <c r="J63" s="189"/>
      <c r="K63" s="190">
        <f t="shared" ref="K63:K69" si="2">ROUND(E63*J63,2)</f>
        <v>0</v>
      </c>
      <c r="L63" s="190">
        <v>21</v>
      </c>
      <c r="M63" s="190">
        <f t="shared" ref="M63:M69" si="3">G63*(1+L63/100)</f>
        <v>0</v>
      </c>
      <c r="N63" s="188">
        <v>2.7E-4</v>
      </c>
      <c r="O63" s="188">
        <f t="shared" ref="O63:O69" si="4">ROUND(E63*N63,2)</f>
        <v>0.01</v>
      </c>
      <c r="P63" s="188">
        <v>0</v>
      </c>
      <c r="Q63" s="188">
        <f t="shared" ref="Q63:Q69" si="5">ROUND(E63*P63,2)</f>
        <v>0</v>
      </c>
      <c r="R63" s="190" t="s">
        <v>315</v>
      </c>
      <c r="S63" s="190" t="s">
        <v>209</v>
      </c>
      <c r="T63" s="191" t="s">
        <v>209</v>
      </c>
      <c r="U63" s="160">
        <v>0</v>
      </c>
      <c r="V63" s="160">
        <f t="shared" ref="V63:V69" si="6">ROUND(E63*U63,2)</f>
        <v>0</v>
      </c>
      <c r="W63" s="160"/>
      <c r="X63" s="160" t="s">
        <v>316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317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22.5" outlineLevel="1" x14ac:dyDescent="0.2">
      <c r="A64" s="185">
        <v>22</v>
      </c>
      <c r="B64" s="186" t="s">
        <v>411</v>
      </c>
      <c r="C64" s="193" t="s">
        <v>412</v>
      </c>
      <c r="D64" s="187" t="s">
        <v>299</v>
      </c>
      <c r="E64" s="188">
        <v>1</v>
      </c>
      <c r="F64" s="189"/>
      <c r="G64" s="190">
        <f t="shared" si="0"/>
        <v>0</v>
      </c>
      <c r="H64" s="189"/>
      <c r="I64" s="190">
        <f t="shared" si="1"/>
        <v>0</v>
      </c>
      <c r="J64" s="189"/>
      <c r="K64" s="190">
        <f t="shared" si="2"/>
        <v>0</v>
      </c>
      <c r="L64" s="190">
        <v>21</v>
      </c>
      <c r="M64" s="190">
        <f t="shared" si="3"/>
        <v>0</v>
      </c>
      <c r="N64" s="188">
        <v>1.1299999999999999E-2</v>
      </c>
      <c r="O64" s="188">
        <f t="shared" si="4"/>
        <v>0.01</v>
      </c>
      <c r="P64" s="188">
        <v>0</v>
      </c>
      <c r="Q64" s="188">
        <f t="shared" si="5"/>
        <v>0</v>
      </c>
      <c r="R64" s="190" t="s">
        <v>315</v>
      </c>
      <c r="S64" s="190" t="s">
        <v>209</v>
      </c>
      <c r="T64" s="191" t="s">
        <v>209</v>
      </c>
      <c r="U64" s="160">
        <v>0</v>
      </c>
      <c r="V64" s="160">
        <f t="shared" si="6"/>
        <v>0</v>
      </c>
      <c r="W64" s="160"/>
      <c r="X64" s="160" t="s">
        <v>316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317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33.75" outlineLevel="1" x14ac:dyDescent="0.2">
      <c r="A65" s="185">
        <v>23</v>
      </c>
      <c r="B65" s="186" t="s">
        <v>413</v>
      </c>
      <c r="C65" s="193" t="s">
        <v>414</v>
      </c>
      <c r="D65" s="187" t="s">
        <v>299</v>
      </c>
      <c r="E65" s="188">
        <v>2</v>
      </c>
      <c r="F65" s="189"/>
      <c r="G65" s="190">
        <f t="shared" si="0"/>
        <v>0</v>
      </c>
      <c r="H65" s="189"/>
      <c r="I65" s="190">
        <f t="shared" si="1"/>
        <v>0</v>
      </c>
      <c r="J65" s="189"/>
      <c r="K65" s="190">
        <f t="shared" si="2"/>
        <v>0</v>
      </c>
      <c r="L65" s="190">
        <v>21</v>
      </c>
      <c r="M65" s="190">
        <f t="shared" si="3"/>
        <v>0</v>
      </c>
      <c r="N65" s="188">
        <v>2.5000000000000001E-3</v>
      </c>
      <c r="O65" s="188">
        <f t="shared" si="4"/>
        <v>0.01</v>
      </c>
      <c r="P65" s="188">
        <v>0</v>
      </c>
      <c r="Q65" s="188">
        <f t="shared" si="5"/>
        <v>0</v>
      </c>
      <c r="R65" s="190" t="s">
        <v>315</v>
      </c>
      <c r="S65" s="190" t="s">
        <v>209</v>
      </c>
      <c r="T65" s="191" t="s">
        <v>209</v>
      </c>
      <c r="U65" s="160">
        <v>0</v>
      </c>
      <c r="V65" s="160">
        <f t="shared" si="6"/>
        <v>0</v>
      </c>
      <c r="W65" s="160"/>
      <c r="X65" s="160" t="s">
        <v>316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317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45" outlineLevel="1" x14ac:dyDescent="0.2">
      <c r="A66" s="185">
        <v>24</v>
      </c>
      <c r="B66" s="186" t="s">
        <v>415</v>
      </c>
      <c r="C66" s="193" t="s">
        <v>416</v>
      </c>
      <c r="D66" s="187" t="s">
        <v>299</v>
      </c>
      <c r="E66" s="188">
        <v>1</v>
      </c>
      <c r="F66" s="189"/>
      <c r="G66" s="190">
        <f t="shared" si="0"/>
        <v>0</v>
      </c>
      <c r="H66" s="189"/>
      <c r="I66" s="190">
        <f t="shared" si="1"/>
        <v>0</v>
      </c>
      <c r="J66" s="189"/>
      <c r="K66" s="190">
        <f t="shared" si="2"/>
        <v>0</v>
      </c>
      <c r="L66" s="190">
        <v>21</v>
      </c>
      <c r="M66" s="190">
        <f t="shared" si="3"/>
        <v>0</v>
      </c>
      <c r="N66" s="188">
        <v>1.8499999999999999E-2</v>
      </c>
      <c r="O66" s="188">
        <f t="shared" si="4"/>
        <v>0.02</v>
      </c>
      <c r="P66" s="188">
        <v>0</v>
      </c>
      <c r="Q66" s="188">
        <f t="shared" si="5"/>
        <v>0</v>
      </c>
      <c r="R66" s="190" t="s">
        <v>315</v>
      </c>
      <c r="S66" s="190" t="s">
        <v>209</v>
      </c>
      <c r="T66" s="191" t="s">
        <v>209</v>
      </c>
      <c r="U66" s="160">
        <v>0</v>
      </c>
      <c r="V66" s="160">
        <f t="shared" si="6"/>
        <v>0</v>
      </c>
      <c r="W66" s="160"/>
      <c r="X66" s="160" t="s">
        <v>316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317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22.5" outlineLevel="1" x14ac:dyDescent="0.2">
      <c r="A67" s="185">
        <v>25</v>
      </c>
      <c r="B67" s="186" t="s">
        <v>417</v>
      </c>
      <c r="C67" s="193" t="s">
        <v>418</v>
      </c>
      <c r="D67" s="187" t="s">
        <v>299</v>
      </c>
      <c r="E67" s="188">
        <v>1</v>
      </c>
      <c r="F67" s="189"/>
      <c r="G67" s="190">
        <f t="shared" si="0"/>
        <v>0</v>
      </c>
      <c r="H67" s="189"/>
      <c r="I67" s="190">
        <f t="shared" si="1"/>
        <v>0</v>
      </c>
      <c r="J67" s="189"/>
      <c r="K67" s="190">
        <f t="shared" si="2"/>
        <v>0</v>
      </c>
      <c r="L67" s="190">
        <v>21</v>
      </c>
      <c r="M67" s="190">
        <f t="shared" si="3"/>
        <v>0</v>
      </c>
      <c r="N67" s="188">
        <v>6.6000000000000003E-2</v>
      </c>
      <c r="O67" s="188">
        <f t="shared" si="4"/>
        <v>7.0000000000000007E-2</v>
      </c>
      <c r="P67" s="188">
        <v>0</v>
      </c>
      <c r="Q67" s="188">
        <f t="shared" si="5"/>
        <v>0</v>
      </c>
      <c r="R67" s="190" t="s">
        <v>315</v>
      </c>
      <c r="S67" s="190" t="s">
        <v>209</v>
      </c>
      <c r="T67" s="191" t="s">
        <v>209</v>
      </c>
      <c r="U67" s="160">
        <v>0</v>
      </c>
      <c r="V67" s="160">
        <f t="shared" si="6"/>
        <v>0</v>
      </c>
      <c r="W67" s="160"/>
      <c r="X67" s="160" t="s">
        <v>316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317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22.5" outlineLevel="1" x14ac:dyDescent="0.2">
      <c r="A68" s="185">
        <v>26</v>
      </c>
      <c r="B68" s="186" t="s">
        <v>419</v>
      </c>
      <c r="C68" s="193" t="s">
        <v>420</v>
      </c>
      <c r="D68" s="187" t="s">
        <v>299</v>
      </c>
      <c r="E68" s="188">
        <v>1</v>
      </c>
      <c r="F68" s="189"/>
      <c r="G68" s="190">
        <f t="shared" si="0"/>
        <v>0</v>
      </c>
      <c r="H68" s="189"/>
      <c r="I68" s="190">
        <f t="shared" si="1"/>
        <v>0</v>
      </c>
      <c r="J68" s="189"/>
      <c r="K68" s="190">
        <f t="shared" si="2"/>
        <v>0</v>
      </c>
      <c r="L68" s="190">
        <v>21</v>
      </c>
      <c r="M68" s="190">
        <f t="shared" si="3"/>
        <v>0</v>
      </c>
      <c r="N68" s="188">
        <v>3.3E-3</v>
      </c>
      <c r="O68" s="188">
        <f t="shared" si="4"/>
        <v>0</v>
      </c>
      <c r="P68" s="188">
        <v>0</v>
      </c>
      <c r="Q68" s="188">
        <f t="shared" si="5"/>
        <v>0</v>
      </c>
      <c r="R68" s="190" t="s">
        <v>315</v>
      </c>
      <c r="S68" s="190" t="s">
        <v>209</v>
      </c>
      <c r="T68" s="191" t="s">
        <v>209</v>
      </c>
      <c r="U68" s="160">
        <v>0</v>
      </c>
      <c r="V68" s="160">
        <f t="shared" si="6"/>
        <v>0</v>
      </c>
      <c r="W68" s="160"/>
      <c r="X68" s="160" t="s">
        <v>316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317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85">
        <v>27</v>
      </c>
      <c r="B69" s="186" t="s">
        <v>421</v>
      </c>
      <c r="C69" s="193" t="s">
        <v>422</v>
      </c>
      <c r="D69" s="187" t="s">
        <v>299</v>
      </c>
      <c r="E69" s="188">
        <v>1</v>
      </c>
      <c r="F69" s="189"/>
      <c r="G69" s="190">
        <f t="shared" si="0"/>
        <v>0</v>
      </c>
      <c r="H69" s="189"/>
      <c r="I69" s="190">
        <f t="shared" si="1"/>
        <v>0</v>
      </c>
      <c r="J69" s="189"/>
      <c r="K69" s="190">
        <f t="shared" si="2"/>
        <v>0</v>
      </c>
      <c r="L69" s="190">
        <v>21</v>
      </c>
      <c r="M69" s="190">
        <f t="shared" si="3"/>
        <v>0</v>
      </c>
      <c r="N69" s="188">
        <v>2.0000000000000001E-4</v>
      </c>
      <c r="O69" s="188">
        <f t="shared" si="4"/>
        <v>0</v>
      </c>
      <c r="P69" s="188">
        <v>0</v>
      </c>
      <c r="Q69" s="188">
        <f t="shared" si="5"/>
        <v>0</v>
      </c>
      <c r="R69" s="190" t="s">
        <v>315</v>
      </c>
      <c r="S69" s="190" t="s">
        <v>209</v>
      </c>
      <c r="T69" s="191" t="s">
        <v>209</v>
      </c>
      <c r="U69" s="160">
        <v>0</v>
      </c>
      <c r="V69" s="160">
        <f t="shared" si="6"/>
        <v>0</v>
      </c>
      <c r="W69" s="160"/>
      <c r="X69" s="160" t="s">
        <v>316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317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x14ac:dyDescent="0.2">
      <c r="A70" s="163" t="s">
        <v>204</v>
      </c>
      <c r="B70" s="164" t="s">
        <v>137</v>
      </c>
      <c r="C70" s="178" t="s">
        <v>138</v>
      </c>
      <c r="D70" s="165"/>
      <c r="E70" s="166"/>
      <c r="F70" s="167"/>
      <c r="G70" s="167">
        <f>SUMIF(AG71:AG75,"&lt;&gt;NOR",G71:G75)</f>
        <v>0</v>
      </c>
      <c r="H70" s="167"/>
      <c r="I70" s="167">
        <f>SUM(I71:I75)</f>
        <v>0</v>
      </c>
      <c r="J70" s="167"/>
      <c r="K70" s="167">
        <f>SUM(K71:K75)</f>
        <v>0</v>
      </c>
      <c r="L70" s="167"/>
      <c r="M70" s="167">
        <f>SUM(M71:M75)</f>
        <v>0</v>
      </c>
      <c r="N70" s="166"/>
      <c r="O70" s="166">
        <f>SUM(O71:O75)</f>
        <v>0.14000000000000001</v>
      </c>
      <c r="P70" s="166"/>
      <c r="Q70" s="166">
        <f>SUM(Q71:Q75)</f>
        <v>0</v>
      </c>
      <c r="R70" s="167"/>
      <c r="S70" s="167"/>
      <c r="T70" s="168"/>
      <c r="U70" s="162"/>
      <c r="V70" s="162">
        <f>SUM(V71:V75)</f>
        <v>2.14</v>
      </c>
      <c r="W70" s="162"/>
      <c r="X70" s="162"/>
      <c r="AG70" t="s">
        <v>205</v>
      </c>
    </row>
    <row r="71" spans="1:60" ht="22.5" outlineLevel="1" x14ac:dyDescent="0.2">
      <c r="A71" s="169">
        <v>28</v>
      </c>
      <c r="B71" s="170" t="s">
        <v>338</v>
      </c>
      <c r="C71" s="179" t="s">
        <v>339</v>
      </c>
      <c r="D71" s="171" t="s">
        <v>299</v>
      </c>
      <c r="E71" s="172">
        <v>2</v>
      </c>
      <c r="F71" s="173"/>
      <c r="G71" s="174">
        <f>ROUND(E71*F71,2)</f>
        <v>0</v>
      </c>
      <c r="H71" s="173"/>
      <c r="I71" s="174">
        <f>ROUND(E71*H71,2)</f>
        <v>0</v>
      </c>
      <c r="J71" s="173"/>
      <c r="K71" s="174">
        <f>ROUND(E71*J71,2)</f>
        <v>0</v>
      </c>
      <c r="L71" s="174">
        <v>21</v>
      </c>
      <c r="M71" s="174">
        <f>G71*(1+L71/100)</f>
        <v>0</v>
      </c>
      <c r="N71" s="172">
        <v>4.8669999999999998E-2</v>
      </c>
      <c r="O71" s="172">
        <f>ROUND(E71*N71,2)</f>
        <v>0.1</v>
      </c>
      <c r="P71" s="172">
        <v>0</v>
      </c>
      <c r="Q71" s="172">
        <f>ROUND(E71*P71,2)</f>
        <v>0</v>
      </c>
      <c r="R71" s="174" t="s">
        <v>340</v>
      </c>
      <c r="S71" s="174" t="s">
        <v>209</v>
      </c>
      <c r="T71" s="175" t="s">
        <v>209</v>
      </c>
      <c r="U71" s="160">
        <v>1.07</v>
      </c>
      <c r="V71" s="160">
        <f>ROUND(E71*U71,2)</f>
        <v>2.14</v>
      </c>
      <c r="W71" s="160"/>
      <c r="X71" s="160" t="s">
        <v>246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247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266" t="s">
        <v>341</v>
      </c>
      <c r="D72" s="267"/>
      <c r="E72" s="267"/>
      <c r="F72" s="267"/>
      <c r="G72" s="267"/>
      <c r="H72" s="160"/>
      <c r="I72" s="160"/>
      <c r="J72" s="160"/>
      <c r="K72" s="160"/>
      <c r="L72" s="160"/>
      <c r="M72" s="160"/>
      <c r="N72" s="159"/>
      <c r="O72" s="159"/>
      <c r="P72" s="159"/>
      <c r="Q72" s="159"/>
      <c r="R72" s="160"/>
      <c r="S72" s="160"/>
      <c r="T72" s="160"/>
      <c r="U72" s="160"/>
      <c r="V72" s="160"/>
      <c r="W72" s="160"/>
      <c r="X72" s="160"/>
      <c r="Y72" s="149"/>
      <c r="Z72" s="149"/>
      <c r="AA72" s="149"/>
      <c r="AB72" s="149"/>
      <c r="AC72" s="149"/>
      <c r="AD72" s="149"/>
      <c r="AE72" s="149"/>
      <c r="AF72" s="149"/>
      <c r="AG72" s="149" t="s">
        <v>249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76" t="str">
        <f>C72</f>
        <v>bez jejich dodání, ale s vysekáním kapes pro upevňovací prvky a s jejich zazděním, zabetonováním nebo zalitím,</v>
      </c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69">
        <v>29</v>
      </c>
      <c r="B73" s="170" t="s">
        <v>342</v>
      </c>
      <c r="C73" s="179" t="s">
        <v>343</v>
      </c>
      <c r="D73" s="171" t="s">
        <v>299</v>
      </c>
      <c r="E73" s="172">
        <v>2</v>
      </c>
      <c r="F73" s="173"/>
      <c r="G73" s="174">
        <f>ROUND(E73*F73,2)</f>
        <v>0</v>
      </c>
      <c r="H73" s="173"/>
      <c r="I73" s="174">
        <f>ROUND(E73*H73,2)</f>
        <v>0</v>
      </c>
      <c r="J73" s="173"/>
      <c r="K73" s="174">
        <f>ROUND(E73*J73,2)</f>
        <v>0</v>
      </c>
      <c r="L73" s="174">
        <v>21</v>
      </c>
      <c r="M73" s="174">
        <f>G73*(1+L73/100)</f>
        <v>0</v>
      </c>
      <c r="N73" s="172">
        <v>0.02</v>
      </c>
      <c r="O73" s="172">
        <f>ROUND(E73*N73,2)</f>
        <v>0.04</v>
      </c>
      <c r="P73" s="172">
        <v>0</v>
      </c>
      <c r="Q73" s="172">
        <f>ROUND(E73*P73,2)</f>
        <v>0</v>
      </c>
      <c r="R73" s="174"/>
      <c r="S73" s="174" t="s">
        <v>231</v>
      </c>
      <c r="T73" s="175" t="s">
        <v>209</v>
      </c>
      <c r="U73" s="160">
        <v>0</v>
      </c>
      <c r="V73" s="160">
        <f>ROUND(E73*U73,2)</f>
        <v>0</v>
      </c>
      <c r="W73" s="160"/>
      <c r="X73" s="160" t="s">
        <v>316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317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255" t="s">
        <v>344</v>
      </c>
      <c r="D74" s="256"/>
      <c r="E74" s="256"/>
      <c r="F74" s="256"/>
      <c r="G74" s="256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213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2" t="s">
        <v>423</v>
      </c>
      <c r="D75" s="183"/>
      <c r="E75" s="184">
        <v>2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251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x14ac:dyDescent="0.2">
      <c r="A76" s="163" t="s">
        <v>204</v>
      </c>
      <c r="B76" s="164" t="s">
        <v>139</v>
      </c>
      <c r="C76" s="178" t="s">
        <v>140</v>
      </c>
      <c r="D76" s="165"/>
      <c r="E76" s="166"/>
      <c r="F76" s="167"/>
      <c r="G76" s="167">
        <f>SUMIF(AG77:AG79,"&lt;&gt;NOR",G77:G79)</f>
        <v>0</v>
      </c>
      <c r="H76" s="167"/>
      <c r="I76" s="167">
        <f>SUM(I77:I79)</f>
        <v>0</v>
      </c>
      <c r="J76" s="167"/>
      <c r="K76" s="167">
        <f>SUM(K77:K79)</f>
        <v>0</v>
      </c>
      <c r="L76" s="167"/>
      <c r="M76" s="167">
        <f>SUM(M77:M79)</f>
        <v>0</v>
      </c>
      <c r="N76" s="166"/>
      <c r="O76" s="166">
        <f>SUM(O77:O79)</f>
        <v>0</v>
      </c>
      <c r="P76" s="166"/>
      <c r="Q76" s="166">
        <f>SUM(Q77:Q79)</f>
        <v>0</v>
      </c>
      <c r="R76" s="167"/>
      <c r="S76" s="167"/>
      <c r="T76" s="168"/>
      <c r="U76" s="162"/>
      <c r="V76" s="162">
        <f>SUM(V77:V79)</f>
        <v>6.64</v>
      </c>
      <c r="W76" s="162"/>
      <c r="X76" s="162"/>
      <c r="AG76" t="s">
        <v>205</v>
      </c>
    </row>
    <row r="77" spans="1:60" ht="22.5" outlineLevel="1" x14ac:dyDescent="0.2">
      <c r="A77" s="169">
        <v>30</v>
      </c>
      <c r="B77" s="170" t="s">
        <v>345</v>
      </c>
      <c r="C77" s="179" t="s">
        <v>346</v>
      </c>
      <c r="D77" s="171" t="s">
        <v>347</v>
      </c>
      <c r="E77" s="172">
        <v>31.38374</v>
      </c>
      <c r="F77" s="173"/>
      <c r="G77" s="174">
        <f>ROUND(E77*F77,2)</f>
        <v>0</v>
      </c>
      <c r="H77" s="173"/>
      <c r="I77" s="174">
        <f>ROUND(E77*H77,2)</f>
        <v>0</v>
      </c>
      <c r="J77" s="173"/>
      <c r="K77" s="174">
        <f>ROUND(E77*J77,2)</f>
        <v>0</v>
      </c>
      <c r="L77" s="174">
        <v>21</v>
      </c>
      <c r="M77" s="174">
        <f>G77*(1+L77/100)</f>
        <v>0</v>
      </c>
      <c r="N77" s="172">
        <v>0</v>
      </c>
      <c r="O77" s="172">
        <f>ROUND(E77*N77,2)</f>
        <v>0</v>
      </c>
      <c r="P77" s="172">
        <v>0</v>
      </c>
      <c r="Q77" s="172">
        <f>ROUND(E77*P77,2)</f>
        <v>0</v>
      </c>
      <c r="R77" s="174" t="s">
        <v>288</v>
      </c>
      <c r="S77" s="174" t="s">
        <v>209</v>
      </c>
      <c r="T77" s="175" t="s">
        <v>209</v>
      </c>
      <c r="U77" s="160">
        <v>0.21149999999999999</v>
      </c>
      <c r="V77" s="160">
        <f>ROUND(E77*U77,2)</f>
        <v>6.64</v>
      </c>
      <c r="W77" s="160"/>
      <c r="X77" s="160" t="s">
        <v>348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349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266" t="s">
        <v>350</v>
      </c>
      <c r="D78" s="267"/>
      <c r="E78" s="267"/>
      <c r="F78" s="267"/>
      <c r="G78" s="267"/>
      <c r="H78" s="160"/>
      <c r="I78" s="160"/>
      <c r="J78" s="160"/>
      <c r="K78" s="160"/>
      <c r="L78" s="160"/>
      <c r="M78" s="160"/>
      <c r="N78" s="159"/>
      <c r="O78" s="159"/>
      <c r="P78" s="159"/>
      <c r="Q78" s="159"/>
      <c r="R78" s="160"/>
      <c r="S78" s="160"/>
      <c r="T78" s="160"/>
      <c r="U78" s="160"/>
      <c r="V78" s="160"/>
      <c r="W78" s="160"/>
      <c r="X78" s="160"/>
      <c r="Y78" s="149"/>
      <c r="Z78" s="149"/>
      <c r="AA78" s="149"/>
      <c r="AB78" s="149"/>
      <c r="AC78" s="149"/>
      <c r="AD78" s="149"/>
      <c r="AE78" s="149"/>
      <c r="AF78" s="149"/>
      <c r="AG78" s="149" t="s">
        <v>249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257" t="s">
        <v>351</v>
      </c>
      <c r="D79" s="258"/>
      <c r="E79" s="258"/>
      <c r="F79" s="258"/>
      <c r="G79" s="258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213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x14ac:dyDescent="0.2">
      <c r="A80" s="3"/>
      <c r="B80" s="4"/>
      <c r="C80" s="180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E80">
        <v>15</v>
      </c>
      <c r="AF80">
        <v>21</v>
      </c>
      <c r="AG80" t="s">
        <v>191</v>
      </c>
    </row>
    <row r="81" spans="1:33" x14ac:dyDescent="0.2">
      <c r="A81" s="152"/>
      <c r="B81" s="153" t="s">
        <v>29</v>
      </c>
      <c r="C81" s="181"/>
      <c r="D81" s="154"/>
      <c r="E81" s="155"/>
      <c r="F81" s="155"/>
      <c r="G81" s="177">
        <f>G8+G39+G43+G70+G76</f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AE81">
        <f>SUMIF(L7:L79,AE80,G7:G79)</f>
        <v>0</v>
      </c>
      <c r="AF81">
        <f>SUMIF(L7:L79,AF80,G7:G79)</f>
        <v>0</v>
      </c>
      <c r="AG81" t="s">
        <v>240</v>
      </c>
    </row>
    <row r="82" spans="1:33" x14ac:dyDescent="0.2">
      <c r="C82" s="182"/>
      <c r="D82" s="10"/>
      <c r="AG82" t="s">
        <v>241</v>
      </c>
    </row>
    <row r="83" spans="1:33" x14ac:dyDescent="0.2">
      <c r="D83" s="10"/>
    </row>
    <row r="84" spans="1:33" x14ac:dyDescent="0.2">
      <c r="D84" s="10"/>
    </row>
    <row r="85" spans="1:33" x14ac:dyDescent="0.2">
      <c r="D85" s="10"/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Q8KEzGwYtdI/rPIKGbPNDDArIF5+3Vh+z+EpFzGoqVd0vfxQ+4Bu6o8o4zNky2ezXi2XmBvZChqOsAZk0h6pIQ==" saltValue="YEZEEUE4ykOkabaf0G78yQ==" spinCount="100000" sheet="1"/>
  <mergeCells count="24">
    <mergeCell ref="C33:G33"/>
    <mergeCell ref="A1:G1"/>
    <mergeCell ref="C2:G2"/>
    <mergeCell ref="C3:G3"/>
    <mergeCell ref="C4:G4"/>
    <mergeCell ref="C10:G10"/>
    <mergeCell ref="C13:G13"/>
    <mergeCell ref="C16:G16"/>
    <mergeCell ref="C19:G19"/>
    <mergeCell ref="C22:G22"/>
    <mergeCell ref="C27:G27"/>
    <mergeCell ref="C28:G28"/>
    <mergeCell ref="C79:G79"/>
    <mergeCell ref="C41:G41"/>
    <mergeCell ref="C48:G48"/>
    <mergeCell ref="C49:G49"/>
    <mergeCell ref="C50:G50"/>
    <mergeCell ref="C54:G54"/>
    <mergeCell ref="C57:G57"/>
    <mergeCell ref="C58:G58"/>
    <mergeCell ref="C62:G62"/>
    <mergeCell ref="C72:G72"/>
    <mergeCell ref="C74:G74"/>
    <mergeCell ref="C78:G7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CD939-CDCF-422B-98A2-E488DB8EDE26}">
  <sheetPr>
    <tabColor theme="9" tint="0.59999389629810485"/>
    <outlinePr summaryBelow="0"/>
  </sheetPr>
  <dimension ref="A1:BH5000"/>
  <sheetViews>
    <sheetView workbookViewId="0">
      <pane ySplit="7" topLeftCell="A8" activePane="bottomLeft" state="frozen"/>
      <selection sqref="A1:G1"/>
      <selection pane="bottomLeft" activeCell="C19" sqref="C19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63</v>
      </c>
      <c r="C4" s="263" t="s">
        <v>64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111</v>
      </c>
      <c r="C8" s="178" t="s">
        <v>112</v>
      </c>
      <c r="D8" s="165"/>
      <c r="E8" s="166"/>
      <c r="F8" s="167"/>
      <c r="G8" s="167">
        <f>SUMIF(AG9:AG24,"&lt;&gt;NOR",G9:G24)</f>
        <v>0</v>
      </c>
      <c r="H8" s="167"/>
      <c r="I8" s="167">
        <f>SUM(I9:I24)</f>
        <v>0</v>
      </c>
      <c r="J8" s="167"/>
      <c r="K8" s="167">
        <f>SUM(K9:K24)</f>
        <v>0</v>
      </c>
      <c r="L8" s="167"/>
      <c r="M8" s="167">
        <f>SUM(M9:M24)</f>
        <v>0</v>
      </c>
      <c r="N8" s="166"/>
      <c r="O8" s="166">
        <f>SUM(O9:O24)</f>
        <v>0.12000000000000001</v>
      </c>
      <c r="P8" s="166"/>
      <c r="Q8" s="166">
        <f>SUM(Q9:Q24)</f>
        <v>0</v>
      </c>
      <c r="R8" s="167"/>
      <c r="S8" s="167"/>
      <c r="T8" s="168"/>
      <c r="U8" s="162"/>
      <c r="V8" s="162">
        <f>SUM(V9:V24)</f>
        <v>11.36</v>
      </c>
      <c r="W8" s="162"/>
      <c r="X8" s="162"/>
      <c r="AG8" t="s">
        <v>205</v>
      </c>
    </row>
    <row r="9" spans="1:60" outlineLevel="1" x14ac:dyDescent="0.2">
      <c r="A9" s="185">
        <v>1</v>
      </c>
      <c r="B9" s="186" t="s">
        <v>424</v>
      </c>
      <c r="C9" s="193" t="s">
        <v>425</v>
      </c>
      <c r="D9" s="187" t="s">
        <v>293</v>
      </c>
      <c r="E9" s="188">
        <v>30</v>
      </c>
      <c r="F9" s="189"/>
      <c r="G9" s="190">
        <f t="shared" ref="G9:G16" si="0">ROUND(E9*F9,2)</f>
        <v>0</v>
      </c>
      <c r="H9" s="189"/>
      <c r="I9" s="190">
        <f t="shared" ref="I9:I16" si="1">ROUND(E9*H9,2)</f>
        <v>0</v>
      </c>
      <c r="J9" s="189"/>
      <c r="K9" s="190">
        <f t="shared" ref="K9:K16" si="2">ROUND(E9*J9,2)</f>
        <v>0</v>
      </c>
      <c r="L9" s="190">
        <v>21</v>
      </c>
      <c r="M9" s="190">
        <f t="shared" ref="M9:M16" si="3">G9*(1+L9/100)</f>
        <v>0</v>
      </c>
      <c r="N9" s="188">
        <v>0</v>
      </c>
      <c r="O9" s="188">
        <f t="shared" ref="O9:O16" si="4">ROUND(E9*N9,2)</f>
        <v>0</v>
      </c>
      <c r="P9" s="188">
        <v>0</v>
      </c>
      <c r="Q9" s="188">
        <f t="shared" ref="Q9:Q16" si="5">ROUND(E9*P9,2)</f>
        <v>0</v>
      </c>
      <c r="R9" s="190"/>
      <c r="S9" s="190" t="s">
        <v>209</v>
      </c>
      <c r="T9" s="191" t="s">
        <v>210</v>
      </c>
      <c r="U9" s="160">
        <v>9.7500000000000003E-2</v>
      </c>
      <c r="V9" s="160">
        <f t="shared" ref="V9:V16" si="6">ROUND(E9*U9,2)</f>
        <v>2.93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426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85">
        <v>2</v>
      </c>
      <c r="B10" s="186" t="s">
        <v>427</v>
      </c>
      <c r="C10" s="193" t="s">
        <v>428</v>
      </c>
      <c r="D10" s="187" t="s">
        <v>293</v>
      </c>
      <c r="E10" s="188">
        <v>30</v>
      </c>
      <c r="F10" s="189"/>
      <c r="G10" s="190">
        <f t="shared" si="0"/>
        <v>0</v>
      </c>
      <c r="H10" s="189"/>
      <c r="I10" s="190">
        <f t="shared" si="1"/>
        <v>0</v>
      </c>
      <c r="J10" s="189"/>
      <c r="K10" s="190">
        <f t="shared" si="2"/>
        <v>0</v>
      </c>
      <c r="L10" s="190">
        <v>21</v>
      </c>
      <c r="M10" s="190">
        <f t="shared" si="3"/>
        <v>0</v>
      </c>
      <c r="N10" s="188">
        <v>2.5999999999999998E-4</v>
      </c>
      <c r="O10" s="188">
        <f t="shared" si="4"/>
        <v>0.01</v>
      </c>
      <c r="P10" s="188">
        <v>0</v>
      </c>
      <c r="Q10" s="188">
        <f t="shared" si="5"/>
        <v>0</v>
      </c>
      <c r="R10" s="190"/>
      <c r="S10" s="190" t="s">
        <v>231</v>
      </c>
      <c r="T10" s="191" t="s">
        <v>210</v>
      </c>
      <c r="U10" s="160">
        <v>0</v>
      </c>
      <c r="V10" s="160">
        <f t="shared" si="6"/>
        <v>0</v>
      </c>
      <c r="W10" s="160"/>
      <c r="X10" s="160" t="s">
        <v>316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429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85">
        <v>3</v>
      </c>
      <c r="B11" s="186" t="s">
        <v>430</v>
      </c>
      <c r="C11" s="193" t="s">
        <v>431</v>
      </c>
      <c r="D11" s="187" t="s">
        <v>299</v>
      </c>
      <c r="E11" s="188">
        <v>1</v>
      </c>
      <c r="F11" s="189"/>
      <c r="G11" s="190">
        <f t="shared" si="0"/>
        <v>0</v>
      </c>
      <c r="H11" s="189"/>
      <c r="I11" s="190">
        <f t="shared" si="1"/>
        <v>0</v>
      </c>
      <c r="J11" s="189"/>
      <c r="K11" s="190">
        <f t="shared" si="2"/>
        <v>0</v>
      </c>
      <c r="L11" s="190">
        <v>21</v>
      </c>
      <c r="M11" s="190">
        <f t="shared" si="3"/>
        <v>0</v>
      </c>
      <c r="N11" s="188">
        <v>0</v>
      </c>
      <c r="O11" s="188">
        <f t="shared" si="4"/>
        <v>0</v>
      </c>
      <c r="P11" s="188">
        <v>0</v>
      </c>
      <c r="Q11" s="188">
        <f t="shared" si="5"/>
        <v>0</v>
      </c>
      <c r="R11" s="190"/>
      <c r="S11" s="190" t="s">
        <v>231</v>
      </c>
      <c r="T11" s="191" t="s">
        <v>210</v>
      </c>
      <c r="U11" s="160">
        <v>0</v>
      </c>
      <c r="V11" s="160">
        <f t="shared" si="6"/>
        <v>0</v>
      </c>
      <c r="W11" s="160"/>
      <c r="X11" s="160" t="s">
        <v>246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426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85">
        <v>4</v>
      </c>
      <c r="B12" s="186" t="s">
        <v>432</v>
      </c>
      <c r="C12" s="193" t="s">
        <v>433</v>
      </c>
      <c r="D12" s="187" t="s">
        <v>299</v>
      </c>
      <c r="E12" s="188">
        <v>1</v>
      </c>
      <c r="F12" s="189"/>
      <c r="G12" s="190">
        <f t="shared" si="0"/>
        <v>0</v>
      </c>
      <c r="H12" s="189"/>
      <c r="I12" s="190">
        <f t="shared" si="1"/>
        <v>0</v>
      </c>
      <c r="J12" s="189"/>
      <c r="K12" s="190">
        <f t="shared" si="2"/>
        <v>0</v>
      </c>
      <c r="L12" s="190">
        <v>21</v>
      </c>
      <c r="M12" s="190">
        <f t="shared" si="3"/>
        <v>0</v>
      </c>
      <c r="N12" s="188">
        <v>2.1999999999999999E-2</v>
      </c>
      <c r="O12" s="188">
        <f t="shared" si="4"/>
        <v>0.02</v>
      </c>
      <c r="P12" s="188">
        <v>0</v>
      </c>
      <c r="Q12" s="188">
        <f t="shared" si="5"/>
        <v>0</v>
      </c>
      <c r="R12" s="190"/>
      <c r="S12" s="190" t="s">
        <v>231</v>
      </c>
      <c r="T12" s="191" t="s">
        <v>210</v>
      </c>
      <c r="U12" s="160">
        <v>0</v>
      </c>
      <c r="V12" s="160">
        <f t="shared" si="6"/>
        <v>0</v>
      </c>
      <c r="W12" s="160"/>
      <c r="X12" s="160" t="s">
        <v>316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429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85">
        <v>5</v>
      </c>
      <c r="B13" s="186" t="s">
        <v>434</v>
      </c>
      <c r="C13" s="193" t="s">
        <v>435</v>
      </c>
      <c r="D13" s="187" t="s">
        <v>293</v>
      </c>
      <c r="E13" s="188">
        <v>36</v>
      </c>
      <c r="F13" s="189"/>
      <c r="G13" s="190">
        <f t="shared" si="0"/>
        <v>0</v>
      </c>
      <c r="H13" s="189"/>
      <c r="I13" s="190">
        <f t="shared" si="1"/>
        <v>0</v>
      </c>
      <c r="J13" s="189"/>
      <c r="K13" s="190">
        <f t="shared" si="2"/>
        <v>0</v>
      </c>
      <c r="L13" s="190">
        <v>21</v>
      </c>
      <c r="M13" s="190">
        <f t="shared" si="3"/>
        <v>0</v>
      </c>
      <c r="N13" s="188">
        <v>0</v>
      </c>
      <c r="O13" s="188">
        <f t="shared" si="4"/>
        <v>0</v>
      </c>
      <c r="P13" s="188">
        <v>0</v>
      </c>
      <c r="Q13" s="188">
        <f t="shared" si="5"/>
        <v>0</v>
      </c>
      <c r="R13" s="190"/>
      <c r="S13" s="190" t="s">
        <v>209</v>
      </c>
      <c r="T13" s="191" t="s">
        <v>210</v>
      </c>
      <c r="U13" s="160">
        <v>7.4060000000000001E-2</v>
      </c>
      <c r="V13" s="160">
        <f t="shared" si="6"/>
        <v>2.67</v>
      </c>
      <c r="W13" s="160"/>
      <c r="X13" s="160" t="s">
        <v>246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426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85">
        <v>6</v>
      </c>
      <c r="B14" s="186" t="s">
        <v>436</v>
      </c>
      <c r="C14" s="193" t="s">
        <v>437</v>
      </c>
      <c r="D14" s="187" t="s">
        <v>293</v>
      </c>
      <c r="E14" s="188">
        <v>36</v>
      </c>
      <c r="F14" s="189"/>
      <c r="G14" s="190">
        <f t="shared" si="0"/>
        <v>0</v>
      </c>
      <c r="H14" s="189"/>
      <c r="I14" s="190">
        <f t="shared" si="1"/>
        <v>0</v>
      </c>
      <c r="J14" s="189"/>
      <c r="K14" s="190">
        <f t="shared" si="2"/>
        <v>0</v>
      </c>
      <c r="L14" s="190">
        <v>21</v>
      </c>
      <c r="M14" s="190">
        <f t="shared" si="3"/>
        <v>0</v>
      </c>
      <c r="N14" s="188">
        <v>2E-3</v>
      </c>
      <c r="O14" s="188">
        <f t="shared" si="4"/>
        <v>7.0000000000000007E-2</v>
      </c>
      <c r="P14" s="188">
        <v>0</v>
      </c>
      <c r="Q14" s="188">
        <f t="shared" si="5"/>
        <v>0</v>
      </c>
      <c r="R14" s="190" t="s">
        <v>315</v>
      </c>
      <c r="S14" s="190" t="s">
        <v>209</v>
      </c>
      <c r="T14" s="191" t="s">
        <v>210</v>
      </c>
      <c r="U14" s="160">
        <v>0</v>
      </c>
      <c r="V14" s="160">
        <f t="shared" si="6"/>
        <v>0</v>
      </c>
      <c r="W14" s="160"/>
      <c r="X14" s="160" t="s">
        <v>316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429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85">
        <v>7</v>
      </c>
      <c r="B15" s="186" t="s">
        <v>438</v>
      </c>
      <c r="C15" s="193" t="s">
        <v>439</v>
      </c>
      <c r="D15" s="187" t="s">
        <v>293</v>
      </c>
      <c r="E15" s="188">
        <v>36</v>
      </c>
      <c r="F15" s="189"/>
      <c r="G15" s="190">
        <f t="shared" si="0"/>
        <v>0</v>
      </c>
      <c r="H15" s="189"/>
      <c r="I15" s="190">
        <f t="shared" si="1"/>
        <v>0</v>
      </c>
      <c r="J15" s="189"/>
      <c r="K15" s="190">
        <f t="shared" si="2"/>
        <v>0</v>
      </c>
      <c r="L15" s="190">
        <v>21</v>
      </c>
      <c r="M15" s="190">
        <f t="shared" si="3"/>
        <v>0</v>
      </c>
      <c r="N15" s="188">
        <v>0</v>
      </c>
      <c r="O15" s="188">
        <f t="shared" si="4"/>
        <v>0</v>
      </c>
      <c r="P15" s="188">
        <v>0</v>
      </c>
      <c r="Q15" s="188">
        <f t="shared" si="5"/>
        <v>0</v>
      </c>
      <c r="R15" s="190"/>
      <c r="S15" s="190" t="s">
        <v>209</v>
      </c>
      <c r="T15" s="191" t="s">
        <v>210</v>
      </c>
      <c r="U15" s="160">
        <v>0.16</v>
      </c>
      <c r="V15" s="160">
        <f t="shared" si="6"/>
        <v>5.76</v>
      </c>
      <c r="W15" s="160"/>
      <c r="X15" s="160" t="s">
        <v>246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426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69">
        <v>8</v>
      </c>
      <c r="B16" s="170" t="s">
        <v>440</v>
      </c>
      <c r="C16" s="179" t="s">
        <v>441</v>
      </c>
      <c r="D16" s="171" t="s">
        <v>442</v>
      </c>
      <c r="E16" s="172">
        <v>22.32</v>
      </c>
      <c r="F16" s="173"/>
      <c r="G16" s="174">
        <f t="shared" si="0"/>
        <v>0</v>
      </c>
      <c r="H16" s="173"/>
      <c r="I16" s="174">
        <f t="shared" si="1"/>
        <v>0</v>
      </c>
      <c r="J16" s="173"/>
      <c r="K16" s="174">
        <f t="shared" si="2"/>
        <v>0</v>
      </c>
      <c r="L16" s="174">
        <v>21</v>
      </c>
      <c r="M16" s="174">
        <f t="shared" si="3"/>
        <v>0</v>
      </c>
      <c r="N16" s="172">
        <v>1E-3</v>
      </c>
      <c r="O16" s="172">
        <f t="shared" si="4"/>
        <v>0.02</v>
      </c>
      <c r="P16" s="172">
        <v>0</v>
      </c>
      <c r="Q16" s="172">
        <f t="shared" si="5"/>
        <v>0</v>
      </c>
      <c r="R16" s="174"/>
      <c r="S16" s="174" t="s">
        <v>231</v>
      </c>
      <c r="T16" s="175" t="s">
        <v>210</v>
      </c>
      <c r="U16" s="160">
        <v>0</v>
      </c>
      <c r="V16" s="160">
        <f t="shared" si="6"/>
        <v>0</v>
      </c>
      <c r="W16" s="160"/>
      <c r="X16" s="160" t="s">
        <v>316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429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2" t="s">
        <v>443</v>
      </c>
      <c r="D17" s="183"/>
      <c r="E17" s="184"/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251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92" t="s">
        <v>444</v>
      </c>
      <c r="D18" s="183"/>
      <c r="E18" s="184">
        <v>22.32</v>
      </c>
      <c r="F18" s="160"/>
      <c r="G18" s="160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251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85">
        <v>9</v>
      </c>
      <c r="B19" s="186" t="s">
        <v>445</v>
      </c>
      <c r="C19" s="193" t="s">
        <v>446</v>
      </c>
      <c r="D19" s="187" t="s">
        <v>299</v>
      </c>
      <c r="E19" s="188">
        <v>4</v>
      </c>
      <c r="F19" s="189"/>
      <c r="G19" s="190">
        <f t="shared" ref="G19:G24" si="7">ROUND(E19*F19,2)</f>
        <v>0</v>
      </c>
      <c r="H19" s="189"/>
      <c r="I19" s="190">
        <f t="shared" ref="I19:I24" si="8">ROUND(E19*H19,2)</f>
        <v>0</v>
      </c>
      <c r="J19" s="189"/>
      <c r="K19" s="190">
        <f t="shared" ref="K19:K24" si="9">ROUND(E19*J19,2)</f>
        <v>0</v>
      </c>
      <c r="L19" s="190">
        <v>21</v>
      </c>
      <c r="M19" s="190">
        <f t="shared" ref="M19:M24" si="10">G19*(1+L19/100)</f>
        <v>0</v>
      </c>
      <c r="N19" s="188">
        <v>0</v>
      </c>
      <c r="O19" s="188">
        <f t="shared" ref="O19:O24" si="11">ROUND(E19*N19,2)</f>
        <v>0</v>
      </c>
      <c r="P19" s="188">
        <v>0</v>
      </c>
      <c r="Q19" s="188">
        <f t="shared" ref="Q19:Q24" si="12">ROUND(E19*P19,2)</f>
        <v>0</v>
      </c>
      <c r="R19" s="190"/>
      <c r="S19" s="190" t="s">
        <v>231</v>
      </c>
      <c r="T19" s="191" t="s">
        <v>210</v>
      </c>
      <c r="U19" s="160">
        <v>0</v>
      </c>
      <c r="V19" s="160">
        <f t="shared" ref="V19:V24" si="13">ROUND(E19*U19,2)</f>
        <v>0</v>
      </c>
      <c r="W19" s="160"/>
      <c r="X19" s="160" t="s">
        <v>246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426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85">
        <v>10</v>
      </c>
      <c r="B20" s="186" t="s">
        <v>447</v>
      </c>
      <c r="C20" s="193" t="s">
        <v>448</v>
      </c>
      <c r="D20" s="187" t="s">
        <v>299</v>
      </c>
      <c r="E20" s="188">
        <v>1</v>
      </c>
      <c r="F20" s="189"/>
      <c r="G20" s="190">
        <f t="shared" si="7"/>
        <v>0</v>
      </c>
      <c r="H20" s="189"/>
      <c r="I20" s="190">
        <f t="shared" si="8"/>
        <v>0</v>
      </c>
      <c r="J20" s="189"/>
      <c r="K20" s="190">
        <f t="shared" si="9"/>
        <v>0</v>
      </c>
      <c r="L20" s="190">
        <v>21</v>
      </c>
      <c r="M20" s="190">
        <f t="shared" si="10"/>
        <v>0</v>
      </c>
      <c r="N20" s="188">
        <v>0</v>
      </c>
      <c r="O20" s="188">
        <f t="shared" si="11"/>
        <v>0</v>
      </c>
      <c r="P20" s="188">
        <v>0</v>
      </c>
      <c r="Q20" s="188">
        <f t="shared" si="12"/>
        <v>0</v>
      </c>
      <c r="R20" s="190"/>
      <c r="S20" s="190" t="s">
        <v>231</v>
      </c>
      <c r="T20" s="191" t="s">
        <v>210</v>
      </c>
      <c r="U20" s="160">
        <v>0</v>
      </c>
      <c r="V20" s="160">
        <f t="shared" si="13"/>
        <v>0</v>
      </c>
      <c r="W20" s="160"/>
      <c r="X20" s="160" t="s">
        <v>246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426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85">
        <v>11</v>
      </c>
      <c r="B21" s="186" t="s">
        <v>449</v>
      </c>
      <c r="C21" s="193" t="s">
        <v>450</v>
      </c>
      <c r="D21" s="187" t="s">
        <v>299</v>
      </c>
      <c r="E21" s="188">
        <v>1</v>
      </c>
      <c r="F21" s="189"/>
      <c r="G21" s="190">
        <f t="shared" si="7"/>
        <v>0</v>
      </c>
      <c r="H21" s="189"/>
      <c r="I21" s="190">
        <f t="shared" si="8"/>
        <v>0</v>
      </c>
      <c r="J21" s="189"/>
      <c r="K21" s="190">
        <f t="shared" si="9"/>
        <v>0</v>
      </c>
      <c r="L21" s="190">
        <v>21</v>
      </c>
      <c r="M21" s="190">
        <f t="shared" si="10"/>
        <v>0</v>
      </c>
      <c r="N21" s="188">
        <v>0</v>
      </c>
      <c r="O21" s="188">
        <f t="shared" si="11"/>
        <v>0</v>
      </c>
      <c r="P21" s="188">
        <v>0</v>
      </c>
      <c r="Q21" s="188">
        <f t="shared" si="12"/>
        <v>0</v>
      </c>
      <c r="R21" s="190"/>
      <c r="S21" s="190" t="s">
        <v>231</v>
      </c>
      <c r="T21" s="191" t="s">
        <v>210</v>
      </c>
      <c r="U21" s="160">
        <v>0</v>
      </c>
      <c r="V21" s="160">
        <f t="shared" si="13"/>
        <v>0</v>
      </c>
      <c r="W21" s="160"/>
      <c r="X21" s="160" t="s">
        <v>246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426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85">
        <v>12</v>
      </c>
      <c r="B22" s="186" t="s">
        <v>451</v>
      </c>
      <c r="C22" s="193" t="s">
        <v>452</v>
      </c>
      <c r="D22" s="187" t="s">
        <v>299</v>
      </c>
      <c r="E22" s="188">
        <v>1</v>
      </c>
      <c r="F22" s="189"/>
      <c r="G22" s="190">
        <f t="shared" si="7"/>
        <v>0</v>
      </c>
      <c r="H22" s="189"/>
      <c r="I22" s="190">
        <f t="shared" si="8"/>
        <v>0</v>
      </c>
      <c r="J22" s="189"/>
      <c r="K22" s="190">
        <f t="shared" si="9"/>
        <v>0</v>
      </c>
      <c r="L22" s="190">
        <v>21</v>
      </c>
      <c r="M22" s="190">
        <f t="shared" si="10"/>
        <v>0</v>
      </c>
      <c r="N22" s="188">
        <v>0</v>
      </c>
      <c r="O22" s="188">
        <f t="shared" si="11"/>
        <v>0</v>
      </c>
      <c r="P22" s="188">
        <v>0</v>
      </c>
      <c r="Q22" s="188">
        <f t="shared" si="12"/>
        <v>0</v>
      </c>
      <c r="R22" s="190"/>
      <c r="S22" s="190" t="s">
        <v>231</v>
      </c>
      <c r="T22" s="191" t="s">
        <v>210</v>
      </c>
      <c r="U22" s="160">
        <v>0</v>
      </c>
      <c r="V22" s="160">
        <f t="shared" si="13"/>
        <v>0</v>
      </c>
      <c r="W22" s="160"/>
      <c r="X22" s="160" t="s">
        <v>246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426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85">
        <v>13</v>
      </c>
      <c r="B23" s="186" t="s">
        <v>453</v>
      </c>
      <c r="C23" s="193" t="s">
        <v>454</v>
      </c>
      <c r="D23" s="187" t="s">
        <v>299</v>
      </c>
      <c r="E23" s="188">
        <v>1</v>
      </c>
      <c r="F23" s="189"/>
      <c r="G23" s="190">
        <f t="shared" si="7"/>
        <v>0</v>
      </c>
      <c r="H23" s="189"/>
      <c r="I23" s="190">
        <f t="shared" si="8"/>
        <v>0</v>
      </c>
      <c r="J23" s="189"/>
      <c r="K23" s="190">
        <f t="shared" si="9"/>
        <v>0</v>
      </c>
      <c r="L23" s="190">
        <v>21</v>
      </c>
      <c r="M23" s="190">
        <f t="shared" si="10"/>
        <v>0</v>
      </c>
      <c r="N23" s="188">
        <v>0</v>
      </c>
      <c r="O23" s="188">
        <f t="shared" si="11"/>
        <v>0</v>
      </c>
      <c r="P23" s="188">
        <v>0</v>
      </c>
      <c r="Q23" s="188">
        <f t="shared" si="12"/>
        <v>0</v>
      </c>
      <c r="R23" s="190"/>
      <c r="S23" s="190" t="s">
        <v>231</v>
      </c>
      <c r="T23" s="191" t="s">
        <v>210</v>
      </c>
      <c r="U23" s="160">
        <v>0</v>
      </c>
      <c r="V23" s="160">
        <f t="shared" si="13"/>
        <v>0</v>
      </c>
      <c r="W23" s="160"/>
      <c r="X23" s="160" t="s">
        <v>246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426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85">
        <v>14</v>
      </c>
      <c r="B24" s="186" t="s">
        <v>455</v>
      </c>
      <c r="C24" s="193" t="s">
        <v>456</v>
      </c>
      <c r="D24" s="187" t="s">
        <v>299</v>
      </c>
      <c r="E24" s="188">
        <v>1</v>
      </c>
      <c r="F24" s="189"/>
      <c r="G24" s="190">
        <f t="shared" si="7"/>
        <v>0</v>
      </c>
      <c r="H24" s="189"/>
      <c r="I24" s="190">
        <f t="shared" si="8"/>
        <v>0</v>
      </c>
      <c r="J24" s="189"/>
      <c r="K24" s="190">
        <f t="shared" si="9"/>
        <v>0</v>
      </c>
      <c r="L24" s="190">
        <v>21</v>
      </c>
      <c r="M24" s="190">
        <f t="shared" si="10"/>
        <v>0</v>
      </c>
      <c r="N24" s="188">
        <v>0</v>
      </c>
      <c r="O24" s="188">
        <f t="shared" si="11"/>
        <v>0</v>
      </c>
      <c r="P24" s="188">
        <v>0</v>
      </c>
      <c r="Q24" s="188">
        <f t="shared" si="12"/>
        <v>0</v>
      </c>
      <c r="R24" s="190"/>
      <c r="S24" s="190" t="s">
        <v>231</v>
      </c>
      <c r="T24" s="191" t="s">
        <v>210</v>
      </c>
      <c r="U24" s="160">
        <v>0</v>
      </c>
      <c r="V24" s="160">
        <f t="shared" si="13"/>
        <v>0</v>
      </c>
      <c r="W24" s="160"/>
      <c r="X24" s="160" t="s">
        <v>246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426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x14ac:dyDescent="0.2">
      <c r="A25" s="163" t="s">
        <v>204</v>
      </c>
      <c r="B25" s="164" t="s">
        <v>141</v>
      </c>
      <c r="C25" s="178" t="s">
        <v>142</v>
      </c>
      <c r="D25" s="165"/>
      <c r="E25" s="166"/>
      <c r="F25" s="167"/>
      <c r="G25" s="167">
        <f>SUMIF(AG26:AG47,"&lt;&gt;NOR",G26:G47)</f>
        <v>0</v>
      </c>
      <c r="H25" s="167"/>
      <c r="I25" s="167">
        <f>SUM(I26:I47)</f>
        <v>0</v>
      </c>
      <c r="J25" s="167"/>
      <c r="K25" s="167">
        <f>SUM(K26:K47)</f>
        <v>0</v>
      </c>
      <c r="L25" s="167"/>
      <c r="M25" s="167">
        <f>SUM(M26:M47)</f>
        <v>0</v>
      </c>
      <c r="N25" s="166"/>
      <c r="O25" s="166">
        <f>SUM(O26:O47)</f>
        <v>1.49</v>
      </c>
      <c r="P25" s="166"/>
      <c r="Q25" s="166">
        <f>SUM(Q26:Q47)</f>
        <v>0</v>
      </c>
      <c r="R25" s="167"/>
      <c r="S25" s="167"/>
      <c r="T25" s="168"/>
      <c r="U25" s="162"/>
      <c r="V25" s="162">
        <f>SUM(V26:V47)</f>
        <v>5.92</v>
      </c>
      <c r="W25" s="162"/>
      <c r="X25" s="162"/>
      <c r="AG25" t="s">
        <v>205</v>
      </c>
    </row>
    <row r="26" spans="1:60" outlineLevel="1" x14ac:dyDescent="0.2">
      <c r="A26" s="185">
        <v>15</v>
      </c>
      <c r="B26" s="186" t="s">
        <v>457</v>
      </c>
      <c r="C26" s="193" t="s">
        <v>458</v>
      </c>
      <c r="D26" s="187" t="s">
        <v>459</v>
      </c>
      <c r="E26" s="188">
        <v>2.4E-2</v>
      </c>
      <c r="F26" s="189"/>
      <c r="G26" s="190">
        <f t="shared" ref="G26:G36" si="14">ROUND(E26*F26,2)</f>
        <v>0</v>
      </c>
      <c r="H26" s="189"/>
      <c r="I26" s="190">
        <f t="shared" ref="I26:I36" si="15">ROUND(E26*H26,2)</f>
        <v>0</v>
      </c>
      <c r="J26" s="189"/>
      <c r="K26" s="190">
        <f t="shared" ref="K26:K36" si="16">ROUND(E26*J26,2)</f>
        <v>0</v>
      </c>
      <c r="L26" s="190">
        <v>21</v>
      </c>
      <c r="M26" s="190">
        <f t="shared" ref="M26:M36" si="17">G26*(1+L26/100)</f>
        <v>0</v>
      </c>
      <c r="N26" s="188">
        <v>3.4209999999999997E-2</v>
      </c>
      <c r="O26" s="188">
        <f t="shared" ref="O26:O36" si="18">ROUND(E26*N26,2)</f>
        <v>0</v>
      </c>
      <c r="P26" s="188">
        <v>0</v>
      </c>
      <c r="Q26" s="188">
        <f t="shared" ref="Q26:Q36" si="19">ROUND(E26*P26,2)</f>
        <v>0</v>
      </c>
      <c r="R26" s="190"/>
      <c r="S26" s="190" t="s">
        <v>209</v>
      </c>
      <c r="T26" s="191" t="s">
        <v>210</v>
      </c>
      <c r="U26" s="160">
        <v>4.0999999999999996</v>
      </c>
      <c r="V26" s="160">
        <f t="shared" ref="V26:V36" si="20">ROUND(E26*U26,2)</f>
        <v>0.1</v>
      </c>
      <c r="W26" s="160"/>
      <c r="X26" s="160" t="s">
        <v>246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426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85">
        <v>16</v>
      </c>
      <c r="B27" s="186" t="s">
        <v>460</v>
      </c>
      <c r="C27" s="193" t="s">
        <v>461</v>
      </c>
      <c r="D27" s="187" t="s">
        <v>459</v>
      </c>
      <c r="E27" s="188">
        <v>2.4E-2</v>
      </c>
      <c r="F27" s="189"/>
      <c r="G27" s="190">
        <f t="shared" si="14"/>
        <v>0</v>
      </c>
      <c r="H27" s="189"/>
      <c r="I27" s="190">
        <f t="shared" si="15"/>
        <v>0</v>
      </c>
      <c r="J27" s="189"/>
      <c r="K27" s="190">
        <f t="shared" si="16"/>
        <v>0</v>
      </c>
      <c r="L27" s="190">
        <v>21</v>
      </c>
      <c r="M27" s="190">
        <f t="shared" si="17"/>
        <v>0</v>
      </c>
      <c r="N27" s="188">
        <v>9.9000000000000008E-3</v>
      </c>
      <c r="O27" s="188">
        <f t="shared" si="18"/>
        <v>0</v>
      </c>
      <c r="P27" s="188">
        <v>0</v>
      </c>
      <c r="Q27" s="188">
        <f t="shared" si="19"/>
        <v>0</v>
      </c>
      <c r="R27" s="190"/>
      <c r="S27" s="190" t="s">
        <v>231</v>
      </c>
      <c r="T27" s="191" t="s">
        <v>210</v>
      </c>
      <c r="U27" s="160">
        <v>0</v>
      </c>
      <c r="V27" s="160">
        <f t="shared" si="20"/>
        <v>0</v>
      </c>
      <c r="W27" s="160"/>
      <c r="X27" s="160" t="s">
        <v>246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426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85">
        <v>17</v>
      </c>
      <c r="B28" s="186" t="s">
        <v>462</v>
      </c>
      <c r="C28" s="193" t="s">
        <v>463</v>
      </c>
      <c r="D28" s="187" t="s">
        <v>293</v>
      </c>
      <c r="E28" s="188">
        <v>24</v>
      </c>
      <c r="F28" s="189"/>
      <c r="G28" s="190">
        <f t="shared" si="14"/>
        <v>0</v>
      </c>
      <c r="H28" s="189"/>
      <c r="I28" s="190">
        <f t="shared" si="15"/>
        <v>0</v>
      </c>
      <c r="J28" s="189"/>
      <c r="K28" s="190">
        <f t="shared" si="16"/>
        <v>0</v>
      </c>
      <c r="L28" s="190">
        <v>21</v>
      </c>
      <c r="M28" s="190">
        <f t="shared" si="17"/>
        <v>0</v>
      </c>
      <c r="N28" s="188">
        <v>0</v>
      </c>
      <c r="O28" s="188">
        <f t="shared" si="18"/>
        <v>0</v>
      </c>
      <c r="P28" s="188">
        <v>0</v>
      </c>
      <c r="Q28" s="188">
        <f t="shared" si="19"/>
        <v>0</v>
      </c>
      <c r="R28" s="190"/>
      <c r="S28" s="190" t="s">
        <v>231</v>
      </c>
      <c r="T28" s="191" t="s">
        <v>210</v>
      </c>
      <c r="U28" s="160">
        <v>0</v>
      </c>
      <c r="V28" s="160">
        <f t="shared" si="20"/>
        <v>0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426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85">
        <v>18</v>
      </c>
      <c r="B29" s="186" t="s">
        <v>464</v>
      </c>
      <c r="C29" s="193" t="s">
        <v>465</v>
      </c>
      <c r="D29" s="187" t="s">
        <v>244</v>
      </c>
      <c r="E29" s="188">
        <v>1</v>
      </c>
      <c r="F29" s="189"/>
      <c r="G29" s="190">
        <f t="shared" si="14"/>
        <v>0</v>
      </c>
      <c r="H29" s="189"/>
      <c r="I29" s="190">
        <f t="shared" si="15"/>
        <v>0</v>
      </c>
      <c r="J29" s="189"/>
      <c r="K29" s="190">
        <f t="shared" si="16"/>
        <v>0</v>
      </c>
      <c r="L29" s="190">
        <v>21</v>
      </c>
      <c r="M29" s="190">
        <f t="shared" si="17"/>
        <v>0</v>
      </c>
      <c r="N29" s="188">
        <v>0</v>
      </c>
      <c r="O29" s="188">
        <f t="shared" si="18"/>
        <v>0</v>
      </c>
      <c r="P29" s="188">
        <v>0</v>
      </c>
      <c r="Q29" s="188">
        <f t="shared" si="19"/>
        <v>0</v>
      </c>
      <c r="R29" s="190"/>
      <c r="S29" s="190" t="s">
        <v>231</v>
      </c>
      <c r="T29" s="191" t="s">
        <v>210</v>
      </c>
      <c r="U29" s="160">
        <v>0</v>
      </c>
      <c r="V29" s="160">
        <f t="shared" si="20"/>
        <v>0</v>
      </c>
      <c r="W29" s="160"/>
      <c r="X29" s="160" t="s">
        <v>246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426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85">
        <v>19</v>
      </c>
      <c r="B30" s="186" t="s">
        <v>466</v>
      </c>
      <c r="C30" s="193" t="s">
        <v>467</v>
      </c>
      <c r="D30" s="187" t="s">
        <v>293</v>
      </c>
      <c r="E30" s="188">
        <v>24</v>
      </c>
      <c r="F30" s="189"/>
      <c r="G30" s="190">
        <f t="shared" si="14"/>
        <v>0</v>
      </c>
      <c r="H30" s="189"/>
      <c r="I30" s="190">
        <f t="shared" si="15"/>
        <v>0</v>
      </c>
      <c r="J30" s="189"/>
      <c r="K30" s="190">
        <f t="shared" si="16"/>
        <v>0</v>
      </c>
      <c r="L30" s="190">
        <v>21</v>
      </c>
      <c r="M30" s="190">
        <f t="shared" si="17"/>
        <v>0</v>
      </c>
      <c r="N30" s="188">
        <v>5.2639999999999999E-2</v>
      </c>
      <c r="O30" s="188">
        <f t="shared" si="18"/>
        <v>1.26</v>
      </c>
      <c r="P30" s="188">
        <v>0</v>
      </c>
      <c r="Q30" s="188">
        <f t="shared" si="19"/>
        <v>0</v>
      </c>
      <c r="R30" s="190"/>
      <c r="S30" s="190" t="s">
        <v>231</v>
      </c>
      <c r="T30" s="191" t="s">
        <v>210</v>
      </c>
      <c r="U30" s="160">
        <v>0</v>
      </c>
      <c r="V30" s="160">
        <f t="shared" si="20"/>
        <v>0</v>
      </c>
      <c r="W30" s="160"/>
      <c r="X30" s="160" t="s">
        <v>246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426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85">
        <v>20</v>
      </c>
      <c r="B31" s="186" t="s">
        <v>468</v>
      </c>
      <c r="C31" s="193" t="s">
        <v>469</v>
      </c>
      <c r="D31" s="187" t="s">
        <v>299</v>
      </c>
      <c r="E31" s="188">
        <v>1</v>
      </c>
      <c r="F31" s="189"/>
      <c r="G31" s="190">
        <f t="shared" si="14"/>
        <v>0</v>
      </c>
      <c r="H31" s="189"/>
      <c r="I31" s="190">
        <f t="shared" si="15"/>
        <v>0</v>
      </c>
      <c r="J31" s="189"/>
      <c r="K31" s="190">
        <f t="shared" si="16"/>
        <v>0</v>
      </c>
      <c r="L31" s="190">
        <v>21</v>
      </c>
      <c r="M31" s="190">
        <f t="shared" si="17"/>
        <v>0</v>
      </c>
      <c r="N31" s="188">
        <v>3.8E-3</v>
      </c>
      <c r="O31" s="188">
        <f t="shared" si="18"/>
        <v>0</v>
      </c>
      <c r="P31" s="188">
        <v>0</v>
      </c>
      <c r="Q31" s="188">
        <f t="shared" si="19"/>
        <v>0</v>
      </c>
      <c r="R31" s="190"/>
      <c r="S31" s="190" t="s">
        <v>231</v>
      </c>
      <c r="T31" s="191" t="s">
        <v>210</v>
      </c>
      <c r="U31" s="160">
        <v>0</v>
      </c>
      <c r="V31" s="160">
        <f t="shared" si="20"/>
        <v>0</v>
      </c>
      <c r="W31" s="160"/>
      <c r="X31" s="160" t="s">
        <v>246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426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85">
        <v>21</v>
      </c>
      <c r="B32" s="186" t="s">
        <v>470</v>
      </c>
      <c r="C32" s="193" t="s">
        <v>471</v>
      </c>
      <c r="D32" s="187" t="s">
        <v>299</v>
      </c>
      <c r="E32" s="188">
        <v>1</v>
      </c>
      <c r="F32" s="189"/>
      <c r="G32" s="190">
        <f t="shared" si="14"/>
        <v>0</v>
      </c>
      <c r="H32" s="189"/>
      <c r="I32" s="190">
        <f t="shared" si="15"/>
        <v>0</v>
      </c>
      <c r="J32" s="189"/>
      <c r="K32" s="190">
        <f t="shared" si="16"/>
        <v>0</v>
      </c>
      <c r="L32" s="190">
        <v>21</v>
      </c>
      <c r="M32" s="190">
        <f t="shared" si="17"/>
        <v>0</v>
      </c>
      <c r="N32" s="188">
        <v>7.6E-3</v>
      </c>
      <c r="O32" s="188">
        <f t="shared" si="18"/>
        <v>0.01</v>
      </c>
      <c r="P32" s="188">
        <v>0</v>
      </c>
      <c r="Q32" s="188">
        <f t="shared" si="19"/>
        <v>0</v>
      </c>
      <c r="R32" s="190"/>
      <c r="S32" s="190" t="s">
        <v>231</v>
      </c>
      <c r="T32" s="191" t="s">
        <v>210</v>
      </c>
      <c r="U32" s="160">
        <v>0</v>
      </c>
      <c r="V32" s="160">
        <f t="shared" si="20"/>
        <v>0</v>
      </c>
      <c r="W32" s="160"/>
      <c r="X32" s="160" t="s">
        <v>246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426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85">
        <v>22</v>
      </c>
      <c r="B33" s="186" t="s">
        <v>472</v>
      </c>
      <c r="C33" s="193" t="s">
        <v>473</v>
      </c>
      <c r="D33" s="187" t="s">
        <v>293</v>
      </c>
      <c r="E33" s="188">
        <v>2</v>
      </c>
      <c r="F33" s="189"/>
      <c r="G33" s="190">
        <f t="shared" si="14"/>
        <v>0</v>
      </c>
      <c r="H33" s="189"/>
      <c r="I33" s="190">
        <f t="shared" si="15"/>
        <v>0</v>
      </c>
      <c r="J33" s="189"/>
      <c r="K33" s="190">
        <f t="shared" si="16"/>
        <v>0</v>
      </c>
      <c r="L33" s="190">
        <v>21</v>
      </c>
      <c r="M33" s="190">
        <f t="shared" si="17"/>
        <v>0</v>
      </c>
      <c r="N33" s="188">
        <v>0.108</v>
      </c>
      <c r="O33" s="188">
        <f t="shared" si="18"/>
        <v>0.22</v>
      </c>
      <c r="P33" s="188">
        <v>0</v>
      </c>
      <c r="Q33" s="188">
        <f t="shared" si="19"/>
        <v>0</v>
      </c>
      <c r="R33" s="190"/>
      <c r="S33" s="190" t="s">
        <v>231</v>
      </c>
      <c r="T33" s="191" t="s">
        <v>210</v>
      </c>
      <c r="U33" s="160">
        <v>0</v>
      </c>
      <c r="V33" s="160">
        <f t="shared" si="20"/>
        <v>0</v>
      </c>
      <c r="W33" s="160"/>
      <c r="X33" s="160" t="s">
        <v>246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426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85">
        <v>23</v>
      </c>
      <c r="B34" s="186" t="s">
        <v>474</v>
      </c>
      <c r="C34" s="193" t="s">
        <v>475</v>
      </c>
      <c r="D34" s="187" t="s">
        <v>293</v>
      </c>
      <c r="E34" s="188">
        <v>24</v>
      </c>
      <c r="F34" s="189"/>
      <c r="G34" s="190">
        <f t="shared" si="14"/>
        <v>0</v>
      </c>
      <c r="H34" s="189"/>
      <c r="I34" s="190">
        <f t="shared" si="15"/>
        <v>0</v>
      </c>
      <c r="J34" s="189"/>
      <c r="K34" s="190">
        <f t="shared" si="16"/>
        <v>0</v>
      </c>
      <c r="L34" s="190">
        <v>21</v>
      </c>
      <c r="M34" s="190">
        <f t="shared" si="17"/>
        <v>0</v>
      </c>
      <c r="N34" s="188">
        <v>0</v>
      </c>
      <c r="O34" s="188">
        <f t="shared" si="18"/>
        <v>0</v>
      </c>
      <c r="P34" s="188">
        <v>0</v>
      </c>
      <c r="Q34" s="188">
        <f t="shared" si="19"/>
        <v>0</v>
      </c>
      <c r="R34" s="190"/>
      <c r="S34" s="190" t="s">
        <v>209</v>
      </c>
      <c r="T34" s="191" t="s">
        <v>210</v>
      </c>
      <c r="U34" s="160">
        <v>0.107</v>
      </c>
      <c r="V34" s="160">
        <f t="shared" si="20"/>
        <v>2.57</v>
      </c>
      <c r="W34" s="160"/>
      <c r="X34" s="160" t="s">
        <v>246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426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85">
        <v>24</v>
      </c>
      <c r="B35" s="186" t="s">
        <v>476</v>
      </c>
      <c r="C35" s="193" t="s">
        <v>477</v>
      </c>
      <c r="D35" s="187" t="s">
        <v>244</v>
      </c>
      <c r="E35" s="188">
        <v>1</v>
      </c>
      <c r="F35" s="189"/>
      <c r="G35" s="190">
        <f t="shared" si="14"/>
        <v>0</v>
      </c>
      <c r="H35" s="189"/>
      <c r="I35" s="190">
        <f t="shared" si="15"/>
        <v>0</v>
      </c>
      <c r="J35" s="189"/>
      <c r="K35" s="190">
        <f t="shared" si="16"/>
        <v>0</v>
      </c>
      <c r="L35" s="190">
        <v>21</v>
      </c>
      <c r="M35" s="190">
        <f t="shared" si="17"/>
        <v>0</v>
      </c>
      <c r="N35" s="188">
        <v>0</v>
      </c>
      <c r="O35" s="188">
        <f t="shared" si="18"/>
        <v>0</v>
      </c>
      <c r="P35" s="188">
        <v>0</v>
      </c>
      <c r="Q35" s="188">
        <f t="shared" si="19"/>
        <v>0</v>
      </c>
      <c r="R35" s="190"/>
      <c r="S35" s="190" t="s">
        <v>231</v>
      </c>
      <c r="T35" s="191" t="s">
        <v>210</v>
      </c>
      <c r="U35" s="160">
        <v>0</v>
      </c>
      <c r="V35" s="160">
        <f t="shared" si="20"/>
        <v>0</v>
      </c>
      <c r="W35" s="160"/>
      <c r="X35" s="160" t="s">
        <v>246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426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69">
        <v>25</v>
      </c>
      <c r="B36" s="170" t="s">
        <v>478</v>
      </c>
      <c r="C36" s="179" t="s">
        <v>479</v>
      </c>
      <c r="D36" s="171" t="s">
        <v>244</v>
      </c>
      <c r="E36" s="172">
        <v>1.68</v>
      </c>
      <c r="F36" s="173"/>
      <c r="G36" s="174">
        <f t="shared" si="14"/>
        <v>0</v>
      </c>
      <c r="H36" s="173"/>
      <c r="I36" s="174">
        <f t="shared" si="15"/>
        <v>0</v>
      </c>
      <c r="J36" s="173"/>
      <c r="K36" s="174">
        <f t="shared" si="16"/>
        <v>0</v>
      </c>
      <c r="L36" s="174">
        <v>21</v>
      </c>
      <c r="M36" s="174">
        <f t="shared" si="17"/>
        <v>0</v>
      </c>
      <c r="N36" s="172">
        <v>0</v>
      </c>
      <c r="O36" s="172">
        <f t="shared" si="18"/>
        <v>0</v>
      </c>
      <c r="P36" s="172">
        <v>0</v>
      </c>
      <c r="Q36" s="172">
        <f t="shared" si="19"/>
        <v>0</v>
      </c>
      <c r="R36" s="174"/>
      <c r="S36" s="174" t="s">
        <v>231</v>
      </c>
      <c r="T36" s="175" t="s">
        <v>210</v>
      </c>
      <c r="U36" s="160">
        <v>0</v>
      </c>
      <c r="V36" s="160">
        <f t="shared" si="20"/>
        <v>0</v>
      </c>
      <c r="W36" s="160"/>
      <c r="X36" s="160" t="s">
        <v>246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426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2" t="s">
        <v>480</v>
      </c>
      <c r="D37" s="183"/>
      <c r="E37" s="184"/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251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2" t="s">
        <v>481</v>
      </c>
      <c r="D38" s="183"/>
      <c r="E38" s="184">
        <v>1.68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251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69">
        <v>26</v>
      </c>
      <c r="B39" s="170" t="s">
        <v>482</v>
      </c>
      <c r="C39" s="179" t="s">
        <v>483</v>
      </c>
      <c r="D39" s="171" t="s">
        <v>244</v>
      </c>
      <c r="E39" s="172">
        <v>25.2</v>
      </c>
      <c r="F39" s="173"/>
      <c r="G39" s="174">
        <f>ROUND(E39*F39,2)</f>
        <v>0</v>
      </c>
      <c r="H39" s="173"/>
      <c r="I39" s="174">
        <f>ROUND(E39*H39,2)</f>
        <v>0</v>
      </c>
      <c r="J39" s="173"/>
      <c r="K39" s="174">
        <f>ROUND(E39*J39,2)</f>
        <v>0</v>
      </c>
      <c r="L39" s="174">
        <v>21</v>
      </c>
      <c r="M39" s="174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4"/>
      <c r="S39" s="174" t="s">
        <v>231</v>
      </c>
      <c r="T39" s="175" t="s">
        <v>210</v>
      </c>
      <c r="U39" s="160">
        <v>0</v>
      </c>
      <c r="V39" s="160">
        <f>ROUND(E39*U39,2)</f>
        <v>0</v>
      </c>
      <c r="W39" s="160"/>
      <c r="X39" s="160" t="s">
        <v>246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426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92" t="s">
        <v>484</v>
      </c>
      <c r="D40" s="183"/>
      <c r="E40" s="184"/>
      <c r="F40" s="160"/>
      <c r="G40" s="160"/>
      <c r="H40" s="160"/>
      <c r="I40" s="160"/>
      <c r="J40" s="160"/>
      <c r="K40" s="160"/>
      <c r="L40" s="160"/>
      <c r="M40" s="160"/>
      <c r="N40" s="159"/>
      <c r="O40" s="159"/>
      <c r="P40" s="159"/>
      <c r="Q40" s="159"/>
      <c r="R40" s="160"/>
      <c r="S40" s="160"/>
      <c r="T40" s="160"/>
      <c r="U40" s="160"/>
      <c r="V40" s="160"/>
      <c r="W40" s="160"/>
      <c r="X40" s="160"/>
      <c r="Y40" s="149"/>
      <c r="Z40" s="149"/>
      <c r="AA40" s="149"/>
      <c r="AB40" s="149"/>
      <c r="AC40" s="149"/>
      <c r="AD40" s="149"/>
      <c r="AE40" s="149"/>
      <c r="AF40" s="149"/>
      <c r="AG40" s="149" t="s">
        <v>251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2" t="s">
        <v>485</v>
      </c>
      <c r="D41" s="183"/>
      <c r="E41" s="184">
        <v>25.2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251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69">
        <v>27</v>
      </c>
      <c r="B42" s="170" t="s">
        <v>486</v>
      </c>
      <c r="C42" s="179" t="s">
        <v>487</v>
      </c>
      <c r="D42" s="171" t="s">
        <v>347</v>
      </c>
      <c r="E42" s="172">
        <v>2.6880000000000002</v>
      </c>
      <c r="F42" s="173"/>
      <c r="G42" s="174">
        <f>ROUND(E42*F42,2)</f>
        <v>0</v>
      </c>
      <c r="H42" s="173"/>
      <c r="I42" s="174">
        <f>ROUND(E42*H42,2)</f>
        <v>0</v>
      </c>
      <c r="J42" s="173"/>
      <c r="K42" s="174">
        <f>ROUND(E42*J42,2)</f>
        <v>0</v>
      </c>
      <c r="L42" s="174">
        <v>21</v>
      </c>
      <c r="M42" s="174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4"/>
      <c r="S42" s="174" t="s">
        <v>231</v>
      </c>
      <c r="T42" s="175" t="s">
        <v>210</v>
      </c>
      <c r="U42" s="160">
        <v>0</v>
      </c>
      <c r="V42" s="160">
        <f>ROUND(E42*U42,2)</f>
        <v>0</v>
      </c>
      <c r="W42" s="160"/>
      <c r="X42" s="160" t="s">
        <v>246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426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2" t="s">
        <v>488</v>
      </c>
      <c r="D43" s="183"/>
      <c r="E43" s="184"/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251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2" t="s">
        <v>489</v>
      </c>
      <c r="D44" s="183"/>
      <c r="E44" s="184">
        <v>2.69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251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69">
        <v>28</v>
      </c>
      <c r="B45" s="170" t="s">
        <v>490</v>
      </c>
      <c r="C45" s="179" t="s">
        <v>491</v>
      </c>
      <c r="D45" s="171" t="s">
        <v>258</v>
      </c>
      <c r="E45" s="172">
        <v>25.2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21</v>
      </c>
      <c r="M45" s="174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4"/>
      <c r="S45" s="174" t="s">
        <v>209</v>
      </c>
      <c r="T45" s="175" t="s">
        <v>210</v>
      </c>
      <c r="U45" s="160">
        <v>0.129</v>
      </c>
      <c r="V45" s="160">
        <f>ROUND(E45*U45,2)</f>
        <v>3.25</v>
      </c>
      <c r="W45" s="160"/>
      <c r="X45" s="160" t="s">
        <v>246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426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92" t="s">
        <v>492</v>
      </c>
      <c r="D46" s="183"/>
      <c r="E46" s="184"/>
      <c r="F46" s="160"/>
      <c r="G46" s="160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251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92" t="s">
        <v>485</v>
      </c>
      <c r="D47" s="183"/>
      <c r="E47" s="184">
        <v>25.2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251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x14ac:dyDescent="0.2">
      <c r="A48" s="163" t="s">
        <v>204</v>
      </c>
      <c r="B48" s="164" t="s">
        <v>143</v>
      </c>
      <c r="C48" s="178" t="s">
        <v>144</v>
      </c>
      <c r="D48" s="165"/>
      <c r="E48" s="166"/>
      <c r="F48" s="167"/>
      <c r="G48" s="167">
        <f>SUMIF(AG49:AG49,"&lt;&gt;NOR",G49:G49)</f>
        <v>0</v>
      </c>
      <c r="H48" s="167"/>
      <c r="I48" s="167">
        <f>SUM(I49:I49)</f>
        <v>0</v>
      </c>
      <c r="J48" s="167"/>
      <c r="K48" s="167">
        <f>SUM(K49:K49)</f>
        <v>0</v>
      </c>
      <c r="L48" s="167"/>
      <c r="M48" s="167">
        <f>SUM(M49:M49)</f>
        <v>0</v>
      </c>
      <c r="N48" s="166"/>
      <c r="O48" s="166">
        <f>SUM(O49:O49)</f>
        <v>0</v>
      </c>
      <c r="P48" s="166"/>
      <c r="Q48" s="166">
        <f>SUM(Q49:Q49)</f>
        <v>0</v>
      </c>
      <c r="R48" s="167"/>
      <c r="S48" s="167"/>
      <c r="T48" s="168"/>
      <c r="U48" s="162"/>
      <c r="V48" s="162">
        <f>SUM(V49:V49)</f>
        <v>0</v>
      </c>
      <c r="W48" s="162"/>
      <c r="X48" s="162"/>
      <c r="AG48" t="s">
        <v>205</v>
      </c>
    </row>
    <row r="49" spans="1:60" outlineLevel="1" x14ac:dyDescent="0.2">
      <c r="A49" s="169">
        <v>29</v>
      </c>
      <c r="B49" s="170" t="s">
        <v>493</v>
      </c>
      <c r="C49" s="179" t="s">
        <v>494</v>
      </c>
      <c r="D49" s="171" t="s">
        <v>495</v>
      </c>
      <c r="E49" s="172">
        <v>1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72">
        <v>0</v>
      </c>
      <c r="O49" s="172">
        <f>ROUND(E49*N49,2)</f>
        <v>0</v>
      </c>
      <c r="P49" s="172">
        <v>0</v>
      </c>
      <c r="Q49" s="172">
        <f>ROUND(E49*P49,2)</f>
        <v>0</v>
      </c>
      <c r="R49" s="174"/>
      <c r="S49" s="174" t="s">
        <v>231</v>
      </c>
      <c r="T49" s="175" t="s">
        <v>210</v>
      </c>
      <c r="U49" s="160">
        <v>0</v>
      </c>
      <c r="V49" s="160">
        <f>ROUND(E49*U49,2)</f>
        <v>0</v>
      </c>
      <c r="W49" s="160"/>
      <c r="X49" s="160" t="s">
        <v>246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426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x14ac:dyDescent="0.2">
      <c r="A50" s="3"/>
      <c r="B50" s="4"/>
      <c r="C50" s="180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E50">
        <v>15</v>
      </c>
      <c r="AF50">
        <v>21</v>
      </c>
      <c r="AG50" t="s">
        <v>191</v>
      </c>
    </row>
    <row r="51" spans="1:60" x14ac:dyDescent="0.2">
      <c r="A51" s="152"/>
      <c r="B51" s="153" t="s">
        <v>29</v>
      </c>
      <c r="C51" s="181"/>
      <c r="D51" s="154"/>
      <c r="E51" s="155"/>
      <c r="F51" s="155"/>
      <c r="G51" s="177">
        <f>G8+G25+G48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E51">
        <f>SUMIF(L7:L49,AE50,G7:G49)</f>
        <v>0</v>
      </c>
      <c r="AF51">
        <f>SUMIF(L7:L49,AF50,G7:G49)</f>
        <v>0</v>
      </c>
      <c r="AG51" t="s">
        <v>240</v>
      </c>
    </row>
    <row r="52" spans="1:60" x14ac:dyDescent="0.2">
      <c r="C52" s="182"/>
      <c r="D52" s="10"/>
      <c r="AG52" t="s">
        <v>241</v>
      </c>
    </row>
    <row r="53" spans="1:60" x14ac:dyDescent="0.2">
      <c r="D53" s="10"/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gIfuddAlBRXvV4Qq4ObUBNq2ocF+jZDx+69NfZuLgbGOZMqX4YO13Vfvcw/ujqufZg1n8YRlVBi4TW5M9tVXZg==" saltValue="dd44d7AIO4FFY4slbHUPY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3344F-774D-4E9E-9A0A-A6538F914139}">
  <sheetPr>
    <tabColor theme="9" tint="0.59999389629810485"/>
    <outlinePr summaryBelow="0"/>
  </sheetPr>
  <dimension ref="A1:BH5000"/>
  <sheetViews>
    <sheetView workbookViewId="0">
      <pane ySplit="7" topLeftCell="A8" activePane="bottomLeft" state="frozen"/>
      <selection sqref="A1:G1"/>
      <selection pane="bottomLeft" activeCell="E23" sqref="E23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65</v>
      </c>
      <c r="C4" s="263" t="s">
        <v>66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169</v>
      </c>
      <c r="C8" s="178" t="s">
        <v>170</v>
      </c>
      <c r="D8" s="165"/>
      <c r="E8" s="166"/>
      <c r="F8" s="167"/>
      <c r="G8" s="167">
        <f>SUMIF(AG9:AG38,"&lt;&gt;NOR",G9:G38)</f>
        <v>0</v>
      </c>
      <c r="H8" s="167"/>
      <c r="I8" s="167">
        <f>SUM(I9:I38)</f>
        <v>0</v>
      </c>
      <c r="J8" s="167"/>
      <c r="K8" s="167">
        <f>SUM(K9:K38)</f>
        <v>0</v>
      </c>
      <c r="L8" s="167"/>
      <c r="M8" s="167">
        <f>SUM(M9:M38)</f>
        <v>0</v>
      </c>
      <c r="N8" s="166"/>
      <c r="O8" s="166">
        <f>SUM(O9:O38)</f>
        <v>1.4</v>
      </c>
      <c r="P8" s="166"/>
      <c r="Q8" s="166">
        <f>SUM(Q9:Q38)</f>
        <v>0</v>
      </c>
      <c r="R8" s="167"/>
      <c r="S8" s="167"/>
      <c r="T8" s="168"/>
      <c r="U8" s="162"/>
      <c r="V8" s="162">
        <f>SUM(V9:V38)</f>
        <v>153.65</v>
      </c>
      <c r="W8" s="162"/>
      <c r="X8" s="162"/>
      <c r="AG8" t="s">
        <v>205</v>
      </c>
    </row>
    <row r="9" spans="1:60" outlineLevel="1" x14ac:dyDescent="0.2">
      <c r="A9" s="185">
        <v>1</v>
      </c>
      <c r="B9" s="186" t="s">
        <v>424</v>
      </c>
      <c r="C9" s="193" t="s">
        <v>425</v>
      </c>
      <c r="D9" s="187" t="s">
        <v>293</v>
      </c>
      <c r="E9" s="188">
        <v>450</v>
      </c>
      <c r="F9" s="189"/>
      <c r="G9" s="190">
        <f>ROUND(E9*F9,2)</f>
        <v>0</v>
      </c>
      <c r="H9" s="189"/>
      <c r="I9" s="190">
        <f>ROUND(E9*H9,2)</f>
        <v>0</v>
      </c>
      <c r="J9" s="189"/>
      <c r="K9" s="190">
        <f>ROUND(E9*J9,2)</f>
        <v>0</v>
      </c>
      <c r="L9" s="190">
        <v>21</v>
      </c>
      <c r="M9" s="190">
        <f>G9*(1+L9/100)</f>
        <v>0</v>
      </c>
      <c r="N9" s="188">
        <v>0</v>
      </c>
      <c r="O9" s="188">
        <f>ROUND(E9*N9,2)</f>
        <v>0</v>
      </c>
      <c r="P9" s="188">
        <v>0</v>
      </c>
      <c r="Q9" s="188">
        <f>ROUND(E9*P9,2)</f>
        <v>0</v>
      </c>
      <c r="R9" s="190"/>
      <c r="S9" s="190" t="s">
        <v>209</v>
      </c>
      <c r="T9" s="191" t="s">
        <v>210</v>
      </c>
      <c r="U9" s="160">
        <v>9.7500000000000003E-2</v>
      </c>
      <c r="V9" s="160">
        <f>ROUND(E9*U9,2)</f>
        <v>43.88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496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69">
        <v>2</v>
      </c>
      <c r="B10" s="170" t="s">
        <v>497</v>
      </c>
      <c r="C10" s="179" t="s">
        <v>498</v>
      </c>
      <c r="D10" s="171" t="s">
        <v>293</v>
      </c>
      <c r="E10" s="172">
        <v>450</v>
      </c>
      <c r="F10" s="173"/>
      <c r="G10" s="174">
        <f>ROUND(E10*F10,2)</f>
        <v>0</v>
      </c>
      <c r="H10" s="173"/>
      <c r="I10" s="174">
        <f>ROUND(E10*H10,2)</f>
        <v>0</v>
      </c>
      <c r="J10" s="173"/>
      <c r="K10" s="174">
        <f>ROUND(E10*J10,2)</f>
        <v>0</v>
      </c>
      <c r="L10" s="174">
        <v>21</v>
      </c>
      <c r="M10" s="174">
        <f>G10*(1+L10/100)</f>
        <v>0</v>
      </c>
      <c r="N10" s="172">
        <v>3.5E-4</v>
      </c>
      <c r="O10" s="172">
        <f>ROUND(E10*N10,2)</f>
        <v>0.16</v>
      </c>
      <c r="P10" s="172">
        <v>0</v>
      </c>
      <c r="Q10" s="172">
        <f>ROUND(E10*P10,2)</f>
        <v>0</v>
      </c>
      <c r="R10" s="174"/>
      <c r="S10" s="174" t="s">
        <v>231</v>
      </c>
      <c r="T10" s="175" t="s">
        <v>210</v>
      </c>
      <c r="U10" s="160">
        <v>0</v>
      </c>
      <c r="V10" s="160">
        <f>ROUND(E10*U10,2)</f>
        <v>0</v>
      </c>
      <c r="W10" s="160"/>
      <c r="X10" s="160" t="s">
        <v>316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429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2" t="s">
        <v>499</v>
      </c>
      <c r="D11" s="183"/>
      <c r="E11" s="184"/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251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92" t="s">
        <v>500</v>
      </c>
      <c r="D12" s="183"/>
      <c r="E12" s="184"/>
      <c r="F12" s="160"/>
      <c r="G12" s="160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251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92" t="s">
        <v>501</v>
      </c>
      <c r="D13" s="183"/>
      <c r="E13" s="184"/>
      <c r="F13" s="160"/>
      <c r="G13" s="160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251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92" t="s">
        <v>502</v>
      </c>
      <c r="D14" s="183"/>
      <c r="E14" s="184">
        <v>450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251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85">
        <v>3</v>
      </c>
      <c r="B15" s="186" t="s">
        <v>445</v>
      </c>
      <c r="C15" s="193" t="s">
        <v>446</v>
      </c>
      <c r="D15" s="187" t="s">
        <v>299</v>
      </c>
      <c r="E15" s="188">
        <v>38</v>
      </c>
      <c r="F15" s="189"/>
      <c r="G15" s="190">
        <f>ROUND(E15*F15,2)</f>
        <v>0</v>
      </c>
      <c r="H15" s="189"/>
      <c r="I15" s="190">
        <f>ROUND(E15*H15,2)</f>
        <v>0</v>
      </c>
      <c r="J15" s="189"/>
      <c r="K15" s="190">
        <f>ROUND(E15*J15,2)</f>
        <v>0</v>
      </c>
      <c r="L15" s="190">
        <v>21</v>
      </c>
      <c r="M15" s="190">
        <f>G15*(1+L15/100)</f>
        <v>0</v>
      </c>
      <c r="N15" s="188">
        <v>0</v>
      </c>
      <c r="O15" s="188">
        <f>ROUND(E15*N15,2)</f>
        <v>0</v>
      </c>
      <c r="P15" s="188">
        <v>0</v>
      </c>
      <c r="Q15" s="188">
        <f>ROUND(E15*P15,2)</f>
        <v>0</v>
      </c>
      <c r="R15" s="190"/>
      <c r="S15" s="190" t="s">
        <v>231</v>
      </c>
      <c r="T15" s="191" t="s">
        <v>210</v>
      </c>
      <c r="U15" s="160">
        <v>0</v>
      </c>
      <c r="V15" s="160">
        <f>ROUND(E15*U15,2)</f>
        <v>0</v>
      </c>
      <c r="W15" s="160"/>
      <c r="X15" s="160" t="s">
        <v>246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496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85">
        <v>4</v>
      </c>
      <c r="B16" s="186" t="s">
        <v>503</v>
      </c>
      <c r="C16" s="193" t="s">
        <v>504</v>
      </c>
      <c r="D16" s="187" t="s">
        <v>299</v>
      </c>
      <c r="E16" s="188">
        <v>9</v>
      </c>
      <c r="F16" s="189"/>
      <c r="G16" s="190">
        <f>ROUND(E16*F16,2)</f>
        <v>0</v>
      </c>
      <c r="H16" s="189"/>
      <c r="I16" s="190">
        <f>ROUND(E16*H16,2)</f>
        <v>0</v>
      </c>
      <c r="J16" s="189"/>
      <c r="K16" s="190">
        <f>ROUND(E16*J16,2)</f>
        <v>0</v>
      </c>
      <c r="L16" s="190">
        <v>21</v>
      </c>
      <c r="M16" s="190">
        <f>G16*(1+L16/100)</f>
        <v>0</v>
      </c>
      <c r="N16" s="188">
        <v>0</v>
      </c>
      <c r="O16" s="188">
        <f>ROUND(E16*N16,2)</f>
        <v>0</v>
      </c>
      <c r="P16" s="188">
        <v>0</v>
      </c>
      <c r="Q16" s="188">
        <f>ROUND(E16*P16,2)</f>
        <v>0</v>
      </c>
      <c r="R16" s="190"/>
      <c r="S16" s="190" t="s">
        <v>209</v>
      </c>
      <c r="T16" s="191" t="s">
        <v>210</v>
      </c>
      <c r="U16" s="160">
        <v>1.567E-2</v>
      </c>
      <c r="V16" s="160">
        <f>ROUND(E16*U16,2)</f>
        <v>0.14000000000000001</v>
      </c>
      <c r="W16" s="160"/>
      <c r="X16" s="160" t="s">
        <v>246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496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85">
        <v>5</v>
      </c>
      <c r="B17" s="186" t="s">
        <v>505</v>
      </c>
      <c r="C17" s="193" t="s">
        <v>506</v>
      </c>
      <c r="D17" s="187" t="s">
        <v>299</v>
      </c>
      <c r="E17" s="188">
        <v>9</v>
      </c>
      <c r="F17" s="189"/>
      <c r="G17" s="190">
        <f>ROUND(E17*F17,2)</f>
        <v>0</v>
      </c>
      <c r="H17" s="189"/>
      <c r="I17" s="190">
        <f>ROUND(E17*H17,2)</f>
        <v>0</v>
      </c>
      <c r="J17" s="189"/>
      <c r="K17" s="190">
        <f>ROUND(E17*J17,2)</f>
        <v>0</v>
      </c>
      <c r="L17" s="190">
        <v>21</v>
      </c>
      <c r="M17" s="190">
        <f>G17*(1+L17/100)</f>
        <v>0</v>
      </c>
      <c r="N17" s="188">
        <v>1.4999999999999999E-4</v>
      </c>
      <c r="O17" s="188">
        <f>ROUND(E17*N17,2)</f>
        <v>0</v>
      </c>
      <c r="P17" s="188">
        <v>0</v>
      </c>
      <c r="Q17" s="188">
        <f>ROUND(E17*P17,2)</f>
        <v>0</v>
      </c>
      <c r="R17" s="190" t="s">
        <v>315</v>
      </c>
      <c r="S17" s="190" t="s">
        <v>507</v>
      </c>
      <c r="T17" s="191" t="s">
        <v>210</v>
      </c>
      <c r="U17" s="160">
        <v>0</v>
      </c>
      <c r="V17" s="160">
        <f>ROUND(E17*U17,2)</f>
        <v>0</v>
      </c>
      <c r="W17" s="160"/>
      <c r="X17" s="160" t="s">
        <v>316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429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69">
        <v>6</v>
      </c>
      <c r="B18" s="170" t="s">
        <v>438</v>
      </c>
      <c r="C18" s="179" t="s">
        <v>439</v>
      </c>
      <c r="D18" s="171" t="s">
        <v>293</v>
      </c>
      <c r="E18" s="172">
        <v>400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4"/>
      <c r="S18" s="174" t="s">
        <v>209</v>
      </c>
      <c r="T18" s="175" t="s">
        <v>210</v>
      </c>
      <c r="U18" s="160">
        <v>0.16</v>
      </c>
      <c r="V18" s="160">
        <f>ROUND(E18*U18,2)</f>
        <v>64</v>
      </c>
      <c r="W18" s="160"/>
      <c r="X18" s="160" t="s">
        <v>246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496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92" t="s">
        <v>508</v>
      </c>
      <c r="D19" s="183"/>
      <c r="E19" s="184"/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251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92" t="s">
        <v>509</v>
      </c>
      <c r="D20" s="183"/>
      <c r="E20" s="184"/>
      <c r="F20" s="160"/>
      <c r="G20" s="160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49"/>
      <c r="Z20" s="149"/>
      <c r="AA20" s="149"/>
      <c r="AB20" s="149"/>
      <c r="AC20" s="149"/>
      <c r="AD20" s="149"/>
      <c r="AE20" s="149"/>
      <c r="AF20" s="149"/>
      <c r="AG20" s="149" t="s">
        <v>251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92" t="s">
        <v>510</v>
      </c>
      <c r="D21" s="183"/>
      <c r="E21" s="184"/>
      <c r="F21" s="160"/>
      <c r="G21" s="160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251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92" t="s">
        <v>511</v>
      </c>
      <c r="D22" s="183"/>
      <c r="E22" s="184">
        <v>400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251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69">
        <v>7</v>
      </c>
      <c r="B23" s="170" t="s">
        <v>440</v>
      </c>
      <c r="C23" s="179" t="s">
        <v>441</v>
      </c>
      <c r="D23" s="171" t="s">
        <v>442</v>
      </c>
      <c r="E23" s="172">
        <v>248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21</v>
      </c>
      <c r="M23" s="174">
        <f>G23*(1+L23/100)</f>
        <v>0</v>
      </c>
      <c r="N23" s="172">
        <v>1E-3</v>
      </c>
      <c r="O23" s="172">
        <f>ROUND(E23*N23,2)</f>
        <v>0.25</v>
      </c>
      <c r="P23" s="172">
        <v>0</v>
      </c>
      <c r="Q23" s="172">
        <f>ROUND(E23*P23,2)</f>
        <v>0</v>
      </c>
      <c r="R23" s="174"/>
      <c r="S23" s="174" t="s">
        <v>231</v>
      </c>
      <c r="T23" s="175" t="s">
        <v>210</v>
      </c>
      <c r="U23" s="160">
        <v>0</v>
      </c>
      <c r="V23" s="160">
        <f>ROUND(E23*U23,2)</f>
        <v>0</v>
      </c>
      <c r="W23" s="160"/>
      <c r="X23" s="160" t="s">
        <v>316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429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92" t="s">
        <v>512</v>
      </c>
      <c r="D24" s="183"/>
      <c r="E24" s="184"/>
      <c r="F24" s="160"/>
      <c r="G24" s="160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251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92" t="s">
        <v>513</v>
      </c>
      <c r="D25" s="183"/>
      <c r="E25" s="184">
        <v>248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251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85">
        <v>8</v>
      </c>
      <c r="B26" s="186" t="s">
        <v>514</v>
      </c>
      <c r="C26" s="193" t="s">
        <v>515</v>
      </c>
      <c r="D26" s="187" t="s">
        <v>299</v>
      </c>
      <c r="E26" s="188">
        <v>38</v>
      </c>
      <c r="F26" s="189"/>
      <c r="G26" s="190">
        <f t="shared" ref="G26:G32" si="0">ROUND(E26*F26,2)</f>
        <v>0</v>
      </c>
      <c r="H26" s="189"/>
      <c r="I26" s="190">
        <f t="shared" ref="I26:I32" si="1">ROUND(E26*H26,2)</f>
        <v>0</v>
      </c>
      <c r="J26" s="189"/>
      <c r="K26" s="190">
        <f t="shared" ref="K26:K32" si="2">ROUND(E26*J26,2)</f>
        <v>0</v>
      </c>
      <c r="L26" s="190">
        <v>21</v>
      </c>
      <c r="M26" s="190">
        <f t="shared" ref="M26:M32" si="3">G26*(1+L26/100)</f>
        <v>0</v>
      </c>
      <c r="N26" s="188">
        <v>0</v>
      </c>
      <c r="O26" s="188">
        <f t="shared" ref="O26:O32" si="4">ROUND(E26*N26,2)</f>
        <v>0</v>
      </c>
      <c r="P26" s="188">
        <v>0</v>
      </c>
      <c r="Q26" s="188">
        <f t="shared" ref="Q26:Q32" si="5">ROUND(E26*P26,2)</f>
        <v>0</v>
      </c>
      <c r="R26" s="190"/>
      <c r="S26" s="190" t="s">
        <v>209</v>
      </c>
      <c r="T26" s="191" t="s">
        <v>210</v>
      </c>
      <c r="U26" s="160">
        <v>0.24399999999999999</v>
      </c>
      <c r="V26" s="160">
        <f t="shared" ref="V26:V32" si="6">ROUND(E26*U26,2)</f>
        <v>9.27</v>
      </c>
      <c r="W26" s="160"/>
      <c r="X26" s="160" t="s">
        <v>246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496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85">
        <v>9</v>
      </c>
      <c r="B27" s="186" t="s">
        <v>516</v>
      </c>
      <c r="C27" s="193" t="s">
        <v>517</v>
      </c>
      <c r="D27" s="187" t="s">
        <v>299</v>
      </c>
      <c r="E27" s="188">
        <v>38</v>
      </c>
      <c r="F27" s="189"/>
      <c r="G27" s="190">
        <f t="shared" si="0"/>
        <v>0</v>
      </c>
      <c r="H27" s="189"/>
      <c r="I27" s="190">
        <f t="shared" si="1"/>
        <v>0</v>
      </c>
      <c r="J27" s="189"/>
      <c r="K27" s="190">
        <f t="shared" si="2"/>
        <v>0</v>
      </c>
      <c r="L27" s="190">
        <v>21</v>
      </c>
      <c r="M27" s="190">
        <f t="shared" si="3"/>
        <v>0</v>
      </c>
      <c r="N27" s="188">
        <v>2.3000000000000001E-4</v>
      </c>
      <c r="O27" s="188">
        <f t="shared" si="4"/>
        <v>0.01</v>
      </c>
      <c r="P27" s="188">
        <v>0</v>
      </c>
      <c r="Q27" s="188">
        <f t="shared" si="5"/>
        <v>0</v>
      </c>
      <c r="R27" s="190"/>
      <c r="S27" s="190" t="s">
        <v>231</v>
      </c>
      <c r="T27" s="191" t="s">
        <v>210</v>
      </c>
      <c r="U27" s="160">
        <v>0</v>
      </c>
      <c r="V27" s="160">
        <f t="shared" si="6"/>
        <v>0</v>
      </c>
      <c r="W27" s="160"/>
      <c r="X27" s="160" t="s">
        <v>316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429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85">
        <v>10</v>
      </c>
      <c r="B28" s="186" t="s">
        <v>518</v>
      </c>
      <c r="C28" s="193" t="s">
        <v>519</v>
      </c>
      <c r="D28" s="187" t="s">
        <v>299</v>
      </c>
      <c r="E28" s="188">
        <v>1</v>
      </c>
      <c r="F28" s="189"/>
      <c r="G28" s="190">
        <f t="shared" si="0"/>
        <v>0</v>
      </c>
      <c r="H28" s="189"/>
      <c r="I28" s="190">
        <f t="shared" si="1"/>
        <v>0</v>
      </c>
      <c r="J28" s="189"/>
      <c r="K28" s="190">
        <f t="shared" si="2"/>
        <v>0</v>
      </c>
      <c r="L28" s="190">
        <v>21</v>
      </c>
      <c r="M28" s="190">
        <f t="shared" si="3"/>
        <v>0</v>
      </c>
      <c r="N28" s="188">
        <v>0</v>
      </c>
      <c r="O28" s="188">
        <f t="shared" si="4"/>
        <v>0</v>
      </c>
      <c r="P28" s="188">
        <v>0</v>
      </c>
      <c r="Q28" s="188">
        <f t="shared" si="5"/>
        <v>0</v>
      </c>
      <c r="R28" s="190"/>
      <c r="S28" s="190" t="s">
        <v>231</v>
      </c>
      <c r="T28" s="191" t="s">
        <v>210</v>
      </c>
      <c r="U28" s="160">
        <v>0</v>
      </c>
      <c r="V28" s="160">
        <f t="shared" si="6"/>
        <v>0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496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85">
        <v>11</v>
      </c>
      <c r="B29" s="186" t="s">
        <v>449</v>
      </c>
      <c r="C29" s="193" t="s">
        <v>450</v>
      </c>
      <c r="D29" s="187" t="s">
        <v>299</v>
      </c>
      <c r="E29" s="188">
        <v>1</v>
      </c>
      <c r="F29" s="189"/>
      <c r="G29" s="190">
        <f t="shared" si="0"/>
        <v>0</v>
      </c>
      <c r="H29" s="189"/>
      <c r="I29" s="190">
        <f t="shared" si="1"/>
        <v>0</v>
      </c>
      <c r="J29" s="189"/>
      <c r="K29" s="190">
        <f t="shared" si="2"/>
        <v>0</v>
      </c>
      <c r="L29" s="190">
        <v>21</v>
      </c>
      <c r="M29" s="190">
        <f t="shared" si="3"/>
        <v>0</v>
      </c>
      <c r="N29" s="188">
        <v>0</v>
      </c>
      <c r="O29" s="188">
        <f t="shared" si="4"/>
        <v>0</v>
      </c>
      <c r="P29" s="188">
        <v>0</v>
      </c>
      <c r="Q29" s="188">
        <f t="shared" si="5"/>
        <v>0</v>
      </c>
      <c r="R29" s="190"/>
      <c r="S29" s="190" t="s">
        <v>231</v>
      </c>
      <c r="T29" s="191" t="s">
        <v>210</v>
      </c>
      <c r="U29" s="160">
        <v>0</v>
      </c>
      <c r="V29" s="160">
        <f t="shared" si="6"/>
        <v>0</v>
      </c>
      <c r="W29" s="160"/>
      <c r="X29" s="160" t="s">
        <v>246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496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85">
        <v>12</v>
      </c>
      <c r="B30" s="186" t="s">
        <v>451</v>
      </c>
      <c r="C30" s="193" t="s">
        <v>452</v>
      </c>
      <c r="D30" s="187" t="s">
        <v>299</v>
      </c>
      <c r="E30" s="188">
        <v>3</v>
      </c>
      <c r="F30" s="189"/>
      <c r="G30" s="190">
        <f t="shared" si="0"/>
        <v>0</v>
      </c>
      <c r="H30" s="189"/>
      <c r="I30" s="190">
        <f t="shared" si="1"/>
        <v>0</v>
      </c>
      <c r="J30" s="189"/>
      <c r="K30" s="190">
        <f t="shared" si="2"/>
        <v>0</v>
      </c>
      <c r="L30" s="190">
        <v>21</v>
      </c>
      <c r="M30" s="190">
        <f t="shared" si="3"/>
        <v>0</v>
      </c>
      <c r="N30" s="188">
        <v>0</v>
      </c>
      <c r="O30" s="188">
        <f t="shared" si="4"/>
        <v>0</v>
      </c>
      <c r="P30" s="188">
        <v>0</v>
      </c>
      <c r="Q30" s="188">
        <f t="shared" si="5"/>
        <v>0</v>
      </c>
      <c r="R30" s="190"/>
      <c r="S30" s="190" t="s">
        <v>231</v>
      </c>
      <c r="T30" s="191" t="s">
        <v>210</v>
      </c>
      <c r="U30" s="160">
        <v>0</v>
      </c>
      <c r="V30" s="160">
        <f t="shared" si="6"/>
        <v>0</v>
      </c>
      <c r="W30" s="160"/>
      <c r="X30" s="160" t="s">
        <v>246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496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85">
        <v>13</v>
      </c>
      <c r="B31" s="186" t="s">
        <v>453</v>
      </c>
      <c r="C31" s="193" t="s">
        <v>454</v>
      </c>
      <c r="D31" s="187" t="s">
        <v>299</v>
      </c>
      <c r="E31" s="188">
        <v>3</v>
      </c>
      <c r="F31" s="189"/>
      <c r="G31" s="190">
        <f t="shared" si="0"/>
        <v>0</v>
      </c>
      <c r="H31" s="189"/>
      <c r="I31" s="190">
        <f t="shared" si="1"/>
        <v>0</v>
      </c>
      <c r="J31" s="189"/>
      <c r="K31" s="190">
        <f t="shared" si="2"/>
        <v>0</v>
      </c>
      <c r="L31" s="190">
        <v>21</v>
      </c>
      <c r="M31" s="190">
        <f t="shared" si="3"/>
        <v>0</v>
      </c>
      <c r="N31" s="188">
        <v>0</v>
      </c>
      <c r="O31" s="188">
        <f t="shared" si="4"/>
        <v>0</v>
      </c>
      <c r="P31" s="188">
        <v>0</v>
      </c>
      <c r="Q31" s="188">
        <f t="shared" si="5"/>
        <v>0</v>
      </c>
      <c r="R31" s="190"/>
      <c r="S31" s="190" t="s">
        <v>231</v>
      </c>
      <c r="T31" s="191" t="s">
        <v>210</v>
      </c>
      <c r="U31" s="160">
        <v>0</v>
      </c>
      <c r="V31" s="160">
        <f t="shared" si="6"/>
        <v>0</v>
      </c>
      <c r="W31" s="160"/>
      <c r="X31" s="160" t="s">
        <v>246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496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22.5" outlineLevel="1" x14ac:dyDescent="0.2">
      <c r="A32" s="169">
        <v>14</v>
      </c>
      <c r="B32" s="170" t="s">
        <v>434</v>
      </c>
      <c r="C32" s="179" t="s">
        <v>435</v>
      </c>
      <c r="D32" s="171" t="s">
        <v>293</v>
      </c>
      <c r="E32" s="172">
        <v>491</v>
      </c>
      <c r="F32" s="173"/>
      <c r="G32" s="174">
        <f t="shared" si="0"/>
        <v>0</v>
      </c>
      <c r="H32" s="173"/>
      <c r="I32" s="174">
        <f t="shared" si="1"/>
        <v>0</v>
      </c>
      <c r="J32" s="173"/>
      <c r="K32" s="174">
        <f t="shared" si="2"/>
        <v>0</v>
      </c>
      <c r="L32" s="174">
        <v>21</v>
      </c>
      <c r="M32" s="174">
        <f t="shared" si="3"/>
        <v>0</v>
      </c>
      <c r="N32" s="172">
        <v>0</v>
      </c>
      <c r="O32" s="172">
        <f t="shared" si="4"/>
        <v>0</v>
      </c>
      <c r="P32" s="172">
        <v>0</v>
      </c>
      <c r="Q32" s="172">
        <f t="shared" si="5"/>
        <v>0</v>
      </c>
      <c r="R32" s="174"/>
      <c r="S32" s="174" t="s">
        <v>209</v>
      </c>
      <c r="T32" s="175" t="s">
        <v>210</v>
      </c>
      <c r="U32" s="160">
        <v>7.4060000000000001E-2</v>
      </c>
      <c r="V32" s="160">
        <f t="shared" si="6"/>
        <v>36.36</v>
      </c>
      <c r="W32" s="160"/>
      <c r="X32" s="160" t="s">
        <v>246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496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92" t="s">
        <v>499</v>
      </c>
      <c r="D33" s="183"/>
      <c r="E33" s="184"/>
      <c r="F33" s="160"/>
      <c r="G33" s="160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251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2" t="s">
        <v>520</v>
      </c>
      <c r="D34" s="183"/>
      <c r="E34" s="184"/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251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2" t="s">
        <v>521</v>
      </c>
      <c r="D35" s="183"/>
      <c r="E35" s="184"/>
      <c r="F35" s="160"/>
      <c r="G35" s="160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251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92" t="s">
        <v>522</v>
      </c>
      <c r="D36" s="183"/>
      <c r="E36" s="184">
        <v>491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251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85">
        <v>15</v>
      </c>
      <c r="B37" s="186" t="s">
        <v>436</v>
      </c>
      <c r="C37" s="193" t="s">
        <v>437</v>
      </c>
      <c r="D37" s="187" t="s">
        <v>293</v>
      </c>
      <c r="E37" s="188">
        <v>491</v>
      </c>
      <c r="F37" s="189"/>
      <c r="G37" s="190">
        <f>ROUND(E37*F37,2)</f>
        <v>0</v>
      </c>
      <c r="H37" s="189"/>
      <c r="I37" s="190">
        <f>ROUND(E37*H37,2)</f>
        <v>0</v>
      </c>
      <c r="J37" s="189"/>
      <c r="K37" s="190">
        <f>ROUND(E37*J37,2)</f>
        <v>0</v>
      </c>
      <c r="L37" s="190">
        <v>21</v>
      </c>
      <c r="M37" s="190">
        <f>G37*(1+L37/100)</f>
        <v>0</v>
      </c>
      <c r="N37" s="188">
        <v>2E-3</v>
      </c>
      <c r="O37" s="188">
        <f>ROUND(E37*N37,2)</f>
        <v>0.98</v>
      </c>
      <c r="P37" s="188">
        <v>0</v>
      </c>
      <c r="Q37" s="188">
        <f>ROUND(E37*P37,2)</f>
        <v>0</v>
      </c>
      <c r="R37" s="190" t="s">
        <v>315</v>
      </c>
      <c r="S37" s="190" t="s">
        <v>209</v>
      </c>
      <c r="T37" s="191" t="s">
        <v>210</v>
      </c>
      <c r="U37" s="160">
        <v>0</v>
      </c>
      <c r="V37" s="160">
        <f>ROUND(E37*U37,2)</f>
        <v>0</v>
      </c>
      <c r="W37" s="160"/>
      <c r="X37" s="160" t="s">
        <v>316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429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85">
        <v>16</v>
      </c>
      <c r="B38" s="186" t="s">
        <v>523</v>
      </c>
      <c r="C38" s="193" t="s">
        <v>524</v>
      </c>
      <c r="D38" s="187" t="s">
        <v>293</v>
      </c>
      <c r="E38" s="188">
        <v>450</v>
      </c>
      <c r="F38" s="189"/>
      <c r="G38" s="190">
        <f>ROUND(E38*F38,2)</f>
        <v>0</v>
      </c>
      <c r="H38" s="189"/>
      <c r="I38" s="190">
        <f>ROUND(E38*H38,2)</f>
        <v>0</v>
      </c>
      <c r="J38" s="189"/>
      <c r="K38" s="190">
        <f>ROUND(E38*J38,2)</f>
        <v>0</v>
      </c>
      <c r="L38" s="190">
        <v>21</v>
      </c>
      <c r="M38" s="190">
        <f>G38*(1+L38/100)</f>
        <v>0</v>
      </c>
      <c r="N38" s="188">
        <v>0</v>
      </c>
      <c r="O38" s="188">
        <f>ROUND(E38*N38,2)</f>
        <v>0</v>
      </c>
      <c r="P38" s="188">
        <v>0</v>
      </c>
      <c r="Q38" s="188">
        <f>ROUND(E38*P38,2)</f>
        <v>0</v>
      </c>
      <c r="R38" s="190"/>
      <c r="S38" s="190" t="s">
        <v>525</v>
      </c>
      <c r="T38" s="191" t="s">
        <v>210</v>
      </c>
      <c r="U38" s="160">
        <v>0</v>
      </c>
      <c r="V38" s="160">
        <f>ROUND(E38*U38,2)</f>
        <v>0</v>
      </c>
      <c r="W38" s="160"/>
      <c r="X38" s="160" t="s">
        <v>246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496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x14ac:dyDescent="0.2">
      <c r="A39" s="163" t="s">
        <v>204</v>
      </c>
      <c r="B39" s="164" t="s">
        <v>145</v>
      </c>
      <c r="C39" s="178" t="s">
        <v>146</v>
      </c>
      <c r="D39" s="165"/>
      <c r="E39" s="166"/>
      <c r="F39" s="167"/>
      <c r="G39" s="167">
        <f>SUMIF(AG40:AG62,"&lt;&gt;NOR",G40:G62)</f>
        <v>0</v>
      </c>
      <c r="H39" s="167"/>
      <c r="I39" s="167">
        <f>SUM(I40:I62)</f>
        <v>0</v>
      </c>
      <c r="J39" s="167"/>
      <c r="K39" s="167">
        <f>SUM(K40:K62)</f>
        <v>0</v>
      </c>
      <c r="L39" s="167"/>
      <c r="M39" s="167">
        <f>SUM(M40:M62)</f>
        <v>0</v>
      </c>
      <c r="N39" s="166"/>
      <c r="O39" s="166">
        <f>SUM(O40:O62)</f>
        <v>0.02</v>
      </c>
      <c r="P39" s="166"/>
      <c r="Q39" s="166">
        <f>SUM(Q40:Q62)</f>
        <v>0</v>
      </c>
      <c r="R39" s="167"/>
      <c r="S39" s="167"/>
      <c r="T39" s="168"/>
      <c r="U39" s="162"/>
      <c r="V39" s="162">
        <f>SUM(V40:V62)</f>
        <v>96.960000000000008</v>
      </c>
      <c r="W39" s="162"/>
      <c r="X39" s="162"/>
      <c r="AG39" t="s">
        <v>205</v>
      </c>
    </row>
    <row r="40" spans="1:60" outlineLevel="1" x14ac:dyDescent="0.2">
      <c r="A40" s="185">
        <v>17</v>
      </c>
      <c r="B40" s="186" t="s">
        <v>526</v>
      </c>
      <c r="C40" s="193" t="s">
        <v>527</v>
      </c>
      <c r="D40" s="187" t="s">
        <v>299</v>
      </c>
      <c r="E40" s="188">
        <v>3</v>
      </c>
      <c r="F40" s="189"/>
      <c r="G40" s="190">
        <f t="shared" ref="G40:G55" si="7">ROUND(E40*F40,2)</f>
        <v>0</v>
      </c>
      <c r="H40" s="189"/>
      <c r="I40" s="190">
        <f t="shared" ref="I40:I55" si="8">ROUND(E40*H40,2)</f>
        <v>0</v>
      </c>
      <c r="J40" s="189"/>
      <c r="K40" s="190">
        <f t="shared" ref="K40:K55" si="9">ROUND(E40*J40,2)</f>
        <v>0</v>
      </c>
      <c r="L40" s="190">
        <v>21</v>
      </c>
      <c r="M40" s="190">
        <f t="shared" ref="M40:M55" si="10">G40*(1+L40/100)</f>
        <v>0</v>
      </c>
      <c r="N40" s="188">
        <v>0</v>
      </c>
      <c r="O40" s="188">
        <f t="shared" ref="O40:O55" si="11">ROUND(E40*N40,2)</f>
        <v>0</v>
      </c>
      <c r="P40" s="188">
        <v>0</v>
      </c>
      <c r="Q40" s="188">
        <f t="shared" ref="Q40:Q55" si="12">ROUND(E40*P40,2)</f>
        <v>0</v>
      </c>
      <c r="R40" s="190"/>
      <c r="S40" s="190" t="s">
        <v>209</v>
      </c>
      <c r="T40" s="191" t="s">
        <v>210</v>
      </c>
      <c r="U40" s="160">
        <v>3.4166699999999999</v>
      </c>
      <c r="V40" s="160">
        <f t="shared" ref="V40:V55" si="13">ROUND(E40*U40,2)</f>
        <v>10.25</v>
      </c>
      <c r="W40" s="160"/>
      <c r="X40" s="160" t="s">
        <v>246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426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85">
        <v>18</v>
      </c>
      <c r="B41" s="186" t="s">
        <v>528</v>
      </c>
      <c r="C41" s="193" t="s">
        <v>529</v>
      </c>
      <c r="D41" s="187" t="s">
        <v>495</v>
      </c>
      <c r="E41" s="188">
        <v>3</v>
      </c>
      <c r="F41" s="189"/>
      <c r="G41" s="190">
        <f t="shared" si="7"/>
        <v>0</v>
      </c>
      <c r="H41" s="189"/>
      <c r="I41" s="190">
        <f t="shared" si="8"/>
        <v>0</v>
      </c>
      <c r="J41" s="189"/>
      <c r="K41" s="190">
        <f t="shared" si="9"/>
        <v>0</v>
      </c>
      <c r="L41" s="190">
        <v>21</v>
      </c>
      <c r="M41" s="190">
        <f t="shared" si="10"/>
        <v>0</v>
      </c>
      <c r="N41" s="188">
        <v>0</v>
      </c>
      <c r="O41" s="188">
        <f t="shared" si="11"/>
        <v>0</v>
      </c>
      <c r="P41" s="188">
        <v>0</v>
      </c>
      <c r="Q41" s="188">
        <f t="shared" si="12"/>
        <v>0</v>
      </c>
      <c r="R41" s="190"/>
      <c r="S41" s="190" t="s">
        <v>231</v>
      </c>
      <c r="T41" s="191" t="s">
        <v>210</v>
      </c>
      <c r="U41" s="160">
        <v>0</v>
      </c>
      <c r="V41" s="160">
        <f t="shared" si="13"/>
        <v>0</v>
      </c>
      <c r="W41" s="160"/>
      <c r="X41" s="160" t="s">
        <v>316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429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85">
        <v>19</v>
      </c>
      <c r="B42" s="186" t="s">
        <v>530</v>
      </c>
      <c r="C42" s="193" t="s">
        <v>531</v>
      </c>
      <c r="D42" s="187" t="s">
        <v>299</v>
      </c>
      <c r="E42" s="188">
        <v>16</v>
      </c>
      <c r="F42" s="189"/>
      <c r="G42" s="190">
        <f t="shared" si="7"/>
        <v>0</v>
      </c>
      <c r="H42" s="189"/>
      <c r="I42" s="190">
        <f t="shared" si="8"/>
        <v>0</v>
      </c>
      <c r="J42" s="189"/>
      <c r="K42" s="190">
        <f t="shared" si="9"/>
        <v>0</v>
      </c>
      <c r="L42" s="190">
        <v>21</v>
      </c>
      <c r="M42" s="190">
        <f t="shared" si="10"/>
        <v>0</v>
      </c>
      <c r="N42" s="188">
        <v>0</v>
      </c>
      <c r="O42" s="188">
        <f t="shared" si="11"/>
        <v>0</v>
      </c>
      <c r="P42" s="188">
        <v>0</v>
      </c>
      <c r="Q42" s="188">
        <f t="shared" si="12"/>
        <v>0</v>
      </c>
      <c r="R42" s="190"/>
      <c r="S42" s="190" t="s">
        <v>209</v>
      </c>
      <c r="T42" s="191" t="s">
        <v>210</v>
      </c>
      <c r="U42" s="160">
        <v>1.68333</v>
      </c>
      <c r="V42" s="160">
        <f t="shared" si="13"/>
        <v>26.93</v>
      </c>
      <c r="W42" s="160"/>
      <c r="X42" s="160" t="s">
        <v>246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426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85">
        <v>20</v>
      </c>
      <c r="B43" s="186" t="s">
        <v>532</v>
      </c>
      <c r="C43" s="193" t="s">
        <v>533</v>
      </c>
      <c r="D43" s="187" t="s">
        <v>495</v>
      </c>
      <c r="E43" s="188">
        <v>16</v>
      </c>
      <c r="F43" s="189"/>
      <c r="G43" s="190">
        <f t="shared" si="7"/>
        <v>0</v>
      </c>
      <c r="H43" s="189"/>
      <c r="I43" s="190">
        <f t="shared" si="8"/>
        <v>0</v>
      </c>
      <c r="J43" s="189"/>
      <c r="K43" s="190">
        <f t="shared" si="9"/>
        <v>0</v>
      </c>
      <c r="L43" s="190">
        <v>21</v>
      </c>
      <c r="M43" s="190">
        <f t="shared" si="10"/>
        <v>0</v>
      </c>
      <c r="N43" s="188">
        <v>0</v>
      </c>
      <c r="O43" s="188">
        <f t="shared" si="11"/>
        <v>0</v>
      </c>
      <c r="P43" s="188">
        <v>0</v>
      </c>
      <c r="Q43" s="188">
        <f t="shared" si="12"/>
        <v>0</v>
      </c>
      <c r="R43" s="190"/>
      <c r="S43" s="190" t="s">
        <v>231</v>
      </c>
      <c r="T43" s="191" t="s">
        <v>210</v>
      </c>
      <c r="U43" s="160">
        <v>0</v>
      </c>
      <c r="V43" s="160">
        <f t="shared" si="13"/>
        <v>0</v>
      </c>
      <c r="W43" s="160"/>
      <c r="X43" s="160" t="s">
        <v>316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429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85">
        <v>21</v>
      </c>
      <c r="B44" s="186" t="s">
        <v>534</v>
      </c>
      <c r="C44" s="193" t="s">
        <v>535</v>
      </c>
      <c r="D44" s="187" t="s">
        <v>299</v>
      </c>
      <c r="E44" s="188">
        <v>25</v>
      </c>
      <c r="F44" s="189"/>
      <c r="G44" s="190">
        <f t="shared" si="7"/>
        <v>0</v>
      </c>
      <c r="H44" s="189"/>
      <c r="I44" s="190">
        <f t="shared" si="8"/>
        <v>0</v>
      </c>
      <c r="J44" s="189"/>
      <c r="K44" s="190">
        <f t="shared" si="9"/>
        <v>0</v>
      </c>
      <c r="L44" s="190">
        <v>21</v>
      </c>
      <c r="M44" s="190">
        <f t="shared" si="10"/>
        <v>0</v>
      </c>
      <c r="N44" s="188">
        <v>0</v>
      </c>
      <c r="O44" s="188">
        <f t="shared" si="11"/>
        <v>0</v>
      </c>
      <c r="P44" s="188">
        <v>0</v>
      </c>
      <c r="Q44" s="188">
        <f t="shared" si="12"/>
        <v>0</v>
      </c>
      <c r="R44" s="190"/>
      <c r="S44" s="190" t="s">
        <v>536</v>
      </c>
      <c r="T44" s="191" t="s">
        <v>210</v>
      </c>
      <c r="U44" s="160">
        <v>0.71682999999999997</v>
      </c>
      <c r="V44" s="160">
        <f t="shared" si="13"/>
        <v>17.920000000000002</v>
      </c>
      <c r="W44" s="160"/>
      <c r="X44" s="160" t="s">
        <v>246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426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85">
        <v>22</v>
      </c>
      <c r="B45" s="186" t="s">
        <v>537</v>
      </c>
      <c r="C45" s="193" t="s">
        <v>538</v>
      </c>
      <c r="D45" s="187" t="s">
        <v>299</v>
      </c>
      <c r="E45" s="188">
        <v>22</v>
      </c>
      <c r="F45" s="189"/>
      <c r="G45" s="190">
        <f t="shared" si="7"/>
        <v>0</v>
      </c>
      <c r="H45" s="189"/>
      <c r="I45" s="190">
        <f t="shared" si="8"/>
        <v>0</v>
      </c>
      <c r="J45" s="189"/>
      <c r="K45" s="190">
        <f t="shared" si="9"/>
        <v>0</v>
      </c>
      <c r="L45" s="190">
        <v>21</v>
      </c>
      <c r="M45" s="190">
        <f t="shared" si="10"/>
        <v>0</v>
      </c>
      <c r="N45" s="188">
        <v>0</v>
      </c>
      <c r="O45" s="188">
        <f t="shared" si="11"/>
        <v>0</v>
      </c>
      <c r="P45" s="188">
        <v>0</v>
      </c>
      <c r="Q45" s="188">
        <f t="shared" si="12"/>
        <v>0</v>
      </c>
      <c r="R45" s="190"/>
      <c r="S45" s="190" t="s">
        <v>231</v>
      </c>
      <c r="T45" s="191" t="s">
        <v>210</v>
      </c>
      <c r="U45" s="160">
        <v>0</v>
      </c>
      <c r="V45" s="160">
        <f t="shared" si="13"/>
        <v>0</v>
      </c>
      <c r="W45" s="160"/>
      <c r="X45" s="160" t="s">
        <v>316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429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85">
        <v>23</v>
      </c>
      <c r="B46" s="186" t="s">
        <v>539</v>
      </c>
      <c r="C46" s="193" t="s">
        <v>540</v>
      </c>
      <c r="D46" s="187" t="s">
        <v>299</v>
      </c>
      <c r="E46" s="188">
        <v>3</v>
      </c>
      <c r="F46" s="189"/>
      <c r="G46" s="190">
        <f t="shared" si="7"/>
        <v>0</v>
      </c>
      <c r="H46" s="189"/>
      <c r="I46" s="190">
        <f t="shared" si="8"/>
        <v>0</v>
      </c>
      <c r="J46" s="189"/>
      <c r="K46" s="190">
        <f t="shared" si="9"/>
        <v>0</v>
      </c>
      <c r="L46" s="190">
        <v>21</v>
      </c>
      <c r="M46" s="190">
        <f t="shared" si="10"/>
        <v>0</v>
      </c>
      <c r="N46" s="188">
        <v>0</v>
      </c>
      <c r="O46" s="188">
        <f t="shared" si="11"/>
        <v>0</v>
      </c>
      <c r="P46" s="188">
        <v>0</v>
      </c>
      <c r="Q46" s="188">
        <f t="shared" si="12"/>
        <v>0</v>
      </c>
      <c r="R46" s="190"/>
      <c r="S46" s="190" t="s">
        <v>231</v>
      </c>
      <c r="T46" s="191" t="s">
        <v>210</v>
      </c>
      <c r="U46" s="160">
        <v>0</v>
      </c>
      <c r="V46" s="160">
        <f t="shared" si="13"/>
        <v>0</v>
      </c>
      <c r="W46" s="160"/>
      <c r="X46" s="160" t="s">
        <v>316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429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85">
        <v>24</v>
      </c>
      <c r="B47" s="186" t="s">
        <v>541</v>
      </c>
      <c r="C47" s="193" t="s">
        <v>542</v>
      </c>
      <c r="D47" s="187" t="s">
        <v>299</v>
      </c>
      <c r="E47" s="188">
        <v>1</v>
      </c>
      <c r="F47" s="189"/>
      <c r="G47" s="190">
        <f t="shared" si="7"/>
        <v>0</v>
      </c>
      <c r="H47" s="189"/>
      <c r="I47" s="190">
        <f t="shared" si="8"/>
        <v>0</v>
      </c>
      <c r="J47" s="189"/>
      <c r="K47" s="190">
        <f t="shared" si="9"/>
        <v>0</v>
      </c>
      <c r="L47" s="190">
        <v>21</v>
      </c>
      <c r="M47" s="190">
        <f t="shared" si="10"/>
        <v>0</v>
      </c>
      <c r="N47" s="188">
        <v>0</v>
      </c>
      <c r="O47" s="188">
        <f t="shared" si="11"/>
        <v>0</v>
      </c>
      <c r="P47" s="188">
        <v>0</v>
      </c>
      <c r="Q47" s="188">
        <f t="shared" si="12"/>
        <v>0</v>
      </c>
      <c r="R47" s="190"/>
      <c r="S47" s="190" t="s">
        <v>209</v>
      </c>
      <c r="T47" s="191" t="s">
        <v>210</v>
      </c>
      <c r="U47" s="160">
        <v>2.1333299999999999</v>
      </c>
      <c r="V47" s="160">
        <f t="shared" si="13"/>
        <v>2.13</v>
      </c>
      <c r="W47" s="160"/>
      <c r="X47" s="160" t="s">
        <v>246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426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85">
        <v>25</v>
      </c>
      <c r="B48" s="186" t="s">
        <v>543</v>
      </c>
      <c r="C48" s="193" t="s">
        <v>544</v>
      </c>
      <c r="D48" s="187" t="s">
        <v>495</v>
      </c>
      <c r="E48" s="188">
        <v>1</v>
      </c>
      <c r="F48" s="189"/>
      <c r="G48" s="190">
        <f t="shared" si="7"/>
        <v>0</v>
      </c>
      <c r="H48" s="189"/>
      <c r="I48" s="190">
        <f t="shared" si="8"/>
        <v>0</v>
      </c>
      <c r="J48" s="189"/>
      <c r="K48" s="190">
        <f t="shared" si="9"/>
        <v>0</v>
      </c>
      <c r="L48" s="190">
        <v>21</v>
      </c>
      <c r="M48" s="190">
        <f t="shared" si="10"/>
        <v>0</v>
      </c>
      <c r="N48" s="188">
        <v>0</v>
      </c>
      <c r="O48" s="188">
        <f t="shared" si="11"/>
        <v>0</v>
      </c>
      <c r="P48" s="188">
        <v>0</v>
      </c>
      <c r="Q48" s="188">
        <f t="shared" si="12"/>
        <v>0</v>
      </c>
      <c r="R48" s="190"/>
      <c r="S48" s="190" t="s">
        <v>231</v>
      </c>
      <c r="T48" s="191" t="s">
        <v>210</v>
      </c>
      <c r="U48" s="160">
        <v>0</v>
      </c>
      <c r="V48" s="160">
        <f t="shared" si="13"/>
        <v>0</v>
      </c>
      <c r="W48" s="160"/>
      <c r="X48" s="160" t="s">
        <v>316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429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85">
        <v>26</v>
      </c>
      <c r="B49" s="186" t="s">
        <v>545</v>
      </c>
      <c r="C49" s="193" t="s">
        <v>546</v>
      </c>
      <c r="D49" s="187" t="s">
        <v>299</v>
      </c>
      <c r="E49" s="188">
        <v>1</v>
      </c>
      <c r="F49" s="189"/>
      <c r="G49" s="190">
        <f t="shared" si="7"/>
        <v>0</v>
      </c>
      <c r="H49" s="189"/>
      <c r="I49" s="190">
        <f t="shared" si="8"/>
        <v>0</v>
      </c>
      <c r="J49" s="189"/>
      <c r="K49" s="190">
        <f t="shared" si="9"/>
        <v>0</v>
      </c>
      <c r="L49" s="190">
        <v>21</v>
      </c>
      <c r="M49" s="190">
        <f t="shared" si="10"/>
        <v>0</v>
      </c>
      <c r="N49" s="188">
        <v>0</v>
      </c>
      <c r="O49" s="188">
        <f t="shared" si="11"/>
        <v>0</v>
      </c>
      <c r="P49" s="188">
        <v>0</v>
      </c>
      <c r="Q49" s="188">
        <f t="shared" si="12"/>
        <v>0</v>
      </c>
      <c r="R49" s="190"/>
      <c r="S49" s="190" t="s">
        <v>209</v>
      </c>
      <c r="T49" s="191" t="s">
        <v>210</v>
      </c>
      <c r="U49" s="160">
        <v>2.5833300000000001</v>
      </c>
      <c r="V49" s="160">
        <f t="shared" si="13"/>
        <v>2.58</v>
      </c>
      <c r="W49" s="160"/>
      <c r="X49" s="160" t="s">
        <v>246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426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85">
        <v>27</v>
      </c>
      <c r="B50" s="186" t="s">
        <v>547</v>
      </c>
      <c r="C50" s="193" t="s">
        <v>548</v>
      </c>
      <c r="D50" s="187" t="s">
        <v>495</v>
      </c>
      <c r="E50" s="188">
        <v>1</v>
      </c>
      <c r="F50" s="189"/>
      <c r="G50" s="190">
        <f t="shared" si="7"/>
        <v>0</v>
      </c>
      <c r="H50" s="189"/>
      <c r="I50" s="190">
        <f t="shared" si="8"/>
        <v>0</v>
      </c>
      <c r="J50" s="189"/>
      <c r="K50" s="190">
        <f t="shared" si="9"/>
        <v>0</v>
      </c>
      <c r="L50" s="190">
        <v>21</v>
      </c>
      <c r="M50" s="190">
        <f t="shared" si="10"/>
        <v>0</v>
      </c>
      <c r="N50" s="188">
        <v>0</v>
      </c>
      <c r="O50" s="188">
        <f t="shared" si="11"/>
        <v>0</v>
      </c>
      <c r="P50" s="188">
        <v>0</v>
      </c>
      <c r="Q50" s="188">
        <f t="shared" si="12"/>
        <v>0</v>
      </c>
      <c r="R50" s="190"/>
      <c r="S50" s="190" t="s">
        <v>231</v>
      </c>
      <c r="T50" s="191" t="s">
        <v>210</v>
      </c>
      <c r="U50" s="160">
        <v>0</v>
      </c>
      <c r="V50" s="160">
        <f t="shared" si="13"/>
        <v>0</v>
      </c>
      <c r="W50" s="160"/>
      <c r="X50" s="160" t="s">
        <v>316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429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85">
        <v>28</v>
      </c>
      <c r="B51" s="186" t="s">
        <v>549</v>
      </c>
      <c r="C51" s="193" t="s">
        <v>550</v>
      </c>
      <c r="D51" s="187" t="s">
        <v>299</v>
      </c>
      <c r="E51" s="188">
        <v>1</v>
      </c>
      <c r="F51" s="189"/>
      <c r="G51" s="190">
        <f t="shared" si="7"/>
        <v>0</v>
      </c>
      <c r="H51" s="189"/>
      <c r="I51" s="190">
        <f t="shared" si="8"/>
        <v>0</v>
      </c>
      <c r="J51" s="189"/>
      <c r="K51" s="190">
        <f t="shared" si="9"/>
        <v>0</v>
      </c>
      <c r="L51" s="190">
        <v>21</v>
      </c>
      <c r="M51" s="190">
        <f t="shared" si="10"/>
        <v>0</v>
      </c>
      <c r="N51" s="188">
        <v>0</v>
      </c>
      <c r="O51" s="188">
        <f t="shared" si="11"/>
        <v>0</v>
      </c>
      <c r="P51" s="188">
        <v>0</v>
      </c>
      <c r="Q51" s="188">
        <f t="shared" si="12"/>
        <v>0</v>
      </c>
      <c r="R51" s="190"/>
      <c r="S51" s="190" t="s">
        <v>209</v>
      </c>
      <c r="T51" s="191" t="s">
        <v>210</v>
      </c>
      <c r="U51" s="160">
        <v>2.8333300000000001</v>
      </c>
      <c r="V51" s="160">
        <f t="shared" si="13"/>
        <v>2.83</v>
      </c>
      <c r="W51" s="160"/>
      <c r="X51" s="160" t="s">
        <v>246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426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85">
        <v>29</v>
      </c>
      <c r="B52" s="186" t="s">
        <v>551</v>
      </c>
      <c r="C52" s="193" t="s">
        <v>552</v>
      </c>
      <c r="D52" s="187" t="s">
        <v>495</v>
      </c>
      <c r="E52" s="188">
        <v>1</v>
      </c>
      <c r="F52" s="189"/>
      <c r="G52" s="190">
        <f t="shared" si="7"/>
        <v>0</v>
      </c>
      <c r="H52" s="189"/>
      <c r="I52" s="190">
        <f t="shared" si="8"/>
        <v>0</v>
      </c>
      <c r="J52" s="189"/>
      <c r="K52" s="190">
        <f t="shared" si="9"/>
        <v>0</v>
      </c>
      <c r="L52" s="190">
        <v>21</v>
      </c>
      <c r="M52" s="190">
        <f t="shared" si="10"/>
        <v>0</v>
      </c>
      <c r="N52" s="188">
        <v>0</v>
      </c>
      <c r="O52" s="188">
        <f t="shared" si="11"/>
        <v>0</v>
      </c>
      <c r="P52" s="188">
        <v>0</v>
      </c>
      <c r="Q52" s="188">
        <f t="shared" si="12"/>
        <v>0</v>
      </c>
      <c r="R52" s="190"/>
      <c r="S52" s="190" t="s">
        <v>231</v>
      </c>
      <c r="T52" s="191" t="s">
        <v>210</v>
      </c>
      <c r="U52" s="160">
        <v>0</v>
      </c>
      <c r="V52" s="160">
        <f t="shared" si="13"/>
        <v>0</v>
      </c>
      <c r="W52" s="160"/>
      <c r="X52" s="160" t="s">
        <v>316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429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85">
        <v>30</v>
      </c>
      <c r="B53" s="186" t="s">
        <v>553</v>
      </c>
      <c r="C53" s="193" t="s">
        <v>554</v>
      </c>
      <c r="D53" s="187" t="s">
        <v>299</v>
      </c>
      <c r="E53" s="188">
        <v>22</v>
      </c>
      <c r="F53" s="189"/>
      <c r="G53" s="190">
        <f t="shared" si="7"/>
        <v>0</v>
      </c>
      <c r="H53" s="189"/>
      <c r="I53" s="190">
        <f t="shared" si="8"/>
        <v>0</v>
      </c>
      <c r="J53" s="189"/>
      <c r="K53" s="190">
        <f t="shared" si="9"/>
        <v>0</v>
      </c>
      <c r="L53" s="190">
        <v>21</v>
      </c>
      <c r="M53" s="190">
        <f t="shared" si="10"/>
        <v>0</v>
      </c>
      <c r="N53" s="188">
        <v>0</v>
      </c>
      <c r="O53" s="188">
        <f t="shared" si="11"/>
        <v>0</v>
      </c>
      <c r="P53" s="188">
        <v>0</v>
      </c>
      <c r="Q53" s="188">
        <f t="shared" si="12"/>
        <v>0</v>
      </c>
      <c r="R53" s="190"/>
      <c r="S53" s="190" t="s">
        <v>209</v>
      </c>
      <c r="T53" s="191" t="s">
        <v>210</v>
      </c>
      <c r="U53" s="160">
        <v>1.3666700000000001</v>
      </c>
      <c r="V53" s="160">
        <f t="shared" si="13"/>
        <v>30.07</v>
      </c>
      <c r="W53" s="160"/>
      <c r="X53" s="160" t="s">
        <v>246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426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85">
        <v>31</v>
      </c>
      <c r="B54" s="186" t="s">
        <v>555</v>
      </c>
      <c r="C54" s="193" t="s">
        <v>556</v>
      </c>
      <c r="D54" s="187" t="s">
        <v>495</v>
      </c>
      <c r="E54" s="188">
        <v>22</v>
      </c>
      <c r="F54" s="189"/>
      <c r="G54" s="190">
        <f t="shared" si="7"/>
        <v>0</v>
      </c>
      <c r="H54" s="189"/>
      <c r="I54" s="190">
        <f t="shared" si="8"/>
        <v>0</v>
      </c>
      <c r="J54" s="189"/>
      <c r="K54" s="190">
        <f t="shared" si="9"/>
        <v>0</v>
      </c>
      <c r="L54" s="190">
        <v>21</v>
      </c>
      <c r="M54" s="190">
        <f t="shared" si="10"/>
        <v>0</v>
      </c>
      <c r="N54" s="188">
        <v>0</v>
      </c>
      <c r="O54" s="188">
        <f t="shared" si="11"/>
        <v>0</v>
      </c>
      <c r="P54" s="188">
        <v>0</v>
      </c>
      <c r="Q54" s="188">
        <f t="shared" si="12"/>
        <v>0</v>
      </c>
      <c r="R54" s="190"/>
      <c r="S54" s="190" t="s">
        <v>231</v>
      </c>
      <c r="T54" s="191" t="s">
        <v>210</v>
      </c>
      <c r="U54" s="160">
        <v>0</v>
      </c>
      <c r="V54" s="160">
        <f t="shared" si="13"/>
        <v>0</v>
      </c>
      <c r="W54" s="160"/>
      <c r="X54" s="160" t="s">
        <v>316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429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69">
        <v>32</v>
      </c>
      <c r="B55" s="170" t="s">
        <v>557</v>
      </c>
      <c r="C55" s="179" t="s">
        <v>558</v>
      </c>
      <c r="D55" s="171" t="s">
        <v>293</v>
      </c>
      <c r="E55" s="172">
        <v>110</v>
      </c>
      <c r="F55" s="173"/>
      <c r="G55" s="174">
        <f t="shared" si="7"/>
        <v>0</v>
      </c>
      <c r="H55" s="173"/>
      <c r="I55" s="174">
        <f t="shared" si="8"/>
        <v>0</v>
      </c>
      <c r="J55" s="173"/>
      <c r="K55" s="174">
        <f t="shared" si="9"/>
        <v>0</v>
      </c>
      <c r="L55" s="174">
        <v>21</v>
      </c>
      <c r="M55" s="174">
        <f t="shared" si="10"/>
        <v>0</v>
      </c>
      <c r="N55" s="172">
        <v>1.2E-4</v>
      </c>
      <c r="O55" s="172">
        <f t="shared" si="11"/>
        <v>0.01</v>
      </c>
      <c r="P55" s="172">
        <v>0</v>
      </c>
      <c r="Q55" s="172">
        <f t="shared" si="12"/>
        <v>0</v>
      </c>
      <c r="R55" s="174"/>
      <c r="S55" s="174" t="s">
        <v>231</v>
      </c>
      <c r="T55" s="175" t="s">
        <v>210</v>
      </c>
      <c r="U55" s="160">
        <v>0</v>
      </c>
      <c r="V55" s="160">
        <f t="shared" si="13"/>
        <v>0</v>
      </c>
      <c r="W55" s="160"/>
      <c r="X55" s="160" t="s">
        <v>316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429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92" t="s">
        <v>559</v>
      </c>
      <c r="D56" s="183"/>
      <c r="E56" s="184"/>
      <c r="F56" s="160"/>
      <c r="G56" s="160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49"/>
      <c r="Z56" s="149"/>
      <c r="AA56" s="149"/>
      <c r="AB56" s="149"/>
      <c r="AC56" s="149"/>
      <c r="AD56" s="149"/>
      <c r="AE56" s="149"/>
      <c r="AF56" s="149"/>
      <c r="AG56" s="149" t="s">
        <v>251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2" t="s">
        <v>560</v>
      </c>
      <c r="D57" s="183"/>
      <c r="E57" s="184">
        <v>110</v>
      </c>
      <c r="F57" s="160"/>
      <c r="G57" s="160"/>
      <c r="H57" s="160"/>
      <c r="I57" s="160"/>
      <c r="J57" s="160"/>
      <c r="K57" s="160"/>
      <c r="L57" s="160"/>
      <c r="M57" s="160"/>
      <c r="N57" s="159"/>
      <c r="O57" s="159"/>
      <c r="P57" s="159"/>
      <c r="Q57" s="159"/>
      <c r="R57" s="160"/>
      <c r="S57" s="160"/>
      <c r="T57" s="160"/>
      <c r="U57" s="160"/>
      <c r="V57" s="160"/>
      <c r="W57" s="160"/>
      <c r="X57" s="160"/>
      <c r="Y57" s="149"/>
      <c r="Z57" s="149"/>
      <c r="AA57" s="149"/>
      <c r="AB57" s="149"/>
      <c r="AC57" s="149"/>
      <c r="AD57" s="149"/>
      <c r="AE57" s="149"/>
      <c r="AF57" s="149"/>
      <c r="AG57" s="149" t="s">
        <v>251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85">
        <v>33</v>
      </c>
      <c r="B58" s="186" t="s">
        <v>561</v>
      </c>
      <c r="C58" s="193" t="s">
        <v>562</v>
      </c>
      <c r="D58" s="187" t="s">
        <v>299</v>
      </c>
      <c r="E58" s="188">
        <v>3</v>
      </c>
      <c r="F58" s="189"/>
      <c r="G58" s="190">
        <f>ROUND(E58*F58,2)</f>
        <v>0</v>
      </c>
      <c r="H58" s="189"/>
      <c r="I58" s="190">
        <f>ROUND(E58*H58,2)</f>
        <v>0</v>
      </c>
      <c r="J58" s="189"/>
      <c r="K58" s="190">
        <f>ROUND(E58*J58,2)</f>
        <v>0</v>
      </c>
      <c r="L58" s="190">
        <v>21</v>
      </c>
      <c r="M58" s="190">
        <f>G58*(1+L58/100)</f>
        <v>0</v>
      </c>
      <c r="N58" s="188">
        <v>0</v>
      </c>
      <c r="O58" s="188">
        <f>ROUND(E58*N58,2)</f>
        <v>0</v>
      </c>
      <c r="P58" s="188">
        <v>0</v>
      </c>
      <c r="Q58" s="188">
        <f>ROUND(E58*P58,2)</f>
        <v>0</v>
      </c>
      <c r="R58" s="190"/>
      <c r="S58" s="190" t="s">
        <v>209</v>
      </c>
      <c r="T58" s="191" t="s">
        <v>210</v>
      </c>
      <c r="U58" s="160">
        <v>1.4166700000000001</v>
      </c>
      <c r="V58" s="160">
        <f>ROUND(E58*U58,2)</f>
        <v>4.25</v>
      </c>
      <c r="W58" s="160"/>
      <c r="X58" s="160" t="s">
        <v>246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426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85">
        <v>34</v>
      </c>
      <c r="B59" s="186" t="s">
        <v>563</v>
      </c>
      <c r="C59" s="193" t="s">
        <v>564</v>
      </c>
      <c r="D59" s="187" t="s">
        <v>495</v>
      </c>
      <c r="E59" s="188">
        <v>3</v>
      </c>
      <c r="F59" s="189"/>
      <c r="G59" s="190">
        <f>ROUND(E59*F59,2)</f>
        <v>0</v>
      </c>
      <c r="H59" s="189"/>
      <c r="I59" s="190">
        <f>ROUND(E59*H59,2)</f>
        <v>0</v>
      </c>
      <c r="J59" s="189"/>
      <c r="K59" s="190">
        <f>ROUND(E59*J59,2)</f>
        <v>0</v>
      </c>
      <c r="L59" s="190">
        <v>21</v>
      </c>
      <c r="M59" s="190">
        <f>G59*(1+L59/100)</f>
        <v>0</v>
      </c>
      <c r="N59" s="188">
        <v>0</v>
      </c>
      <c r="O59" s="188">
        <f>ROUND(E59*N59,2)</f>
        <v>0</v>
      </c>
      <c r="P59" s="188">
        <v>0</v>
      </c>
      <c r="Q59" s="188">
        <f>ROUND(E59*P59,2)</f>
        <v>0</v>
      </c>
      <c r="R59" s="190"/>
      <c r="S59" s="190" t="s">
        <v>231</v>
      </c>
      <c r="T59" s="191" t="s">
        <v>210</v>
      </c>
      <c r="U59" s="160">
        <v>0</v>
      </c>
      <c r="V59" s="160">
        <f>ROUND(E59*U59,2)</f>
        <v>0</v>
      </c>
      <c r="W59" s="160"/>
      <c r="X59" s="160" t="s">
        <v>316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429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69">
        <v>35</v>
      </c>
      <c r="B60" s="170" t="s">
        <v>557</v>
      </c>
      <c r="C60" s="179" t="s">
        <v>558</v>
      </c>
      <c r="D60" s="171" t="s">
        <v>293</v>
      </c>
      <c r="E60" s="172">
        <v>54</v>
      </c>
      <c r="F60" s="173"/>
      <c r="G60" s="174">
        <f>ROUND(E60*F60,2)</f>
        <v>0</v>
      </c>
      <c r="H60" s="173"/>
      <c r="I60" s="174">
        <f>ROUND(E60*H60,2)</f>
        <v>0</v>
      </c>
      <c r="J60" s="173"/>
      <c r="K60" s="174">
        <f>ROUND(E60*J60,2)</f>
        <v>0</v>
      </c>
      <c r="L60" s="174">
        <v>21</v>
      </c>
      <c r="M60" s="174">
        <f>G60*(1+L60/100)</f>
        <v>0</v>
      </c>
      <c r="N60" s="172">
        <v>1.2E-4</v>
      </c>
      <c r="O60" s="172">
        <f>ROUND(E60*N60,2)</f>
        <v>0.01</v>
      </c>
      <c r="P60" s="172">
        <v>0</v>
      </c>
      <c r="Q60" s="172">
        <f>ROUND(E60*P60,2)</f>
        <v>0</v>
      </c>
      <c r="R60" s="174"/>
      <c r="S60" s="174" t="s">
        <v>231</v>
      </c>
      <c r="T60" s="175" t="s">
        <v>210</v>
      </c>
      <c r="U60" s="160">
        <v>0</v>
      </c>
      <c r="V60" s="160">
        <f>ROUND(E60*U60,2)</f>
        <v>0</v>
      </c>
      <c r="W60" s="160"/>
      <c r="X60" s="160" t="s">
        <v>316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429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92" t="s">
        <v>565</v>
      </c>
      <c r="D61" s="183"/>
      <c r="E61" s="184"/>
      <c r="F61" s="160"/>
      <c r="G61" s="160"/>
      <c r="H61" s="160"/>
      <c r="I61" s="160"/>
      <c r="J61" s="160"/>
      <c r="K61" s="160"/>
      <c r="L61" s="160"/>
      <c r="M61" s="160"/>
      <c r="N61" s="159"/>
      <c r="O61" s="159"/>
      <c r="P61" s="159"/>
      <c r="Q61" s="159"/>
      <c r="R61" s="160"/>
      <c r="S61" s="160"/>
      <c r="T61" s="160"/>
      <c r="U61" s="160"/>
      <c r="V61" s="160"/>
      <c r="W61" s="160"/>
      <c r="X61" s="160"/>
      <c r="Y61" s="149"/>
      <c r="Z61" s="149"/>
      <c r="AA61" s="149"/>
      <c r="AB61" s="149"/>
      <c r="AC61" s="149"/>
      <c r="AD61" s="149"/>
      <c r="AE61" s="149"/>
      <c r="AF61" s="149"/>
      <c r="AG61" s="149" t="s">
        <v>251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92" t="s">
        <v>566</v>
      </c>
      <c r="D62" s="183"/>
      <c r="E62" s="184">
        <v>54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49"/>
      <c r="Z62" s="149"/>
      <c r="AA62" s="149"/>
      <c r="AB62" s="149"/>
      <c r="AC62" s="149"/>
      <c r="AD62" s="149"/>
      <c r="AE62" s="149"/>
      <c r="AF62" s="149"/>
      <c r="AG62" s="149" t="s">
        <v>251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x14ac:dyDescent="0.2">
      <c r="A63" s="163" t="s">
        <v>204</v>
      </c>
      <c r="B63" s="164" t="s">
        <v>119</v>
      </c>
      <c r="C63" s="178" t="s">
        <v>120</v>
      </c>
      <c r="D63" s="165"/>
      <c r="E63" s="166"/>
      <c r="F63" s="167"/>
      <c r="G63" s="167">
        <f>SUMIF(AG64:AG90,"&lt;&gt;NOR",G64:G90)</f>
        <v>0</v>
      </c>
      <c r="H63" s="167"/>
      <c r="I63" s="167">
        <f>SUM(I64:I90)</f>
        <v>0</v>
      </c>
      <c r="J63" s="167"/>
      <c r="K63" s="167">
        <f>SUM(K64:K90)</f>
        <v>0</v>
      </c>
      <c r="L63" s="167"/>
      <c r="M63" s="167">
        <f>SUM(M64:M90)</f>
        <v>0</v>
      </c>
      <c r="N63" s="166"/>
      <c r="O63" s="166">
        <f>SUM(O64:O90)</f>
        <v>36.130000000000003</v>
      </c>
      <c r="P63" s="166"/>
      <c r="Q63" s="166">
        <f>SUM(Q64:Q90)</f>
        <v>0</v>
      </c>
      <c r="R63" s="167"/>
      <c r="S63" s="167"/>
      <c r="T63" s="168"/>
      <c r="U63" s="162"/>
      <c r="V63" s="162">
        <f>SUM(V64:V90)</f>
        <v>152.13999999999999</v>
      </c>
      <c r="W63" s="162"/>
      <c r="X63" s="162"/>
      <c r="AG63" t="s">
        <v>205</v>
      </c>
    </row>
    <row r="64" spans="1:60" outlineLevel="1" x14ac:dyDescent="0.2">
      <c r="A64" s="185">
        <v>36</v>
      </c>
      <c r="B64" s="186" t="s">
        <v>457</v>
      </c>
      <c r="C64" s="193" t="s">
        <v>458</v>
      </c>
      <c r="D64" s="187" t="s">
        <v>459</v>
      </c>
      <c r="E64" s="188">
        <v>0.35199999999999998</v>
      </c>
      <c r="F64" s="189"/>
      <c r="G64" s="190">
        <f>ROUND(E64*F64,2)</f>
        <v>0</v>
      </c>
      <c r="H64" s="189"/>
      <c r="I64" s="190">
        <f>ROUND(E64*H64,2)</f>
        <v>0</v>
      </c>
      <c r="J64" s="189"/>
      <c r="K64" s="190">
        <f>ROUND(E64*J64,2)</f>
        <v>0</v>
      </c>
      <c r="L64" s="190">
        <v>21</v>
      </c>
      <c r="M64" s="190">
        <f>G64*(1+L64/100)</f>
        <v>0</v>
      </c>
      <c r="N64" s="188">
        <v>3.4209999999999997E-2</v>
      </c>
      <c r="O64" s="188">
        <f>ROUND(E64*N64,2)</f>
        <v>0.01</v>
      </c>
      <c r="P64" s="188">
        <v>0</v>
      </c>
      <c r="Q64" s="188">
        <f>ROUND(E64*P64,2)</f>
        <v>0</v>
      </c>
      <c r="R64" s="190"/>
      <c r="S64" s="190" t="s">
        <v>209</v>
      </c>
      <c r="T64" s="191" t="s">
        <v>210</v>
      </c>
      <c r="U64" s="160">
        <v>4.0999999999999996</v>
      </c>
      <c r="V64" s="160">
        <f>ROUND(E64*U64,2)</f>
        <v>1.44</v>
      </c>
      <c r="W64" s="160"/>
      <c r="X64" s="160" t="s">
        <v>246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426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85">
        <v>37</v>
      </c>
      <c r="B65" s="186" t="s">
        <v>460</v>
      </c>
      <c r="C65" s="193" t="s">
        <v>461</v>
      </c>
      <c r="D65" s="187" t="s">
        <v>459</v>
      </c>
      <c r="E65" s="188">
        <v>0.35199999999999998</v>
      </c>
      <c r="F65" s="189"/>
      <c r="G65" s="190">
        <f>ROUND(E65*F65,2)</f>
        <v>0</v>
      </c>
      <c r="H65" s="189"/>
      <c r="I65" s="190">
        <f>ROUND(E65*H65,2)</f>
        <v>0</v>
      </c>
      <c r="J65" s="189"/>
      <c r="K65" s="190">
        <f>ROUND(E65*J65,2)</f>
        <v>0</v>
      </c>
      <c r="L65" s="190">
        <v>21</v>
      </c>
      <c r="M65" s="190">
        <f>G65*(1+L65/100)</f>
        <v>0</v>
      </c>
      <c r="N65" s="188">
        <v>9.9000000000000008E-3</v>
      </c>
      <c r="O65" s="188">
        <f>ROUND(E65*N65,2)</f>
        <v>0</v>
      </c>
      <c r="P65" s="188">
        <v>0</v>
      </c>
      <c r="Q65" s="188">
        <f>ROUND(E65*P65,2)</f>
        <v>0</v>
      </c>
      <c r="R65" s="190"/>
      <c r="S65" s="190" t="s">
        <v>231</v>
      </c>
      <c r="T65" s="191" t="s">
        <v>210</v>
      </c>
      <c r="U65" s="160">
        <v>0</v>
      </c>
      <c r="V65" s="160">
        <f>ROUND(E65*U65,2)</f>
        <v>0</v>
      </c>
      <c r="W65" s="160"/>
      <c r="X65" s="160" t="s">
        <v>246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426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85">
        <v>38</v>
      </c>
      <c r="B66" s="186" t="s">
        <v>567</v>
      </c>
      <c r="C66" s="193" t="s">
        <v>568</v>
      </c>
      <c r="D66" s="187" t="s">
        <v>244</v>
      </c>
      <c r="E66" s="188">
        <v>19</v>
      </c>
      <c r="F66" s="189"/>
      <c r="G66" s="190">
        <f>ROUND(E66*F66,2)</f>
        <v>0</v>
      </c>
      <c r="H66" s="189"/>
      <c r="I66" s="190">
        <f>ROUND(E66*H66,2)</f>
        <v>0</v>
      </c>
      <c r="J66" s="189"/>
      <c r="K66" s="190">
        <f>ROUND(E66*J66,2)</f>
        <v>0</v>
      </c>
      <c r="L66" s="190">
        <v>21</v>
      </c>
      <c r="M66" s="190">
        <f>G66*(1+L66/100)</f>
        <v>0</v>
      </c>
      <c r="N66" s="188">
        <v>0</v>
      </c>
      <c r="O66" s="188">
        <f>ROUND(E66*N66,2)</f>
        <v>0</v>
      </c>
      <c r="P66" s="188">
        <v>0</v>
      </c>
      <c r="Q66" s="188">
        <f>ROUND(E66*P66,2)</f>
        <v>0</v>
      </c>
      <c r="R66" s="190"/>
      <c r="S66" s="190" t="s">
        <v>209</v>
      </c>
      <c r="T66" s="191" t="s">
        <v>210</v>
      </c>
      <c r="U66" s="160">
        <v>3.44</v>
      </c>
      <c r="V66" s="160">
        <f>ROUND(E66*U66,2)</f>
        <v>65.36</v>
      </c>
      <c r="W66" s="160"/>
      <c r="X66" s="160" t="s">
        <v>246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426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69">
        <v>39</v>
      </c>
      <c r="B67" s="170" t="s">
        <v>569</v>
      </c>
      <c r="C67" s="179" t="s">
        <v>570</v>
      </c>
      <c r="D67" s="171" t="s">
        <v>244</v>
      </c>
      <c r="E67" s="172">
        <v>7.4880000000000004</v>
      </c>
      <c r="F67" s="173"/>
      <c r="G67" s="174">
        <f>ROUND(E67*F67,2)</f>
        <v>0</v>
      </c>
      <c r="H67" s="173"/>
      <c r="I67" s="174">
        <f>ROUND(E67*H67,2)</f>
        <v>0</v>
      </c>
      <c r="J67" s="173"/>
      <c r="K67" s="174">
        <f>ROUND(E67*J67,2)</f>
        <v>0</v>
      </c>
      <c r="L67" s="174">
        <v>21</v>
      </c>
      <c r="M67" s="174">
        <f>G67*(1+L67/100)</f>
        <v>0</v>
      </c>
      <c r="N67" s="172">
        <v>2.2563399999999998</v>
      </c>
      <c r="O67" s="172">
        <f>ROUND(E67*N67,2)</f>
        <v>16.899999999999999</v>
      </c>
      <c r="P67" s="172">
        <v>0</v>
      </c>
      <c r="Q67" s="172">
        <f>ROUND(E67*P67,2)</f>
        <v>0</v>
      </c>
      <c r="R67" s="174"/>
      <c r="S67" s="174" t="s">
        <v>231</v>
      </c>
      <c r="T67" s="175" t="s">
        <v>210</v>
      </c>
      <c r="U67" s="160">
        <v>0</v>
      </c>
      <c r="V67" s="160">
        <f>ROUND(E67*U67,2)</f>
        <v>0</v>
      </c>
      <c r="W67" s="160"/>
      <c r="X67" s="160" t="s">
        <v>246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426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92" t="s">
        <v>571</v>
      </c>
      <c r="D68" s="183"/>
      <c r="E68" s="184"/>
      <c r="F68" s="160"/>
      <c r="G68" s="160"/>
      <c r="H68" s="160"/>
      <c r="I68" s="160"/>
      <c r="J68" s="160"/>
      <c r="K68" s="160"/>
      <c r="L68" s="160"/>
      <c r="M68" s="160"/>
      <c r="N68" s="159"/>
      <c r="O68" s="159"/>
      <c r="P68" s="159"/>
      <c r="Q68" s="159"/>
      <c r="R68" s="160"/>
      <c r="S68" s="160"/>
      <c r="T68" s="160"/>
      <c r="U68" s="160"/>
      <c r="V68" s="160"/>
      <c r="W68" s="160"/>
      <c r="X68" s="160"/>
      <c r="Y68" s="149"/>
      <c r="Z68" s="149"/>
      <c r="AA68" s="149"/>
      <c r="AB68" s="149"/>
      <c r="AC68" s="149"/>
      <c r="AD68" s="149"/>
      <c r="AE68" s="149"/>
      <c r="AF68" s="149"/>
      <c r="AG68" s="149" t="s">
        <v>251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92" t="s">
        <v>572</v>
      </c>
      <c r="D69" s="183"/>
      <c r="E69" s="184">
        <v>7.49</v>
      </c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251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85">
        <v>40</v>
      </c>
      <c r="B70" s="186" t="s">
        <v>462</v>
      </c>
      <c r="C70" s="193" t="s">
        <v>463</v>
      </c>
      <c r="D70" s="187" t="s">
        <v>293</v>
      </c>
      <c r="E70" s="188">
        <v>352</v>
      </c>
      <c r="F70" s="189"/>
      <c r="G70" s="190">
        <f t="shared" ref="G70:G78" si="14">ROUND(E70*F70,2)</f>
        <v>0</v>
      </c>
      <c r="H70" s="189"/>
      <c r="I70" s="190">
        <f t="shared" ref="I70:I78" si="15">ROUND(E70*H70,2)</f>
        <v>0</v>
      </c>
      <c r="J70" s="189"/>
      <c r="K70" s="190">
        <f t="shared" ref="K70:K78" si="16">ROUND(E70*J70,2)</f>
        <v>0</v>
      </c>
      <c r="L70" s="190">
        <v>21</v>
      </c>
      <c r="M70" s="190">
        <f t="shared" ref="M70:M78" si="17">G70*(1+L70/100)</f>
        <v>0</v>
      </c>
      <c r="N70" s="188">
        <v>0</v>
      </c>
      <c r="O70" s="188">
        <f t="shared" ref="O70:O78" si="18">ROUND(E70*N70,2)</f>
        <v>0</v>
      </c>
      <c r="P70" s="188">
        <v>0</v>
      </c>
      <c r="Q70" s="188">
        <f t="shared" ref="Q70:Q78" si="19">ROUND(E70*P70,2)</f>
        <v>0</v>
      </c>
      <c r="R70" s="190"/>
      <c r="S70" s="190" t="s">
        <v>231</v>
      </c>
      <c r="T70" s="191" t="s">
        <v>210</v>
      </c>
      <c r="U70" s="160">
        <v>0</v>
      </c>
      <c r="V70" s="160">
        <f t="shared" ref="V70:V78" si="20">ROUND(E70*U70,2)</f>
        <v>0</v>
      </c>
      <c r="W70" s="160"/>
      <c r="X70" s="160" t="s">
        <v>246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426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85">
        <v>41</v>
      </c>
      <c r="B71" s="186" t="s">
        <v>464</v>
      </c>
      <c r="C71" s="193" t="s">
        <v>465</v>
      </c>
      <c r="D71" s="187" t="s">
        <v>244</v>
      </c>
      <c r="E71" s="188">
        <v>3</v>
      </c>
      <c r="F71" s="189"/>
      <c r="G71" s="190">
        <f t="shared" si="14"/>
        <v>0</v>
      </c>
      <c r="H71" s="189"/>
      <c r="I71" s="190">
        <f t="shared" si="15"/>
        <v>0</v>
      </c>
      <c r="J71" s="189"/>
      <c r="K71" s="190">
        <f t="shared" si="16"/>
        <v>0</v>
      </c>
      <c r="L71" s="190">
        <v>21</v>
      </c>
      <c r="M71" s="190">
        <f t="shared" si="17"/>
        <v>0</v>
      </c>
      <c r="N71" s="188">
        <v>0</v>
      </c>
      <c r="O71" s="188">
        <f t="shared" si="18"/>
        <v>0</v>
      </c>
      <c r="P71" s="188">
        <v>0</v>
      </c>
      <c r="Q71" s="188">
        <f t="shared" si="19"/>
        <v>0</v>
      </c>
      <c r="R71" s="190"/>
      <c r="S71" s="190" t="s">
        <v>231</v>
      </c>
      <c r="T71" s="191" t="s">
        <v>210</v>
      </c>
      <c r="U71" s="160">
        <v>0</v>
      </c>
      <c r="V71" s="160">
        <f t="shared" si="20"/>
        <v>0</v>
      </c>
      <c r="W71" s="160"/>
      <c r="X71" s="160" t="s">
        <v>246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426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22.5" outlineLevel="1" x14ac:dyDescent="0.2">
      <c r="A72" s="185">
        <v>42</v>
      </c>
      <c r="B72" s="186" t="s">
        <v>466</v>
      </c>
      <c r="C72" s="193" t="s">
        <v>467</v>
      </c>
      <c r="D72" s="187" t="s">
        <v>293</v>
      </c>
      <c r="E72" s="188">
        <v>352</v>
      </c>
      <c r="F72" s="189"/>
      <c r="G72" s="190">
        <f t="shared" si="14"/>
        <v>0</v>
      </c>
      <c r="H72" s="189"/>
      <c r="I72" s="190">
        <f t="shared" si="15"/>
        <v>0</v>
      </c>
      <c r="J72" s="189"/>
      <c r="K72" s="190">
        <f t="shared" si="16"/>
        <v>0</v>
      </c>
      <c r="L72" s="190">
        <v>21</v>
      </c>
      <c r="M72" s="190">
        <f t="shared" si="17"/>
        <v>0</v>
      </c>
      <c r="N72" s="188">
        <v>5.2639999999999999E-2</v>
      </c>
      <c r="O72" s="188">
        <f t="shared" si="18"/>
        <v>18.53</v>
      </c>
      <c r="P72" s="188">
        <v>0</v>
      </c>
      <c r="Q72" s="188">
        <f t="shared" si="19"/>
        <v>0</v>
      </c>
      <c r="R72" s="190"/>
      <c r="S72" s="190" t="s">
        <v>231</v>
      </c>
      <c r="T72" s="191" t="s">
        <v>210</v>
      </c>
      <c r="U72" s="160">
        <v>0</v>
      </c>
      <c r="V72" s="160">
        <f t="shared" si="20"/>
        <v>0</v>
      </c>
      <c r="W72" s="160"/>
      <c r="X72" s="160" t="s">
        <v>246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426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85">
        <v>43</v>
      </c>
      <c r="B73" s="186" t="s">
        <v>468</v>
      </c>
      <c r="C73" s="193" t="s">
        <v>469</v>
      </c>
      <c r="D73" s="187" t="s">
        <v>299</v>
      </c>
      <c r="E73" s="188">
        <v>4</v>
      </c>
      <c r="F73" s="189"/>
      <c r="G73" s="190">
        <f t="shared" si="14"/>
        <v>0</v>
      </c>
      <c r="H73" s="189"/>
      <c r="I73" s="190">
        <f t="shared" si="15"/>
        <v>0</v>
      </c>
      <c r="J73" s="189"/>
      <c r="K73" s="190">
        <f t="shared" si="16"/>
        <v>0</v>
      </c>
      <c r="L73" s="190">
        <v>21</v>
      </c>
      <c r="M73" s="190">
        <f t="shared" si="17"/>
        <v>0</v>
      </c>
      <c r="N73" s="188">
        <v>3.8E-3</v>
      </c>
      <c r="O73" s="188">
        <f t="shared" si="18"/>
        <v>0.02</v>
      </c>
      <c r="P73" s="188">
        <v>0</v>
      </c>
      <c r="Q73" s="188">
        <f t="shared" si="19"/>
        <v>0</v>
      </c>
      <c r="R73" s="190"/>
      <c r="S73" s="190" t="s">
        <v>231</v>
      </c>
      <c r="T73" s="191" t="s">
        <v>210</v>
      </c>
      <c r="U73" s="160">
        <v>0</v>
      </c>
      <c r="V73" s="160">
        <f t="shared" si="20"/>
        <v>0</v>
      </c>
      <c r="W73" s="160"/>
      <c r="X73" s="160" t="s">
        <v>246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426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85">
        <v>44</v>
      </c>
      <c r="B74" s="186" t="s">
        <v>470</v>
      </c>
      <c r="C74" s="193" t="s">
        <v>471</v>
      </c>
      <c r="D74" s="187" t="s">
        <v>299</v>
      </c>
      <c r="E74" s="188">
        <v>3</v>
      </c>
      <c r="F74" s="189"/>
      <c r="G74" s="190">
        <f t="shared" si="14"/>
        <v>0</v>
      </c>
      <c r="H74" s="189"/>
      <c r="I74" s="190">
        <f t="shared" si="15"/>
        <v>0</v>
      </c>
      <c r="J74" s="189"/>
      <c r="K74" s="190">
        <f t="shared" si="16"/>
        <v>0</v>
      </c>
      <c r="L74" s="190">
        <v>21</v>
      </c>
      <c r="M74" s="190">
        <f t="shared" si="17"/>
        <v>0</v>
      </c>
      <c r="N74" s="188">
        <v>7.6E-3</v>
      </c>
      <c r="O74" s="188">
        <f t="shared" si="18"/>
        <v>0.02</v>
      </c>
      <c r="P74" s="188">
        <v>0</v>
      </c>
      <c r="Q74" s="188">
        <f t="shared" si="19"/>
        <v>0</v>
      </c>
      <c r="R74" s="190"/>
      <c r="S74" s="190" t="s">
        <v>231</v>
      </c>
      <c r="T74" s="191" t="s">
        <v>210</v>
      </c>
      <c r="U74" s="160">
        <v>0</v>
      </c>
      <c r="V74" s="160">
        <f t="shared" si="20"/>
        <v>0</v>
      </c>
      <c r="W74" s="160"/>
      <c r="X74" s="160" t="s">
        <v>246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426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85">
        <v>45</v>
      </c>
      <c r="B75" s="186" t="s">
        <v>472</v>
      </c>
      <c r="C75" s="193" t="s">
        <v>473</v>
      </c>
      <c r="D75" s="187" t="s">
        <v>293</v>
      </c>
      <c r="E75" s="188">
        <v>6</v>
      </c>
      <c r="F75" s="189"/>
      <c r="G75" s="190">
        <f t="shared" si="14"/>
        <v>0</v>
      </c>
      <c r="H75" s="189"/>
      <c r="I75" s="190">
        <f t="shared" si="15"/>
        <v>0</v>
      </c>
      <c r="J75" s="189"/>
      <c r="K75" s="190">
        <f t="shared" si="16"/>
        <v>0</v>
      </c>
      <c r="L75" s="190">
        <v>21</v>
      </c>
      <c r="M75" s="190">
        <f t="shared" si="17"/>
        <v>0</v>
      </c>
      <c r="N75" s="188">
        <v>0.108</v>
      </c>
      <c r="O75" s="188">
        <f t="shared" si="18"/>
        <v>0.65</v>
      </c>
      <c r="P75" s="188">
        <v>0</v>
      </c>
      <c r="Q75" s="188">
        <f t="shared" si="19"/>
        <v>0</v>
      </c>
      <c r="R75" s="190"/>
      <c r="S75" s="190" t="s">
        <v>231</v>
      </c>
      <c r="T75" s="191" t="s">
        <v>210</v>
      </c>
      <c r="U75" s="160">
        <v>0</v>
      </c>
      <c r="V75" s="160">
        <f t="shared" si="20"/>
        <v>0</v>
      </c>
      <c r="W75" s="160"/>
      <c r="X75" s="160" t="s">
        <v>246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426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85">
        <v>46</v>
      </c>
      <c r="B76" s="186" t="s">
        <v>474</v>
      </c>
      <c r="C76" s="193" t="s">
        <v>475</v>
      </c>
      <c r="D76" s="187" t="s">
        <v>293</v>
      </c>
      <c r="E76" s="188">
        <v>352</v>
      </c>
      <c r="F76" s="189"/>
      <c r="G76" s="190">
        <f t="shared" si="14"/>
        <v>0</v>
      </c>
      <c r="H76" s="189"/>
      <c r="I76" s="190">
        <f t="shared" si="15"/>
        <v>0</v>
      </c>
      <c r="J76" s="189"/>
      <c r="K76" s="190">
        <f t="shared" si="16"/>
        <v>0</v>
      </c>
      <c r="L76" s="190">
        <v>21</v>
      </c>
      <c r="M76" s="190">
        <f t="shared" si="17"/>
        <v>0</v>
      </c>
      <c r="N76" s="188">
        <v>0</v>
      </c>
      <c r="O76" s="188">
        <f t="shared" si="18"/>
        <v>0</v>
      </c>
      <c r="P76" s="188">
        <v>0</v>
      </c>
      <c r="Q76" s="188">
        <f t="shared" si="19"/>
        <v>0</v>
      </c>
      <c r="R76" s="190"/>
      <c r="S76" s="190" t="s">
        <v>209</v>
      </c>
      <c r="T76" s="191" t="s">
        <v>210</v>
      </c>
      <c r="U76" s="160">
        <v>0.107</v>
      </c>
      <c r="V76" s="160">
        <f t="shared" si="20"/>
        <v>37.659999999999997</v>
      </c>
      <c r="W76" s="160"/>
      <c r="X76" s="160" t="s">
        <v>246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426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85">
        <v>47</v>
      </c>
      <c r="B77" s="186" t="s">
        <v>476</v>
      </c>
      <c r="C77" s="193" t="s">
        <v>477</v>
      </c>
      <c r="D77" s="187" t="s">
        <v>244</v>
      </c>
      <c r="E77" s="188">
        <v>3</v>
      </c>
      <c r="F77" s="189"/>
      <c r="G77" s="190">
        <f t="shared" si="14"/>
        <v>0</v>
      </c>
      <c r="H77" s="189"/>
      <c r="I77" s="190">
        <f t="shared" si="15"/>
        <v>0</v>
      </c>
      <c r="J77" s="189"/>
      <c r="K77" s="190">
        <f t="shared" si="16"/>
        <v>0</v>
      </c>
      <c r="L77" s="190">
        <v>21</v>
      </c>
      <c r="M77" s="190">
        <f t="shared" si="17"/>
        <v>0</v>
      </c>
      <c r="N77" s="188">
        <v>0</v>
      </c>
      <c r="O77" s="188">
        <f t="shared" si="18"/>
        <v>0</v>
      </c>
      <c r="P77" s="188">
        <v>0</v>
      </c>
      <c r="Q77" s="188">
        <f t="shared" si="19"/>
        <v>0</v>
      </c>
      <c r="R77" s="190"/>
      <c r="S77" s="190" t="s">
        <v>231</v>
      </c>
      <c r="T77" s="191" t="s">
        <v>210</v>
      </c>
      <c r="U77" s="160">
        <v>0</v>
      </c>
      <c r="V77" s="160">
        <f t="shared" si="20"/>
        <v>0</v>
      </c>
      <c r="W77" s="160"/>
      <c r="X77" s="160" t="s">
        <v>246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426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69">
        <v>48</v>
      </c>
      <c r="B78" s="170" t="s">
        <v>478</v>
      </c>
      <c r="C78" s="179" t="s">
        <v>479</v>
      </c>
      <c r="D78" s="171" t="s">
        <v>244</v>
      </c>
      <c r="E78" s="172">
        <v>32.128</v>
      </c>
      <c r="F78" s="173"/>
      <c r="G78" s="174">
        <f t="shared" si="14"/>
        <v>0</v>
      </c>
      <c r="H78" s="173"/>
      <c r="I78" s="174">
        <f t="shared" si="15"/>
        <v>0</v>
      </c>
      <c r="J78" s="173"/>
      <c r="K78" s="174">
        <f t="shared" si="16"/>
        <v>0</v>
      </c>
      <c r="L78" s="174">
        <v>21</v>
      </c>
      <c r="M78" s="174">
        <f t="shared" si="17"/>
        <v>0</v>
      </c>
      <c r="N78" s="172">
        <v>0</v>
      </c>
      <c r="O78" s="172">
        <f t="shared" si="18"/>
        <v>0</v>
      </c>
      <c r="P78" s="172">
        <v>0</v>
      </c>
      <c r="Q78" s="172">
        <f t="shared" si="19"/>
        <v>0</v>
      </c>
      <c r="R78" s="174"/>
      <c r="S78" s="174" t="s">
        <v>231</v>
      </c>
      <c r="T78" s="175" t="s">
        <v>210</v>
      </c>
      <c r="U78" s="160">
        <v>0</v>
      </c>
      <c r="V78" s="160">
        <f t="shared" si="20"/>
        <v>0</v>
      </c>
      <c r="W78" s="160"/>
      <c r="X78" s="160" t="s">
        <v>246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426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92" t="s">
        <v>573</v>
      </c>
      <c r="D79" s="183"/>
      <c r="E79" s="184"/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251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92" t="s">
        <v>574</v>
      </c>
      <c r="D80" s="183"/>
      <c r="E80" s="184"/>
      <c r="F80" s="160"/>
      <c r="G80" s="160"/>
      <c r="H80" s="160"/>
      <c r="I80" s="160"/>
      <c r="J80" s="160"/>
      <c r="K80" s="160"/>
      <c r="L80" s="160"/>
      <c r="M80" s="160"/>
      <c r="N80" s="159"/>
      <c r="O80" s="159"/>
      <c r="P80" s="159"/>
      <c r="Q80" s="159"/>
      <c r="R80" s="160"/>
      <c r="S80" s="160"/>
      <c r="T80" s="160"/>
      <c r="U80" s="160"/>
      <c r="V80" s="160"/>
      <c r="W80" s="160"/>
      <c r="X80" s="160"/>
      <c r="Y80" s="149"/>
      <c r="Z80" s="149"/>
      <c r="AA80" s="149"/>
      <c r="AB80" s="149"/>
      <c r="AC80" s="149"/>
      <c r="AD80" s="149"/>
      <c r="AE80" s="149"/>
      <c r="AF80" s="149"/>
      <c r="AG80" s="149" t="s">
        <v>251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92" t="s">
        <v>575</v>
      </c>
      <c r="D81" s="183"/>
      <c r="E81" s="184">
        <v>32.130000000000003</v>
      </c>
      <c r="F81" s="160"/>
      <c r="G81" s="160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49"/>
      <c r="Z81" s="149"/>
      <c r="AA81" s="149"/>
      <c r="AB81" s="149"/>
      <c r="AC81" s="149"/>
      <c r="AD81" s="149"/>
      <c r="AE81" s="149"/>
      <c r="AF81" s="149"/>
      <c r="AG81" s="149" t="s">
        <v>251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69">
        <v>49</v>
      </c>
      <c r="B82" s="170" t="s">
        <v>482</v>
      </c>
      <c r="C82" s="179" t="s">
        <v>483</v>
      </c>
      <c r="D82" s="171" t="s">
        <v>244</v>
      </c>
      <c r="E82" s="172">
        <v>481.92</v>
      </c>
      <c r="F82" s="173"/>
      <c r="G82" s="174">
        <f>ROUND(E82*F82,2)</f>
        <v>0</v>
      </c>
      <c r="H82" s="173"/>
      <c r="I82" s="174">
        <f>ROUND(E82*H82,2)</f>
        <v>0</v>
      </c>
      <c r="J82" s="173"/>
      <c r="K82" s="174">
        <f>ROUND(E82*J82,2)</f>
        <v>0</v>
      </c>
      <c r="L82" s="174">
        <v>21</v>
      </c>
      <c r="M82" s="174">
        <f>G82*(1+L82/100)</f>
        <v>0</v>
      </c>
      <c r="N82" s="172">
        <v>0</v>
      </c>
      <c r="O82" s="172">
        <f>ROUND(E82*N82,2)</f>
        <v>0</v>
      </c>
      <c r="P82" s="172">
        <v>0</v>
      </c>
      <c r="Q82" s="172">
        <f>ROUND(E82*P82,2)</f>
        <v>0</v>
      </c>
      <c r="R82" s="174"/>
      <c r="S82" s="174" t="s">
        <v>231</v>
      </c>
      <c r="T82" s="175" t="s">
        <v>210</v>
      </c>
      <c r="U82" s="160">
        <v>0</v>
      </c>
      <c r="V82" s="160">
        <f>ROUND(E82*U82,2)</f>
        <v>0</v>
      </c>
      <c r="W82" s="160"/>
      <c r="X82" s="160" t="s">
        <v>246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426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92" t="s">
        <v>576</v>
      </c>
      <c r="D83" s="183"/>
      <c r="E83" s="184"/>
      <c r="F83" s="160"/>
      <c r="G83" s="160"/>
      <c r="H83" s="160"/>
      <c r="I83" s="160"/>
      <c r="J83" s="160"/>
      <c r="K83" s="160"/>
      <c r="L83" s="160"/>
      <c r="M83" s="160"/>
      <c r="N83" s="159"/>
      <c r="O83" s="159"/>
      <c r="P83" s="159"/>
      <c r="Q83" s="159"/>
      <c r="R83" s="160"/>
      <c r="S83" s="160"/>
      <c r="T83" s="160"/>
      <c r="U83" s="160"/>
      <c r="V83" s="160"/>
      <c r="W83" s="160"/>
      <c r="X83" s="160"/>
      <c r="Y83" s="149"/>
      <c r="Z83" s="149"/>
      <c r="AA83" s="149"/>
      <c r="AB83" s="149"/>
      <c r="AC83" s="149"/>
      <c r="AD83" s="149"/>
      <c r="AE83" s="149"/>
      <c r="AF83" s="149"/>
      <c r="AG83" s="149" t="s">
        <v>251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92" t="s">
        <v>577</v>
      </c>
      <c r="D84" s="183"/>
      <c r="E84" s="184">
        <v>481.92</v>
      </c>
      <c r="F84" s="160"/>
      <c r="G84" s="160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49"/>
      <c r="Z84" s="149"/>
      <c r="AA84" s="149"/>
      <c r="AB84" s="149"/>
      <c r="AC84" s="149"/>
      <c r="AD84" s="149"/>
      <c r="AE84" s="149"/>
      <c r="AF84" s="149"/>
      <c r="AG84" s="149" t="s">
        <v>251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69">
        <v>50</v>
      </c>
      <c r="B85" s="170" t="s">
        <v>486</v>
      </c>
      <c r="C85" s="179" t="s">
        <v>487</v>
      </c>
      <c r="D85" s="171" t="s">
        <v>347</v>
      </c>
      <c r="E85" s="172">
        <v>51.405000000000001</v>
      </c>
      <c r="F85" s="173"/>
      <c r="G85" s="174">
        <f>ROUND(E85*F85,2)</f>
        <v>0</v>
      </c>
      <c r="H85" s="173"/>
      <c r="I85" s="174">
        <f>ROUND(E85*H85,2)</f>
        <v>0</v>
      </c>
      <c r="J85" s="173"/>
      <c r="K85" s="174">
        <f>ROUND(E85*J85,2)</f>
        <v>0</v>
      </c>
      <c r="L85" s="174">
        <v>21</v>
      </c>
      <c r="M85" s="174">
        <f>G85*(1+L85/100)</f>
        <v>0</v>
      </c>
      <c r="N85" s="172">
        <v>0</v>
      </c>
      <c r="O85" s="172">
        <f>ROUND(E85*N85,2)</f>
        <v>0</v>
      </c>
      <c r="P85" s="172">
        <v>0</v>
      </c>
      <c r="Q85" s="172">
        <f>ROUND(E85*P85,2)</f>
        <v>0</v>
      </c>
      <c r="R85" s="174"/>
      <c r="S85" s="174" t="s">
        <v>231</v>
      </c>
      <c r="T85" s="175" t="s">
        <v>210</v>
      </c>
      <c r="U85" s="160">
        <v>0</v>
      </c>
      <c r="V85" s="160">
        <f>ROUND(E85*U85,2)</f>
        <v>0</v>
      </c>
      <c r="W85" s="160"/>
      <c r="X85" s="160" t="s">
        <v>246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426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92" t="s">
        <v>578</v>
      </c>
      <c r="D86" s="183"/>
      <c r="E86" s="184"/>
      <c r="F86" s="160"/>
      <c r="G86" s="160"/>
      <c r="H86" s="160"/>
      <c r="I86" s="160"/>
      <c r="J86" s="160"/>
      <c r="K86" s="160"/>
      <c r="L86" s="160"/>
      <c r="M86" s="160"/>
      <c r="N86" s="159"/>
      <c r="O86" s="159"/>
      <c r="P86" s="159"/>
      <c r="Q86" s="159"/>
      <c r="R86" s="160"/>
      <c r="S86" s="160"/>
      <c r="T86" s="160"/>
      <c r="U86" s="160"/>
      <c r="V86" s="160"/>
      <c r="W86" s="160"/>
      <c r="X86" s="160"/>
      <c r="Y86" s="149"/>
      <c r="Z86" s="149"/>
      <c r="AA86" s="149"/>
      <c r="AB86" s="149"/>
      <c r="AC86" s="149"/>
      <c r="AD86" s="149"/>
      <c r="AE86" s="149"/>
      <c r="AF86" s="149"/>
      <c r="AG86" s="149" t="s">
        <v>251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92" t="s">
        <v>579</v>
      </c>
      <c r="D87" s="183"/>
      <c r="E87" s="184">
        <v>51.41</v>
      </c>
      <c r="F87" s="160"/>
      <c r="G87" s="160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251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69">
        <v>51</v>
      </c>
      <c r="B88" s="170" t="s">
        <v>490</v>
      </c>
      <c r="C88" s="179" t="s">
        <v>491</v>
      </c>
      <c r="D88" s="171" t="s">
        <v>258</v>
      </c>
      <c r="E88" s="172">
        <v>369.6</v>
      </c>
      <c r="F88" s="173"/>
      <c r="G88" s="174">
        <f>ROUND(E88*F88,2)</f>
        <v>0</v>
      </c>
      <c r="H88" s="173"/>
      <c r="I88" s="174">
        <f>ROUND(E88*H88,2)</f>
        <v>0</v>
      </c>
      <c r="J88" s="173"/>
      <c r="K88" s="174">
        <f>ROUND(E88*J88,2)</f>
        <v>0</v>
      </c>
      <c r="L88" s="174">
        <v>21</v>
      </c>
      <c r="M88" s="174">
        <f>G88*(1+L88/100)</f>
        <v>0</v>
      </c>
      <c r="N88" s="172">
        <v>0</v>
      </c>
      <c r="O88" s="172">
        <f>ROUND(E88*N88,2)</f>
        <v>0</v>
      </c>
      <c r="P88" s="172">
        <v>0</v>
      </c>
      <c r="Q88" s="172">
        <f>ROUND(E88*P88,2)</f>
        <v>0</v>
      </c>
      <c r="R88" s="174"/>
      <c r="S88" s="174" t="s">
        <v>209</v>
      </c>
      <c r="T88" s="175" t="s">
        <v>210</v>
      </c>
      <c r="U88" s="160">
        <v>0.129</v>
      </c>
      <c r="V88" s="160">
        <f>ROUND(E88*U88,2)</f>
        <v>47.68</v>
      </c>
      <c r="W88" s="160"/>
      <c r="X88" s="160" t="s">
        <v>246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426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92" t="s">
        <v>580</v>
      </c>
      <c r="D89" s="183"/>
      <c r="E89" s="184"/>
      <c r="F89" s="160"/>
      <c r="G89" s="160"/>
      <c r="H89" s="160"/>
      <c r="I89" s="160"/>
      <c r="J89" s="160"/>
      <c r="K89" s="160"/>
      <c r="L89" s="160"/>
      <c r="M89" s="160"/>
      <c r="N89" s="159"/>
      <c r="O89" s="159"/>
      <c r="P89" s="159"/>
      <c r="Q89" s="159"/>
      <c r="R89" s="160"/>
      <c r="S89" s="160"/>
      <c r="T89" s="160"/>
      <c r="U89" s="160"/>
      <c r="V89" s="160"/>
      <c r="W89" s="160"/>
      <c r="X89" s="160"/>
      <c r="Y89" s="149"/>
      <c r="Z89" s="149"/>
      <c r="AA89" s="149"/>
      <c r="AB89" s="149"/>
      <c r="AC89" s="149"/>
      <c r="AD89" s="149"/>
      <c r="AE89" s="149"/>
      <c r="AF89" s="149"/>
      <c r="AG89" s="149" t="s">
        <v>251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2" t="s">
        <v>581</v>
      </c>
      <c r="D90" s="183"/>
      <c r="E90" s="184">
        <v>369.6</v>
      </c>
      <c r="F90" s="160"/>
      <c r="G90" s="160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49"/>
      <c r="Z90" s="149"/>
      <c r="AA90" s="149"/>
      <c r="AB90" s="149"/>
      <c r="AC90" s="149"/>
      <c r="AD90" s="149"/>
      <c r="AE90" s="149"/>
      <c r="AF90" s="149"/>
      <c r="AG90" s="149" t="s">
        <v>251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x14ac:dyDescent="0.2">
      <c r="A91" s="163" t="s">
        <v>204</v>
      </c>
      <c r="B91" s="164" t="s">
        <v>123</v>
      </c>
      <c r="C91" s="178" t="s">
        <v>124</v>
      </c>
      <c r="D91" s="165"/>
      <c r="E91" s="166"/>
      <c r="F91" s="167"/>
      <c r="G91" s="167">
        <f>SUMIF(AG92:AG92,"&lt;&gt;NOR",G92:G92)</f>
        <v>0</v>
      </c>
      <c r="H91" s="167"/>
      <c r="I91" s="167">
        <f>SUM(I92:I92)</f>
        <v>0</v>
      </c>
      <c r="J91" s="167"/>
      <c r="K91" s="167">
        <f>SUM(K92:K92)</f>
        <v>0</v>
      </c>
      <c r="L91" s="167"/>
      <c r="M91" s="167">
        <f>SUM(M92:M92)</f>
        <v>0</v>
      </c>
      <c r="N91" s="166"/>
      <c r="O91" s="166">
        <f>SUM(O92:O92)</f>
        <v>0</v>
      </c>
      <c r="P91" s="166"/>
      <c r="Q91" s="166">
        <f>SUM(Q92:Q92)</f>
        <v>0</v>
      </c>
      <c r="R91" s="167"/>
      <c r="S91" s="167"/>
      <c r="T91" s="168"/>
      <c r="U91" s="162"/>
      <c r="V91" s="162">
        <f>SUM(V92:V92)</f>
        <v>0</v>
      </c>
      <c r="W91" s="162"/>
      <c r="X91" s="162"/>
      <c r="AG91" t="s">
        <v>205</v>
      </c>
    </row>
    <row r="92" spans="1:60" outlineLevel="1" x14ac:dyDescent="0.2">
      <c r="A92" s="169">
        <v>52</v>
      </c>
      <c r="B92" s="170" t="s">
        <v>582</v>
      </c>
      <c r="C92" s="179" t="s">
        <v>494</v>
      </c>
      <c r="D92" s="171" t="s">
        <v>495</v>
      </c>
      <c r="E92" s="172">
        <v>1</v>
      </c>
      <c r="F92" s="173"/>
      <c r="G92" s="174">
        <f>ROUND(E92*F92,2)</f>
        <v>0</v>
      </c>
      <c r="H92" s="173"/>
      <c r="I92" s="174">
        <f>ROUND(E92*H92,2)</f>
        <v>0</v>
      </c>
      <c r="J92" s="173"/>
      <c r="K92" s="174">
        <f>ROUND(E92*J92,2)</f>
        <v>0</v>
      </c>
      <c r="L92" s="174">
        <v>21</v>
      </c>
      <c r="M92" s="174">
        <f>G92*(1+L92/100)</f>
        <v>0</v>
      </c>
      <c r="N92" s="172">
        <v>0</v>
      </c>
      <c r="O92" s="172">
        <f>ROUND(E92*N92,2)</f>
        <v>0</v>
      </c>
      <c r="P92" s="172">
        <v>0</v>
      </c>
      <c r="Q92" s="172">
        <f>ROUND(E92*P92,2)</f>
        <v>0</v>
      </c>
      <c r="R92" s="174"/>
      <c r="S92" s="174" t="s">
        <v>231</v>
      </c>
      <c r="T92" s="175" t="s">
        <v>210</v>
      </c>
      <c r="U92" s="160">
        <v>0</v>
      </c>
      <c r="V92" s="160">
        <f>ROUND(E92*U92,2)</f>
        <v>0</v>
      </c>
      <c r="W92" s="160"/>
      <c r="X92" s="160" t="s">
        <v>246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426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x14ac:dyDescent="0.2">
      <c r="A93" s="3"/>
      <c r="B93" s="4"/>
      <c r="C93" s="180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AE93">
        <v>15</v>
      </c>
      <c r="AF93">
        <v>21</v>
      </c>
      <c r="AG93" t="s">
        <v>191</v>
      </c>
    </row>
    <row r="94" spans="1:60" x14ac:dyDescent="0.2">
      <c r="A94" s="152"/>
      <c r="B94" s="153" t="s">
        <v>29</v>
      </c>
      <c r="C94" s="181"/>
      <c r="D94" s="154"/>
      <c r="E94" s="155"/>
      <c r="F94" s="155"/>
      <c r="G94" s="177">
        <f>G8+G39+G63+G91</f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E94">
        <f>SUMIF(L7:L92,AE93,G7:G92)</f>
        <v>0</v>
      </c>
      <c r="AF94">
        <f>SUMIF(L7:L92,AF93,G7:G92)</f>
        <v>0</v>
      </c>
      <c r="AG94" t="s">
        <v>240</v>
      </c>
    </row>
    <row r="95" spans="1:60" x14ac:dyDescent="0.2">
      <c r="C95" s="182"/>
      <c r="D95" s="10"/>
      <c r="AG95" t="s">
        <v>241</v>
      </c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8dDQnW7pJwLYR3hzjNY/Yds9hw6MQdLX+0dI5r45kdrKV+jSNksbDhHtTKAw3S1QWULEBtfxjomYmwq4tCOaAw==" saltValue="gEF22wPeU0fRk92j4eCg9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EA190-6D17-4776-88A2-6B05E16A1EFA}">
  <sheetPr>
    <tabColor theme="5" tint="-0.249977111117893"/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63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178</v>
      </c>
      <c r="B1" s="259"/>
      <c r="C1" s="259"/>
      <c r="D1" s="259"/>
      <c r="E1" s="259"/>
      <c r="F1" s="259"/>
      <c r="G1" s="259"/>
      <c r="AG1" t="s">
        <v>179</v>
      </c>
    </row>
    <row r="2" spans="1:60" ht="25.15" customHeight="1" x14ac:dyDescent="0.2">
      <c r="A2" s="141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180</v>
      </c>
    </row>
    <row r="3" spans="1:60" ht="25.15" customHeight="1" x14ac:dyDescent="0.2">
      <c r="A3" s="141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23" t="s">
        <v>180</v>
      </c>
      <c r="AG3" t="s">
        <v>181</v>
      </c>
    </row>
    <row r="4" spans="1:60" ht="25.15" customHeight="1" x14ac:dyDescent="0.2">
      <c r="A4" s="142" t="s">
        <v>9</v>
      </c>
      <c r="B4" s="143" t="s">
        <v>67</v>
      </c>
      <c r="C4" s="263" t="s">
        <v>68</v>
      </c>
      <c r="D4" s="264"/>
      <c r="E4" s="264"/>
      <c r="F4" s="264"/>
      <c r="G4" s="265"/>
      <c r="AG4" t="s">
        <v>182</v>
      </c>
    </row>
    <row r="5" spans="1:60" x14ac:dyDescent="0.2">
      <c r="D5" s="10"/>
    </row>
    <row r="6" spans="1:60" ht="38.25" x14ac:dyDescent="0.2">
      <c r="A6" s="145" t="s">
        <v>183</v>
      </c>
      <c r="B6" s="147" t="s">
        <v>184</v>
      </c>
      <c r="C6" s="147" t="s">
        <v>185</v>
      </c>
      <c r="D6" s="146" t="s">
        <v>186</v>
      </c>
      <c r="E6" s="145" t="s">
        <v>187</v>
      </c>
      <c r="F6" s="144" t="s">
        <v>188</v>
      </c>
      <c r="G6" s="145" t="s">
        <v>29</v>
      </c>
      <c r="H6" s="148" t="s">
        <v>30</v>
      </c>
      <c r="I6" s="148" t="s">
        <v>189</v>
      </c>
      <c r="J6" s="148" t="s">
        <v>31</v>
      </c>
      <c r="K6" s="148" t="s">
        <v>190</v>
      </c>
      <c r="L6" s="148" t="s">
        <v>191</v>
      </c>
      <c r="M6" s="148" t="s">
        <v>192</v>
      </c>
      <c r="N6" s="148" t="s">
        <v>193</v>
      </c>
      <c r="O6" s="148" t="s">
        <v>194</v>
      </c>
      <c r="P6" s="148" t="s">
        <v>195</v>
      </c>
      <c r="Q6" s="148" t="s">
        <v>196</v>
      </c>
      <c r="R6" s="148" t="s">
        <v>197</v>
      </c>
      <c r="S6" s="148" t="s">
        <v>198</v>
      </c>
      <c r="T6" s="148" t="s">
        <v>199</v>
      </c>
      <c r="U6" s="148" t="s">
        <v>200</v>
      </c>
      <c r="V6" s="148" t="s">
        <v>201</v>
      </c>
      <c r="W6" s="148" t="s">
        <v>202</v>
      </c>
      <c r="X6" s="148" t="s">
        <v>203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204</v>
      </c>
      <c r="B8" s="164" t="s">
        <v>105</v>
      </c>
      <c r="C8" s="178" t="s">
        <v>106</v>
      </c>
      <c r="D8" s="165"/>
      <c r="E8" s="166"/>
      <c r="F8" s="167"/>
      <c r="G8" s="167">
        <f>SUMIF(AG9:AG67,"&lt;&gt;NOR",G9:G67)</f>
        <v>0</v>
      </c>
      <c r="H8" s="167"/>
      <c r="I8" s="167">
        <f>SUM(I9:I67)</f>
        <v>0</v>
      </c>
      <c r="J8" s="167"/>
      <c r="K8" s="167">
        <f>SUM(K9:K67)</f>
        <v>0</v>
      </c>
      <c r="L8" s="167"/>
      <c r="M8" s="167">
        <f>SUM(M9:M67)</f>
        <v>0</v>
      </c>
      <c r="N8" s="166"/>
      <c r="O8" s="166">
        <f>SUM(O9:O67)</f>
        <v>141.25</v>
      </c>
      <c r="P8" s="166"/>
      <c r="Q8" s="166">
        <f>SUM(Q9:Q67)</f>
        <v>8.36</v>
      </c>
      <c r="R8" s="167"/>
      <c r="S8" s="167"/>
      <c r="T8" s="168"/>
      <c r="U8" s="162"/>
      <c r="V8" s="162">
        <f>SUM(V9:V67)</f>
        <v>841.16</v>
      </c>
      <c r="W8" s="162"/>
      <c r="X8" s="162"/>
      <c r="AG8" t="s">
        <v>205</v>
      </c>
    </row>
    <row r="9" spans="1:60" outlineLevel="1" x14ac:dyDescent="0.2">
      <c r="A9" s="169">
        <v>1</v>
      </c>
      <c r="B9" s="170" t="s">
        <v>583</v>
      </c>
      <c r="C9" s="179" t="s">
        <v>584</v>
      </c>
      <c r="D9" s="171" t="s">
        <v>258</v>
      </c>
      <c r="E9" s="172">
        <v>600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245</v>
      </c>
      <c r="S9" s="174" t="s">
        <v>209</v>
      </c>
      <c r="T9" s="175" t="s">
        <v>209</v>
      </c>
      <c r="U9" s="160">
        <v>0.17199999999999999</v>
      </c>
      <c r="V9" s="160">
        <f>ROUND(E9*U9,2)</f>
        <v>103.2</v>
      </c>
      <c r="W9" s="160"/>
      <c r="X9" s="160" t="s">
        <v>246</v>
      </c>
      <c r="Y9" s="149"/>
      <c r="Z9" s="149"/>
      <c r="AA9" s="149"/>
      <c r="AB9" s="149"/>
      <c r="AC9" s="149"/>
      <c r="AD9" s="149"/>
      <c r="AE9" s="149"/>
      <c r="AF9" s="149"/>
      <c r="AG9" s="149" t="s">
        <v>247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56"/>
      <c r="B10" s="157"/>
      <c r="C10" s="266" t="s">
        <v>585</v>
      </c>
      <c r="D10" s="267"/>
      <c r="E10" s="267"/>
      <c r="F10" s="267"/>
      <c r="G10" s="267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249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76" t="str">
        <f>C10</f>
        <v>s odstraněním kořenů a s případným nutným odklizením křovin a stromů na hromady na vzdálenost do 50 m nebo s naložením na dopravní prostředek, do sklonu terénu 1 : 5,</v>
      </c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85">
        <v>2</v>
      </c>
      <c r="B11" s="186" t="s">
        <v>586</v>
      </c>
      <c r="C11" s="193" t="s">
        <v>587</v>
      </c>
      <c r="D11" s="187" t="s">
        <v>258</v>
      </c>
      <c r="E11" s="188">
        <v>38</v>
      </c>
      <c r="F11" s="189"/>
      <c r="G11" s="190">
        <f>ROUND(E11*F11,2)</f>
        <v>0</v>
      </c>
      <c r="H11" s="189"/>
      <c r="I11" s="190">
        <f>ROUND(E11*H11,2)</f>
        <v>0</v>
      </c>
      <c r="J11" s="189"/>
      <c r="K11" s="190">
        <f>ROUND(E11*J11,2)</f>
        <v>0</v>
      </c>
      <c r="L11" s="190">
        <v>21</v>
      </c>
      <c r="M11" s="190">
        <f>G11*(1+L11/100)</f>
        <v>0</v>
      </c>
      <c r="N11" s="188">
        <v>0</v>
      </c>
      <c r="O11" s="188">
        <f>ROUND(E11*N11,2)</f>
        <v>0</v>
      </c>
      <c r="P11" s="188">
        <v>0.22</v>
      </c>
      <c r="Q11" s="188">
        <f>ROUND(E11*P11,2)</f>
        <v>8.36</v>
      </c>
      <c r="R11" s="190" t="s">
        <v>588</v>
      </c>
      <c r="S11" s="190" t="s">
        <v>209</v>
      </c>
      <c r="T11" s="191" t="s">
        <v>209</v>
      </c>
      <c r="U11" s="160">
        <v>0.375</v>
      </c>
      <c r="V11" s="160">
        <f>ROUND(E11*U11,2)</f>
        <v>14.25</v>
      </c>
      <c r="W11" s="160"/>
      <c r="X11" s="160" t="s">
        <v>246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247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69">
        <v>3</v>
      </c>
      <c r="B12" s="170" t="s">
        <v>589</v>
      </c>
      <c r="C12" s="179" t="s">
        <v>590</v>
      </c>
      <c r="D12" s="171" t="s">
        <v>244</v>
      </c>
      <c r="E12" s="172">
        <v>1.95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4" t="s">
        <v>245</v>
      </c>
      <c r="S12" s="174" t="s">
        <v>209</v>
      </c>
      <c r="T12" s="175" t="s">
        <v>209</v>
      </c>
      <c r="U12" s="160">
        <v>16.54</v>
      </c>
      <c r="V12" s="160">
        <f>ROUND(E12*U12,2)</f>
        <v>32.25</v>
      </c>
      <c r="W12" s="160"/>
      <c r="X12" s="160" t="s">
        <v>246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247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56"/>
      <c r="B13" s="157"/>
      <c r="C13" s="266" t="s">
        <v>591</v>
      </c>
      <c r="D13" s="267"/>
      <c r="E13" s="267"/>
      <c r="F13" s="267"/>
      <c r="G13" s="267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249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76" t="str">
        <f>C13</f>
        <v>korytech vodotečí, melioračních kanálech s přemístěním suti na hromady na vzdálenost do 20 m nebo s naložením na dopravní prostředek,</v>
      </c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92" t="s">
        <v>592</v>
      </c>
      <c r="D14" s="183"/>
      <c r="E14" s="184">
        <v>1.95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251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9">
        <v>4</v>
      </c>
      <c r="B15" s="170" t="s">
        <v>593</v>
      </c>
      <c r="C15" s="179" t="s">
        <v>594</v>
      </c>
      <c r="D15" s="171" t="s">
        <v>244</v>
      </c>
      <c r="E15" s="172">
        <v>810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2">
        <v>0</v>
      </c>
      <c r="O15" s="172">
        <f>ROUND(E15*N15,2)</f>
        <v>0</v>
      </c>
      <c r="P15" s="172">
        <v>0</v>
      </c>
      <c r="Q15" s="172">
        <f>ROUND(E15*P15,2)</f>
        <v>0</v>
      </c>
      <c r="R15" s="174" t="s">
        <v>245</v>
      </c>
      <c r="S15" s="174" t="s">
        <v>209</v>
      </c>
      <c r="T15" s="175" t="s">
        <v>209</v>
      </c>
      <c r="U15" s="160">
        <v>3.2000000000000001E-2</v>
      </c>
      <c r="V15" s="160">
        <f>ROUND(E15*U15,2)</f>
        <v>25.92</v>
      </c>
      <c r="W15" s="160"/>
      <c r="X15" s="160" t="s">
        <v>246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247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266" t="s">
        <v>595</v>
      </c>
      <c r="D16" s="267"/>
      <c r="E16" s="267"/>
      <c r="F16" s="267"/>
      <c r="G16" s="267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249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76" t="str">
        <f>C16</f>
        <v>nebo lesní půdy, s vodorovným přemístěním na hromady v místě upotřebení nebo na dočasné či trvalé skládky se složením</v>
      </c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2" t="s">
        <v>596</v>
      </c>
      <c r="D17" s="183"/>
      <c r="E17" s="184">
        <v>810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251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9">
        <v>5</v>
      </c>
      <c r="B18" s="170" t="s">
        <v>597</v>
      </c>
      <c r="C18" s="179" t="s">
        <v>598</v>
      </c>
      <c r="D18" s="171" t="s">
        <v>244</v>
      </c>
      <c r="E18" s="172">
        <v>2352.84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4" t="s">
        <v>599</v>
      </c>
      <c r="S18" s="174" t="s">
        <v>209</v>
      </c>
      <c r="T18" s="175" t="s">
        <v>209</v>
      </c>
      <c r="U18" s="160">
        <v>2.7E-2</v>
      </c>
      <c r="V18" s="160">
        <f>ROUND(E18*U18,2)</f>
        <v>63.53</v>
      </c>
      <c r="W18" s="160"/>
      <c r="X18" s="160" t="s">
        <v>246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247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266" t="s">
        <v>600</v>
      </c>
      <c r="D19" s="267"/>
      <c r="E19" s="267"/>
      <c r="F19" s="267"/>
      <c r="G19" s="267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249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76" t="str">
        <f>C19</f>
        <v>při pozemkových úpravách, s přehozením výkopku na vzdálenost do 3 m nebo s naložením na dopravní prostředek,</v>
      </c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92" t="s">
        <v>601</v>
      </c>
      <c r="D20" s="183"/>
      <c r="E20" s="184">
        <v>1652.69</v>
      </c>
      <c r="F20" s="160"/>
      <c r="G20" s="160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49"/>
      <c r="Z20" s="149"/>
      <c r="AA20" s="149"/>
      <c r="AB20" s="149"/>
      <c r="AC20" s="149"/>
      <c r="AD20" s="149"/>
      <c r="AE20" s="149"/>
      <c r="AF20" s="149"/>
      <c r="AG20" s="149" t="s">
        <v>251</v>
      </c>
      <c r="AH20" s="149">
        <v>5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92" t="s">
        <v>602</v>
      </c>
      <c r="D21" s="183"/>
      <c r="E21" s="184">
        <v>700.15</v>
      </c>
      <c r="F21" s="160"/>
      <c r="G21" s="160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251</v>
      </c>
      <c r="AH21" s="149">
        <v>5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69">
        <v>6</v>
      </c>
      <c r="B22" s="170" t="s">
        <v>603</v>
      </c>
      <c r="C22" s="179" t="s">
        <v>604</v>
      </c>
      <c r="D22" s="171" t="s">
        <v>244</v>
      </c>
      <c r="E22" s="172">
        <v>1652.69</v>
      </c>
      <c r="F22" s="173"/>
      <c r="G22" s="174">
        <f>ROUND(E22*F22,2)</f>
        <v>0</v>
      </c>
      <c r="H22" s="173"/>
      <c r="I22" s="174">
        <f>ROUND(E22*H22,2)</f>
        <v>0</v>
      </c>
      <c r="J22" s="173"/>
      <c r="K22" s="174">
        <f>ROUND(E22*J22,2)</f>
        <v>0</v>
      </c>
      <c r="L22" s="174">
        <v>21</v>
      </c>
      <c r="M22" s="174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4" t="s">
        <v>245</v>
      </c>
      <c r="S22" s="174" t="s">
        <v>209</v>
      </c>
      <c r="T22" s="175" t="s">
        <v>209</v>
      </c>
      <c r="U22" s="160">
        <v>0.187</v>
      </c>
      <c r="V22" s="160">
        <f>ROUND(E22*U22,2)</f>
        <v>309.05</v>
      </c>
      <c r="W22" s="160"/>
      <c r="X22" s="160" t="s">
        <v>246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247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266" t="s">
        <v>605</v>
      </c>
      <c r="D23" s="267"/>
      <c r="E23" s="267"/>
      <c r="F23" s="267"/>
      <c r="G23" s="267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249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92" t="s">
        <v>606</v>
      </c>
      <c r="D24" s="183"/>
      <c r="E24" s="184"/>
      <c r="F24" s="160"/>
      <c r="G24" s="160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251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92" t="s">
        <v>607</v>
      </c>
      <c r="D25" s="183"/>
      <c r="E25" s="184">
        <v>1032.2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251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92" t="s">
        <v>608</v>
      </c>
      <c r="D26" s="183"/>
      <c r="E26" s="184"/>
      <c r="F26" s="160"/>
      <c r="G26" s="160"/>
      <c r="H26" s="160"/>
      <c r="I26" s="160"/>
      <c r="J26" s="160"/>
      <c r="K26" s="160"/>
      <c r="L26" s="160"/>
      <c r="M26" s="160"/>
      <c r="N26" s="159"/>
      <c r="O26" s="159"/>
      <c r="P26" s="159"/>
      <c r="Q26" s="159"/>
      <c r="R26" s="160"/>
      <c r="S26" s="160"/>
      <c r="T26" s="160"/>
      <c r="U26" s="160"/>
      <c r="V26" s="160"/>
      <c r="W26" s="160"/>
      <c r="X26" s="160"/>
      <c r="Y26" s="149"/>
      <c r="Z26" s="149"/>
      <c r="AA26" s="149"/>
      <c r="AB26" s="149"/>
      <c r="AC26" s="149"/>
      <c r="AD26" s="149"/>
      <c r="AE26" s="149"/>
      <c r="AF26" s="149"/>
      <c r="AG26" s="149" t="s">
        <v>251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92" t="s">
        <v>609</v>
      </c>
      <c r="D27" s="183"/>
      <c r="E27" s="184">
        <v>620.49</v>
      </c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251</v>
      </c>
      <c r="AH27" s="149">
        <v>5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69">
        <v>7</v>
      </c>
      <c r="B28" s="170" t="s">
        <v>610</v>
      </c>
      <c r="C28" s="179" t="s">
        <v>611</v>
      </c>
      <c r="D28" s="171" t="s">
        <v>244</v>
      </c>
      <c r="E28" s="172">
        <v>5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4" t="s">
        <v>245</v>
      </c>
      <c r="S28" s="174" t="s">
        <v>209</v>
      </c>
      <c r="T28" s="175" t="s">
        <v>209</v>
      </c>
      <c r="U28" s="160">
        <v>0.26666000000000001</v>
      </c>
      <c r="V28" s="160">
        <f>ROUND(E28*U28,2)</f>
        <v>1.33</v>
      </c>
      <c r="W28" s="160"/>
      <c r="X28" s="160" t="s">
        <v>246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247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33.75" outlineLevel="1" x14ac:dyDescent="0.2">
      <c r="A29" s="156"/>
      <c r="B29" s="157"/>
      <c r="C29" s="266" t="s">
        <v>248</v>
      </c>
      <c r="D29" s="267"/>
      <c r="E29" s="267"/>
      <c r="F29" s="267"/>
      <c r="G29" s="267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249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76" t="str">
        <f>C29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92" t="s">
        <v>612</v>
      </c>
      <c r="D30" s="183"/>
      <c r="E30" s="184">
        <v>5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251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9">
        <v>8</v>
      </c>
      <c r="B31" s="170" t="s">
        <v>613</v>
      </c>
      <c r="C31" s="179" t="s">
        <v>614</v>
      </c>
      <c r="D31" s="171" t="s">
        <v>244</v>
      </c>
      <c r="E31" s="172">
        <v>700.15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4" t="s">
        <v>245</v>
      </c>
      <c r="S31" s="174" t="s">
        <v>209</v>
      </c>
      <c r="T31" s="175" t="s">
        <v>209</v>
      </c>
      <c r="U31" s="160">
        <v>0.106</v>
      </c>
      <c r="V31" s="160">
        <f>ROUND(E31*U31,2)</f>
        <v>74.22</v>
      </c>
      <c r="W31" s="160"/>
      <c r="X31" s="160" t="s">
        <v>246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247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33.75" outlineLevel="1" x14ac:dyDescent="0.2">
      <c r="A32" s="156"/>
      <c r="B32" s="157"/>
      <c r="C32" s="266" t="s">
        <v>248</v>
      </c>
      <c r="D32" s="267"/>
      <c r="E32" s="267"/>
      <c r="F32" s="267"/>
      <c r="G32" s="267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249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76" t="str">
        <f>C32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92" t="s">
        <v>615</v>
      </c>
      <c r="D33" s="183"/>
      <c r="E33" s="184">
        <v>270</v>
      </c>
      <c r="F33" s="160"/>
      <c r="G33" s="160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251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2" t="s">
        <v>616</v>
      </c>
      <c r="D34" s="183"/>
      <c r="E34" s="184">
        <v>210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251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2" t="s">
        <v>617</v>
      </c>
      <c r="D35" s="183"/>
      <c r="E35" s="184">
        <v>102.4</v>
      </c>
      <c r="F35" s="160"/>
      <c r="G35" s="160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251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92" t="s">
        <v>618</v>
      </c>
      <c r="D36" s="183"/>
      <c r="E36" s="184">
        <v>117.75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251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69">
        <v>9</v>
      </c>
      <c r="B37" s="170" t="s">
        <v>619</v>
      </c>
      <c r="C37" s="179" t="s">
        <v>620</v>
      </c>
      <c r="D37" s="171" t="s">
        <v>244</v>
      </c>
      <c r="E37" s="172">
        <v>588.21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72">
        <v>0</v>
      </c>
      <c r="O37" s="172">
        <f>ROUND(E37*N37,2)</f>
        <v>0</v>
      </c>
      <c r="P37" s="172">
        <v>0</v>
      </c>
      <c r="Q37" s="172">
        <f>ROUND(E37*P37,2)</f>
        <v>0</v>
      </c>
      <c r="R37" s="174" t="s">
        <v>245</v>
      </c>
      <c r="S37" s="174" t="s">
        <v>209</v>
      </c>
      <c r="T37" s="175" t="s">
        <v>209</v>
      </c>
      <c r="U37" s="160">
        <v>7.3999999999999996E-2</v>
      </c>
      <c r="V37" s="160">
        <f>ROUND(E37*U37,2)</f>
        <v>43.53</v>
      </c>
      <c r="W37" s="160"/>
      <c r="X37" s="160" t="s">
        <v>246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247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266" t="s">
        <v>267</v>
      </c>
      <c r="D38" s="267"/>
      <c r="E38" s="267"/>
      <c r="F38" s="267"/>
      <c r="G38" s="267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249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92" t="s">
        <v>621</v>
      </c>
      <c r="D39" s="183"/>
      <c r="E39" s="184">
        <v>588.21</v>
      </c>
      <c r="F39" s="160"/>
      <c r="G39" s="160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49"/>
      <c r="Z39" s="149"/>
      <c r="AA39" s="149"/>
      <c r="AB39" s="149"/>
      <c r="AC39" s="149"/>
      <c r="AD39" s="149"/>
      <c r="AE39" s="149"/>
      <c r="AF39" s="149"/>
      <c r="AG39" s="149" t="s">
        <v>251</v>
      </c>
      <c r="AH39" s="149">
        <v>5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22.5" outlineLevel="1" x14ac:dyDescent="0.2">
      <c r="A40" s="169">
        <v>10</v>
      </c>
      <c r="B40" s="170" t="s">
        <v>265</v>
      </c>
      <c r="C40" s="179" t="s">
        <v>266</v>
      </c>
      <c r="D40" s="171" t="s">
        <v>244</v>
      </c>
      <c r="E40" s="172">
        <v>1764.63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4" t="s">
        <v>245</v>
      </c>
      <c r="S40" s="174" t="s">
        <v>209</v>
      </c>
      <c r="T40" s="175" t="s">
        <v>209</v>
      </c>
      <c r="U40" s="160">
        <v>5.1999999999999998E-3</v>
      </c>
      <c r="V40" s="160">
        <f>ROUND(E40*U40,2)</f>
        <v>9.18</v>
      </c>
      <c r="W40" s="160"/>
      <c r="X40" s="160" t="s">
        <v>246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247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266" t="s">
        <v>267</v>
      </c>
      <c r="D41" s="267"/>
      <c r="E41" s="267"/>
      <c r="F41" s="267"/>
      <c r="G41" s="267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249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92" t="s">
        <v>622</v>
      </c>
      <c r="D42" s="183"/>
      <c r="E42" s="184">
        <v>2352.84</v>
      </c>
      <c r="F42" s="160"/>
      <c r="G42" s="160"/>
      <c r="H42" s="160"/>
      <c r="I42" s="160"/>
      <c r="J42" s="160"/>
      <c r="K42" s="160"/>
      <c r="L42" s="160"/>
      <c r="M42" s="160"/>
      <c r="N42" s="159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49"/>
      <c r="Z42" s="149"/>
      <c r="AA42" s="149"/>
      <c r="AB42" s="149"/>
      <c r="AC42" s="149"/>
      <c r="AD42" s="149"/>
      <c r="AE42" s="149"/>
      <c r="AF42" s="149"/>
      <c r="AG42" s="149" t="s">
        <v>251</v>
      </c>
      <c r="AH42" s="149">
        <v>5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2" t="s">
        <v>623</v>
      </c>
      <c r="D43" s="183"/>
      <c r="E43" s="184">
        <v>-588.21</v>
      </c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251</v>
      </c>
      <c r="AH43" s="149">
        <v>5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22.5" outlineLevel="1" x14ac:dyDescent="0.2">
      <c r="A44" s="169">
        <v>11</v>
      </c>
      <c r="B44" s="170" t="s">
        <v>624</v>
      </c>
      <c r="C44" s="179" t="s">
        <v>625</v>
      </c>
      <c r="D44" s="171" t="s">
        <v>244</v>
      </c>
      <c r="E44" s="172">
        <v>588.21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72">
        <v>0</v>
      </c>
      <c r="O44" s="172">
        <f>ROUND(E44*N44,2)</f>
        <v>0</v>
      </c>
      <c r="P44" s="172">
        <v>0</v>
      </c>
      <c r="Q44" s="172">
        <f>ROUND(E44*P44,2)</f>
        <v>0</v>
      </c>
      <c r="R44" s="174" t="s">
        <v>245</v>
      </c>
      <c r="S44" s="174" t="s">
        <v>209</v>
      </c>
      <c r="T44" s="175" t="s">
        <v>209</v>
      </c>
      <c r="U44" s="160">
        <v>5.2999999999999999E-2</v>
      </c>
      <c r="V44" s="160">
        <f>ROUND(E44*U44,2)</f>
        <v>31.18</v>
      </c>
      <c r="W44" s="160"/>
      <c r="X44" s="160" t="s">
        <v>246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247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2" t="s">
        <v>621</v>
      </c>
      <c r="D45" s="183"/>
      <c r="E45" s="184">
        <v>588.21</v>
      </c>
      <c r="F45" s="160"/>
      <c r="G45" s="160"/>
      <c r="H45" s="160"/>
      <c r="I45" s="160"/>
      <c r="J45" s="160"/>
      <c r="K45" s="160"/>
      <c r="L45" s="160"/>
      <c r="M45" s="160"/>
      <c r="N45" s="159"/>
      <c r="O45" s="159"/>
      <c r="P45" s="159"/>
      <c r="Q45" s="159"/>
      <c r="R45" s="160"/>
      <c r="S45" s="160"/>
      <c r="T45" s="160"/>
      <c r="U45" s="160"/>
      <c r="V45" s="160"/>
      <c r="W45" s="160"/>
      <c r="X45" s="160"/>
      <c r="Y45" s="149"/>
      <c r="Z45" s="149"/>
      <c r="AA45" s="149"/>
      <c r="AB45" s="149"/>
      <c r="AC45" s="149"/>
      <c r="AD45" s="149"/>
      <c r="AE45" s="149"/>
      <c r="AF45" s="149"/>
      <c r="AG45" s="149" t="s">
        <v>251</v>
      </c>
      <c r="AH45" s="149">
        <v>5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22.5" outlineLevel="1" x14ac:dyDescent="0.2">
      <c r="A46" s="169">
        <v>12</v>
      </c>
      <c r="B46" s="170" t="s">
        <v>626</v>
      </c>
      <c r="C46" s="179" t="s">
        <v>627</v>
      </c>
      <c r="D46" s="171" t="s">
        <v>244</v>
      </c>
      <c r="E46" s="172">
        <v>588.21</v>
      </c>
      <c r="F46" s="173"/>
      <c r="G46" s="174">
        <f>ROUND(E46*F46,2)</f>
        <v>0</v>
      </c>
      <c r="H46" s="173"/>
      <c r="I46" s="174">
        <f>ROUND(E46*H46,2)</f>
        <v>0</v>
      </c>
      <c r="J46" s="173"/>
      <c r="K46" s="174">
        <f>ROUND(E46*J46,2)</f>
        <v>0</v>
      </c>
      <c r="L46" s="174">
        <v>21</v>
      </c>
      <c r="M46" s="174">
        <f>G46*(1+L46/100)</f>
        <v>0</v>
      </c>
      <c r="N46" s="172">
        <v>0</v>
      </c>
      <c r="O46" s="172">
        <f>ROUND(E46*N46,2)</f>
        <v>0</v>
      </c>
      <c r="P46" s="172">
        <v>0</v>
      </c>
      <c r="Q46" s="172">
        <f>ROUND(E46*P46,2)</f>
        <v>0</v>
      </c>
      <c r="R46" s="174" t="s">
        <v>245</v>
      </c>
      <c r="S46" s="174" t="s">
        <v>209</v>
      </c>
      <c r="T46" s="175" t="s">
        <v>209</v>
      </c>
      <c r="U46" s="160">
        <v>6.8000000000000005E-2</v>
      </c>
      <c r="V46" s="160">
        <f>ROUND(E46*U46,2)</f>
        <v>40</v>
      </c>
      <c r="W46" s="160"/>
      <c r="X46" s="160" t="s">
        <v>246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247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266" t="s">
        <v>628</v>
      </c>
      <c r="D47" s="267"/>
      <c r="E47" s="267"/>
      <c r="F47" s="267"/>
      <c r="G47" s="267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249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92" t="s">
        <v>629</v>
      </c>
      <c r="D48" s="183"/>
      <c r="E48" s="184"/>
      <c r="F48" s="160"/>
      <c r="G48" s="160"/>
      <c r="H48" s="160"/>
      <c r="I48" s="160"/>
      <c r="J48" s="160"/>
      <c r="K48" s="160"/>
      <c r="L48" s="160"/>
      <c r="M48" s="160"/>
      <c r="N48" s="159"/>
      <c r="O48" s="159"/>
      <c r="P48" s="159"/>
      <c r="Q48" s="159"/>
      <c r="R48" s="160"/>
      <c r="S48" s="160"/>
      <c r="T48" s="160"/>
      <c r="U48" s="160"/>
      <c r="V48" s="160"/>
      <c r="W48" s="160"/>
      <c r="X48" s="160"/>
      <c r="Y48" s="149"/>
      <c r="Z48" s="149"/>
      <c r="AA48" s="149"/>
      <c r="AB48" s="149"/>
      <c r="AC48" s="149"/>
      <c r="AD48" s="149"/>
      <c r="AE48" s="149"/>
      <c r="AF48" s="149"/>
      <c r="AG48" s="149" t="s">
        <v>251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92" t="s">
        <v>630</v>
      </c>
      <c r="D49" s="183"/>
      <c r="E49" s="184">
        <v>588.21</v>
      </c>
      <c r="F49" s="160"/>
      <c r="G49" s="160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49"/>
      <c r="Z49" s="149"/>
      <c r="AA49" s="149"/>
      <c r="AB49" s="149"/>
      <c r="AC49" s="149"/>
      <c r="AD49" s="149"/>
      <c r="AE49" s="149"/>
      <c r="AF49" s="149"/>
      <c r="AG49" s="149" t="s">
        <v>251</v>
      </c>
      <c r="AH49" s="149">
        <v>5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22.5" outlineLevel="1" x14ac:dyDescent="0.2">
      <c r="A50" s="169">
        <v>13</v>
      </c>
      <c r="B50" s="170" t="s">
        <v>631</v>
      </c>
      <c r="C50" s="179" t="s">
        <v>632</v>
      </c>
      <c r="D50" s="171" t="s">
        <v>258</v>
      </c>
      <c r="E50" s="172">
        <v>1588</v>
      </c>
      <c r="F50" s="173"/>
      <c r="G50" s="174">
        <f>ROUND(E50*F50,2)</f>
        <v>0</v>
      </c>
      <c r="H50" s="173"/>
      <c r="I50" s="174">
        <f>ROUND(E50*H50,2)</f>
        <v>0</v>
      </c>
      <c r="J50" s="173"/>
      <c r="K50" s="174">
        <f>ROUND(E50*J50,2)</f>
        <v>0</v>
      </c>
      <c r="L50" s="174">
        <v>21</v>
      </c>
      <c r="M50" s="174">
        <f>G50*(1+L50/100)</f>
        <v>0</v>
      </c>
      <c r="N50" s="172">
        <v>0</v>
      </c>
      <c r="O50" s="172">
        <f>ROUND(E50*N50,2)</f>
        <v>0</v>
      </c>
      <c r="P50" s="172">
        <v>0</v>
      </c>
      <c r="Q50" s="172">
        <f>ROUND(E50*P50,2)</f>
        <v>0</v>
      </c>
      <c r="R50" s="174" t="s">
        <v>245</v>
      </c>
      <c r="S50" s="174" t="s">
        <v>209</v>
      </c>
      <c r="T50" s="175" t="s">
        <v>209</v>
      </c>
      <c r="U50" s="160">
        <v>1.2E-2</v>
      </c>
      <c r="V50" s="160">
        <f>ROUND(E50*U50,2)</f>
        <v>19.059999999999999</v>
      </c>
      <c r="W50" s="160"/>
      <c r="X50" s="160" t="s">
        <v>246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247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266" t="s">
        <v>633</v>
      </c>
      <c r="D51" s="267"/>
      <c r="E51" s="267"/>
      <c r="F51" s="267"/>
      <c r="G51" s="267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249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92" t="s">
        <v>634</v>
      </c>
      <c r="D52" s="183"/>
      <c r="E52" s="184">
        <v>1588</v>
      </c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60"/>
      <c r="S52" s="160"/>
      <c r="T52" s="160"/>
      <c r="U52" s="160"/>
      <c r="V52" s="160"/>
      <c r="W52" s="160"/>
      <c r="X52" s="160"/>
      <c r="Y52" s="149"/>
      <c r="Z52" s="149"/>
      <c r="AA52" s="149"/>
      <c r="AB52" s="149"/>
      <c r="AC52" s="149"/>
      <c r="AD52" s="149"/>
      <c r="AE52" s="149"/>
      <c r="AF52" s="149"/>
      <c r="AG52" s="149" t="s">
        <v>251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69">
        <v>14</v>
      </c>
      <c r="B53" s="170" t="s">
        <v>635</v>
      </c>
      <c r="C53" s="179" t="s">
        <v>636</v>
      </c>
      <c r="D53" s="171" t="s">
        <v>258</v>
      </c>
      <c r="E53" s="172">
        <v>4136.6000000000004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21</v>
      </c>
      <c r="M53" s="174">
        <f>G53*(1+L53/100)</f>
        <v>0</v>
      </c>
      <c r="N53" s="172">
        <v>0</v>
      </c>
      <c r="O53" s="172">
        <f>ROUND(E53*N53,2)</f>
        <v>0</v>
      </c>
      <c r="P53" s="172">
        <v>0</v>
      </c>
      <c r="Q53" s="172">
        <f>ROUND(E53*P53,2)</f>
        <v>0</v>
      </c>
      <c r="R53" s="174" t="s">
        <v>245</v>
      </c>
      <c r="S53" s="174" t="s">
        <v>209</v>
      </c>
      <c r="T53" s="175" t="s">
        <v>209</v>
      </c>
      <c r="U53" s="160">
        <v>1.7999999999999999E-2</v>
      </c>
      <c r="V53" s="160">
        <f>ROUND(E53*U53,2)</f>
        <v>74.459999999999994</v>
      </c>
      <c r="W53" s="160"/>
      <c r="X53" s="160" t="s">
        <v>246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247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66" t="s">
        <v>637</v>
      </c>
      <c r="D54" s="267"/>
      <c r="E54" s="267"/>
      <c r="F54" s="267"/>
      <c r="G54" s="267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49"/>
      <c r="Z54" s="149"/>
      <c r="AA54" s="149"/>
      <c r="AB54" s="149"/>
      <c r="AC54" s="149"/>
      <c r="AD54" s="149"/>
      <c r="AE54" s="149"/>
      <c r="AF54" s="149"/>
      <c r="AG54" s="149" t="s">
        <v>249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92" t="s">
        <v>638</v>
      </c>
      <c r="D55" s="183"/>
      <c r="E55" s="184">
        <v>1588</v>
      </c>
      <c r="F55" s="160"/>
      <c r="G55" s="160"/>
      <c r="H55" s="160"/>
      <c r="I55" s="160"/>
      <c r="J55" s="160"/>
      <c r="K55" s="160"/>
      <c r="L55" s="160"/>
      <c r="M55" s="160"/>
      <c r="N55" s="159"/>
      <c r="O55" s="159"/>
      <c r="P55" s="159"/>
      <c r="Q55" s="159"/>
      <c r="R55" s="160"/>
      <c r="S55" s="160"/>
      <c r="T55" s="160"/>
      <c r="U55" s="160"/>
      <c r="V55" s="160"/>
      <c r="W55" s="160"/>
      <c r="X55" s="160"/>
      <c r="Y55" s="149"/>
      <c r="Z55" s="149"/>
      <c r="AA55" s="149"/>
      <c r="AB55" s="149"/>
      <c r="AC55" s="149"/>
      <c r="AD55" s="149"/>
      <c r="AE55" s="149"/>
      <c r="AF55" s="149"/>
      <c r="AG55" s="149" t="s">
        <v>251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92" t="s">
        <v>639</v>
      </c>
      <c r="D56" s="183"/>
      <c r="E56" s="184">
        <v>490</v>
      </c>
      <c r="F56" s="160"/>
      <c r="G56" s="160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49"/>
      <c r="Z56" s="149"/>
      <c r="AA56" s="149"/>
      <c r="AB56" s="149"/>
      <c r="AC56" s="149"/>
      <c r="AD56" s="149"/>
      <c r="AE56" s="149"/>
      <c r="AF56" s="149"/>
      <c r="AG56" s="149" t="s">
        <v>251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2" t="s">
        <v>640</v>
      </c>
      <c r="D57" s="183"/>
      <c r="E57" s="184">
        <v>200</v>
      </c>
      <c r="F57" s="160"/>
      <c r="G57" s="160"/>
      <c r="H57" s="160"/>
      <c r="I57" s="160"/>
      <c r="J57" s="160"/>
      <c r="K57" s="160"/>
      <c r="L57" s="160"/>
      <c r="M57" s="160"/>
      <c r="N57" s="159"/>
      <c r="O57" s="159"/>
      <c r="P57" s="159"/>
      <c r="Q57" s="159"/>
      <c r="R57" s="160"/>
      <c r="S57" s="160"/>
      <c r="T57" s="160"/>
      <c r="U57" s="160"/>
      <c r="V57" s="160"/>
      <c r="W57" s="160"/>
      <c r="X57" s="160"/>
      <c r="Y57" s="149"/>
      <c r="Z57" s="149"/>
      <c r="AA57" s="149"/>
      <c r="AB57" s="149"/>
      <c r="AC57" s="149"/>
      <c r="AD57" s="149"/>
      <c r="AE57" s="149"/>
      <c r="AF57" s="149"/>
      <c r="AG57" s="149" t="s">
        <v>251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2" t="s">
        <v>641</v>
      </c>
      <c r="D58" s="183"/>
      <c r="E58" s="184">
        <v>86.6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251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92" t="s">
        <v>642</v>
      </c>
      <c r="D59" s="183"/>
      <c r="E59" s="184">
        <v>1772</v>
      </c>
      <c r="F59" s="160"/>
      <c r="G59" s="160"/>
      <c r="H59" s="160"/>
      <c r="I59" s="160"/>
      <c r="J59" s="160"/>
      <c r="K59" s="160"/>
      <c r="L59" s="160"/>
      <c r="M59" s="160"/>
      <c r="N59" s="159"/>
      <c r="O59" s="159"/>
      <c r="P59" s="159"/>
      <c r="Q59" s="159"/>
      <c r="R59" s="160"/>
      <c r="S59" s="160"/>
      <c r="T59" s="160"/>
      <c r="U59" s="160"/>
      <c r="V59" s="160"/>
      <c r="W59" s="160"/>
      <c r="X59" s="160"/>
      <c r="Y59" s="149"/>
      <c r="Z59" s="149"/>
      <c r="AA59" s="149"/>
      <c r="AB59" s="149"/>
      <c r="AC59" s="149"/>
      <c r="AD59" s="149"/>
      <c r="AE59" s="149"/>
      <c r="AF59" s="149"/>
      <c r="AG59" s="149" t="s">
        <v>251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69">
        <v>15</v>
      </c>
      <c r="B60" s="170" t="s">
        <v>283</v>
      </c>
      <c r="C60" s="179" t="s">
        <v>284</v>
      </c>
      <c r="D60" s="171" t="s">
        <v>244</v>
      </c>
      <c r="E60" s="172">
        <v>588.21</v>
      </c>
      <c r="F60" s="173"/>
      <c r="G60" s="174">
        <f>ROUND(E60*F60,2)</f>
        <v>0</v>
      </c>
      <c r="H60" s="173"/>
      <c r="I60" s="174">
        <f>ROUND(E60*H60,2)</f>
        <v>0</v>
      </c>
      <c r="J60" s="173"/>
      <c r="K60" s="174">
        <f>ROUND(E60*J60,2)</f>
        <v>0</v>
      </c>
      <c r="L60" s="174">
        <v>21</v>
      </c>
      <c r="M60" s="174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4" t="s">
        <v>245</v>
      </c>
      <c r="S60" s="174" t="s">
        <v>209</v>
      </c>
      <c r="T60" s="175" t="s">
        <v>209</v>
      </c>
      <c r="U60" s="160">
        <v>0</v>
      </c>
      <c r="V60" s="160">
        <f>ROUND(E60*U60,2)</f>
        <v>0</v>
      </c>
      <c r="W60" s="160"/>
      <c r="X60" s="160" t="s">
        <v>246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247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92" t="s">
        <v>621</v>
      </c>
      <c r="D61" s="183"/>
      <c r="E61" s="184">
        <v>588.21</v>
      </c>
      <c r="F61" s="160"/>
      <c r="G61" s="160"/>
      <c r="H61" s="160"/>
      <c r="I61" s="160"/>
      <c r="J61" s="160"/>
      <c r="K61" s="160"/>
      <c r="L61" s="160"/>
      <c r="M61" s="160"/>
      <c r="N61" s="159"/>
      <c r="O61" s="159"/>
      <c r="P61" s="159"/>
      <c r="Q61" s="159"/>
      <c r="R61" s="160"/>
      <c r="S61" s="160"/>
      <c r="T61" s="160"/>
      <c r="U61" s="160"/>
      <c r="V61" s="160"/>
      <c r="W61" s="160"/>
      <c r="X61" s="160"/>
      <c r="Y61" s="149"/>
      <c r="Z61" s="149"/>
      <c r="AA61" s="149"/>
      <c r="AB61" s="149"/>
      <c r="AC61" s="149"/>
      <c r="AD61" s="149"/>
      <c r="AE61" s="149"/>
      <c r="AF61" s="149"/>
      <c r="AG61" s="149" t="s">
        <v>251</v>
      </c>
      <c r="AH61" s="149">
        <v>5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69">
        <v>16</v>
      </c>
      <c r="B62" s="170" t="s">
        <v>643</v>
      </c>
      <c r="C62" s="179" t="s">
        <v>644</v>
      </c>
      <c r="D62" s="171" t="s">
        <v>347</v>
      </c>
      <c r="E62" s="172">
        <v>141.2475</v>
      </c>
      <c r="F62" s="173"/>
      <c r="G62" s="174">
        <f>ROUND(E62*F62,2)</f>
        <v>0</v>
      </c>
      <c r="H62" s="173"/>
      <c r="I62" s="174">
        <f>ROUND(E62*H62,2)</f>
        <v>0</v>
      </c>
      <c r="J62" s="173"/>
      <c r="K62" s="174">
        <f>ROUND(E62*J62,2)</f>
        <v>0</v>
      </c>
      <c r="L62" s="174">
        <v>21</v>
      </c>
      <c r="M62" s="174">
        <f>G62*(1+L62/100)</f>
        <v>0</v>
      </c>
      <c r="N62" s="172">
        <v>1</v>
      </c>
      <c r="O62" s="172">
        <f>ROUND(E62*N62,2)</f>
        <v>141.25</v>
      </c>
      <c r="P62" s="172">
        <v>0</v>
      </c>
      <c r="Q62" s="172">
        <f>ROUND(E62*P62,2)</f>
        <v>0</v>
      </c>
      <c r="R62" s="174" t="s">
        <v>315</v>
      </c>
      <c r="S62" s="174" t="s">
        <v>209</v>
      </c>
      <c r="T62" s="175" t="s">
        <v>209</v>
      </c>
      <c r="U62" s="160">
        <v>0</v>
      </c>
      <c r="V62" s="160">
        <f>ROUND(E62*U62,2)</f>
        <v>0</v>
      </c>
      <c r="W62" s="160"/>
      <c r="X62" s="160" t="s">
        <v>316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317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92" t="s">
        <v>645</v>
      </c>
      <c r="D63" s="183"/>
      <c r="E63" s="184"/>
      <c r="F63" s="160"/>
      <c r="G63" s="160"/>
      <c r="H63" s="160"/>
      <c r="I63" s="160"/>
      <c r="J63" s="160"/>
      <c r="K63" s="160"/>
      <c r="L63" s="160"/>
      <c r="M63" s="160"/>
      <c r="N63" s="159"/>
      <c r="O63" s="159"/>
      <c r="P63" s="159"/>
      <c r="Q63" s="159"/>
      <c r="R63" s="160"/>
      <c r="S63" s="160"/>
      <c r="T63" s="160"/>
      <c r="U63" s="160"/>
      <c r="V63" s="160"/>
      <c r="W63" s="160"/>
      <c r="X63" s="160"/>
      <c r="Y63" s="149"/>
      <c r="Z63" s="149"/>
      <c r="AA63" s="149"/>
      <c r="AB63" s="149"/>
      <c r="AC63" s="149"/>
      <c r="AD63" s="149"/>
      <c r="AE63" s="149"/>
      <c r="AF63" s="149"/>
      <c r="AG63" s="149" t="s">
        <v>251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92" t="s">
        <v>646</v>
      </c>
      <c r="D64" s="183"/>
      <c r="E64" s="184">
        <v>41.625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49"/>
      <c r="Z64" s="149"/>
      <c r="AA64" s="149"/>
      <c r="AB64" s="149"/>
      <c r="AC64" s="149"/>
      <c r="AD64" s="149"/>
      <c r="AE64" s="149"/>
      <c r="AF64" s="149"/>
      <c r="AG64" s="149" t="s">
        <v>251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2" t="s">
        <v>647</v>
      </c>
      <c r="D65" s="183"/>
      <c r="E65" s="184">
        <v>36.075000000000003</v>
      </c>
      <c r="F65" s="160"/>
      <c r="G65" s="160"/>
      <c r="H65" s="160"/>
      <c r="I65" s="160"/>
      <c r="J65" s="160"/>
      <c r="K65" s="160"/>
      <c r="L65" s="160"/>
      <c r="M65" s="160"/>
      <c r="N65" s="159"/>
      <c r="O65" s="159"/>
      <c r="P65" s="159"/>
      <c r="Q65" s="159"/>
      <c r="R65" s="160"/>
      <c r="S65" s="160"/>
      <c r="T65" s="160"/>
      <c r="U65" s="160"/>
      <c r="V65" s="160"/>
      <c r="W65" s="160"/>
      <c r="X65" s="160"/>
      <c r="Y65" s="149"/>
      <c r="Z65" s="149"/>
      <c r="AA65" s="149"/>
      <c r="AB65" s="149"/>
      <c r="AC65" s="149"/>
      <c r="AD65" s="149"/>
      <c r="AE65" s="149"/>
      <c r="AF65" s="149"/>
      <c r="AG65" s="149" t="s">
        <v>251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92" t="s">
        <v>648</v>
      </c>
      <c r="D66" s="183"/>
      <c r="E66" s="184">
        <v>19.98</v>
      </c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49"/>
      <c r="Z66" s="149"/>
      <c r="AA66" s="149"/>
      <c r="AB66" s="149"/>
      <c r="AC66" s="149"/>
      <c r="AD66" s="149"/>
      <c r="AE66" s="149"/>
      <c r="AF66" s="149"/>
      <c r="AG66" s="149" t="s">
        <v>251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92" t="s">
        <v>649</v>
      </c>
      <c r="D67" s="183"/>
      <c r="E67" s="184">
        <v>43.567500000000003</v>
      </c>
      <c r="F67" s="160"/>
      <c r="G67" s="160"/>
      <c r="H67" s="160"/>
      <c r="I67" s="160"/>
      <c r="J67" s="160"/>
      <c r="K67" s="160"/>
      <c r="L67" s="160"/>
      <c r="M67" s="160"/>
      <c r="N67" s="159"/>
      <c r="O67" s="159"/>
      <c r="P67" s="159"/>
      <c r="Q67" s="159"/>
      <c r="R67" s="160"/>
      <c r="S67" s="160"/>
      <c r="T67" s="160"/>
      <c r="U67" s="160"/>
      <c r="V67" s="160"/>
      <c r="W67" s="160"/>
      <c r="X67" s="160"/>
      <c r="Y67" s="149"/>
      <c r="Z67" s="149"/>
      <c r="AA67" s="149"/>
      <c r="AB67" s="149"/>
      <c r="AC67" s="149"/>
      <c r="AD67" s="149"/>
      <c r="AE67" s="149"/>
      <c r="AF67" s="149"/>
      <c r="AG67" s="149" t="s">
        <v>251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x14ac:dyDescent="0.2">
      <c r="A68" s="163" t="s">
        <v>204</v>
      </c>
      <c r="B68" s="164" t="s">
        <v>109</v>
      </c>
      <c r="C68" s="178" t="s">
        <v>110</v>
      </c>
      <c r="D68" s="165"/>
      <c r="E68" s="166"/>
      <c r="F68" s="167"/>
      <c r="G68" s="167">
        <f>SUMIF(AG69:AG79,"&lt;&gt;NOR",G69:G79)</f>
        <v>0</v>
      </c>
      <c r="H68" s="167"/>
      <c r="I68" s="167">
        <f>SUM(I69:I79)</f>
        <v>0</v>
      </c>
      <c r="J68" s="167"/>
      <c r="K68" s="167">
        <f>SUM(K69:K79)</f>
        <v>0</v>
      </c>
      <c r="L68" s="167"/>
      <c r="M68" s="167">
        <f>SUM(M69:M79)</f>
        <v>0</v>
      </c>
      <c r="N68" s="166"/>
      <c r="O68" s="166">
        <f>SUM(O69:O79)</f>
        <v>51.059999999999995</v>
      </c>
      <c r="P68" s="166"/>
      <c r="Q68" s="166">
        <f>SUM(Q69:Q79)</f>
        <v>0</v>
      </c>
      <c r="R68" s="167"/>
      <c r="S68" s="167"/>
      <c r="T68" s="168"/>
      <c r="U68" s="162"/>
      <c r="V68" s="162">
        <f>SUM(V69:V79)</f>
        <v>62.360000000000007</v>
      </c>
      <c r="W68" s="162"/>
      <c r="X68" s="162"/>
      <c r="AG68" t="s">
        <v>205</v>
      </c>
    </row>
    <row r="69" spans="1:60" ht="22.5" outlineLevel="1" x14ac:dyDescent="0.2">
      <c r="A69" s="169">
        <v>17</v>
      </c>
      <c r="B69" s="170" t="s">
        <v>650</v>
      </c>
      <c r="C69" s="179" t="s">
        <v>651</v>
      </c>
      <c r="D69" s="171" t="s">
        <v>244</v>
      </c>
      <c r="E69" s="172">
        <v>3.53484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21</v>
      </c>
      <c r="M69" s="174">
        <f>G69*(1+L69/100)</f>
        <v>0</v>
      </c>
      <c r="N69" s="172">
        <v>2.5251399999999999</v>
      </c>
      <c r="O69" s="172">
        <f>ROUND(E69*N69,2)</f>
        <v>8.93</v>
      </c>
      <c r="P69" s="172">
        <v>0</v>
      </c>
      <c r="Q69" s="172">
        <f>ROUND(E69*P69,2)</f>
        <v>0</v>
      </c>
      <c r="R69" s="174" t="s">
        <v>384</v>
      </c>
      <c r="S69" s="174" t="s">
        <v>209</v>
      </c>
      <c r="T69" s="175" t="s">
        <v>209</v>
      </c>
      <c r="U69" s="160">
        <v>1.17</v>
      </c>
      <c r="V69" s="160">
        <f>ROUND(E69*U69,2)</f>
        <v>4.1399999999999997</v>
      </c>
      <c r="W69" s="160"/>
      <c r="X69" s="160" t="s">
        <v>246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247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266" t="s">
        <v>652</v>
      </c>
      <c r="D70" s="267"/>
      <c r="E70" s="267"/>
      <c r="F70" s="267"/>
      <c r="G70" s="267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249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22.5" outlineLevel="1" x14ac:dyDescent="0.2">
      <c r="A71" s="156"/>
      <c r="B71" s="157"/>
      <c r="C71" s="192" t="s">
        <v>653</v>
      </c>
      <c r="D71" s="183"/>
      <c r="E71" s="184">
        <v>3.53484</v>
      </c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49"/>
      <c r="Z71" s="149"/>
      <c r="AA71" s="149"/>
      <c r="AB71" s="149"/>
      <c r="AC71" s="149"/>
      <c r="AD71" s="149"/>
      <c r="AE71" s="149"/>
      <c r="AF71" s="149"/>
      <c r="AG71" s="149" t="s">
        <v>251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69">
        <v>18</v>
      </c>
      <c r="B72" s="170" t="s">
        <v>654</v>
      </c>
      <c r="C72" s="179" t="s">
        <v>655</v>
      </c>
      <c r="D72" s="171" t="s">
        <v>258</v>
      </c>
      <c r="E72" s="172">
        <v>39.276000000000003</v>
      </c>
      <c r="F72" s="173"/>
      <c r="G72" s="174">
        <f>ROUND(E72*F72,2)</f>
        <v>0</v>
      </c>
      <c r="H72" s="173"/>
      <c r="I72" s="174">
        <f>ROUND(E72*H72,2)</f>
        <v>0</v>
      </c>
      <c r="J72" s="173"/>
      <c r="K72" s="174">
        <f>ROUND(E72*J72,2)</f>
        <v>0</v>
      </c>
      <c r="L72" s="174">
        <v>21</v>
      </c>
      <c r="M72" s="174">
        <f>G72*(1+L72/100)</f>
        <v>0</v>
      </c>
      <c r="N72" s="172">
        <v>0.74</v>
      </c>
      <c r="O72" s="172">
        <f>ROUND(E72*N72,2)</f>
        <v>29.06</v>
      </c>
      <c r="P72" s="172">
        <v>0</v>
      </c>
      <c r="Q72" s="172">
        <f>ROUND(E72*P72,2)</f>
        <v>0</v>
      </c>
      <c r="R72" s="174" t="s">
        <v>384</v>
      </c>
      <c r="S72" s="174" t="s">
        <v>209</v>
      </c>
      <c r="T72" s="175" t="s">
        <v>209</v>
      </c>
      <c r="U72" s="160">
        <v>1.1000000000000001</v>
      </c>
      <c r="V72" s="160">
        <f>ROUND(E72*U72,2)</f>
        <v>43.2</v>
      </c>
      <c r="W72" s="160"/>
      <c r="X72" s="160" t="s">
        <v>246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247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266" t="s">
        <v>656</v>
      </c>
      <c r="D73" s="267"/>
      <c r="E73" s="267"/>
      <c r="F73" s="267"/>
      <c r="G73" s="267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249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2" t="s">
        <v>657</v>
      </c>
      <c r="D74" s="183"/>
      <c r="E74" s="184">
        <v>39.276000000000003</v>
      </c>
      <c r="F74" s="160"/>
      <c r="G74" s="160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251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69">
        <v>19</v>
      </c>
      <c r="B75" s="170" t="s">
        <v>658</v>
      </c>
      <c r="C75" s="179" t="s">
        <v>659</v>
      </c>
      <c r="D75" s="171" t="s">
        <v>244</v>
      </c>
      <c r="E75" s="172">
        <v>5</v>
      </c>
      <c r="F75" s="173"/>
      <c r="G75" s="174">
        <f>ROUND(E75*F75,2)</f>
        <v>0</v>
      </c>
      <c r="H75" s="173"/>
      <c r="I75" s="174">
        <f>ROUND(E75*H75,2)</f>
        <v>0</v>
      </c>
      <c r="J75" s="173"/>
      <c r="K75" s="174">
        <f>ROUND(E75*J75,2)</f>
        <v>0</v>
      </c>
      <c r="L75" s="174">
        <v>21</v>
      </c>
      <c r="M75" s="174">
        <f>G75*(1+L75/100)</f>
        <v>0</v>
      </c>
      <c r="N75" s="172">
        <v>2.5249999999999999</v>
      </c>
      <c r="O75" s="172">
        <f>ROUND(E75*N75,2)</f>
        <v>12.63</v>
      </c>
      <c r="P75" s="172">
        <v>0</v>
      </c>
      <c r="Q75" s="172">
        <f>ROUND(E75*P75,2)</f>
        <v>0</v>
      </c>
      <c r="R75" s="174" t="s">
        <v>384</v>
      </c>
      <c r="S75" s="174" t="s">
        <v>209</v>
      </c>
      <c r="T75" s="175" t="s">
        <v>209</v>
      </c>
      <c r="U75" s="160">
        <v>0.47699999999999998</v>
      </c>
      <c r="V75" s="160">
        <f>ROUND(E75*U75,2)</f>
        <v>2.39</v>
      </c>
      <c r="W75" s="160"/>
      <c r="X75" s="160" t="s">
        <v>246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247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2" t="s">
        <v>660</v>
      </c>
      <c r="D76" s="183"/>
      <c r="E76" s="184">
        <v>5</v>
      </c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251</v>
      </c>
      <c r="AH76" s="149">
        <v>5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69">
        <v>20</v>
      </c>
      <c r="B77" s="170" t="s">
        <v>661</v>
      </c>
      <c r="C77" s="179" t="s">
        <v>662</v>
      </c>
      <c r="D77" s="171" t="s">
        <v>347</v>
      </c>
      <c r="E77" s="172">
        <v>0.43102000000000001</v>
      </c>
      <c r="F77" s="173"/>
      <c r="G77" s="174">
        <f>ROUND(E77*F77,2)</f>
        <v>0</v>
      </c>
      <c r="H77" s="173"/>
      <c r="I77" s="174">
        <f>ROUND(E77*H77,2)</f>
        <v>0</v>
      </c>
      <c r="J77" s="173"/>
      <c r="K77" s="174">
        <f>ROUND(E77*J77,2)</f>
        <v>0</v>
      </c>
      <c r="L77" s="174">
        <v>21</v>
      </c>
      <c r="M77" s="174">
        <f>G77*(1+L77/100)</f>
        <v>0</v>
      </c>
      <c r="N77" s="172">
        <v>1.0210999999999999</v>
      </c>
      <c r="O77" s="172">
        <f>ROUND(E77*N77,2)</f>
        <v>0.44</v>
      </c>
      <c r="P77" s="172">
        <v>0</v>
      </c>
      <c r="Q77" s="172">
        <f>ROUND(E77*P77,2)</f>
        <v>0</v>
      </c>
      <c r="R77" s="174" t="s">
        <v>384</v>
      </c>
      <c r="S77" s="174" t="s">
        <v>209</v>
      </c>
      <c r="T77" s="175" t="s">
        <v>209</v>
      </c>
      <c r="U77" s="160">
        <v>29.292000000000002</v>
      </c>
      <c r="V77" s="160">
        <f>ROUND(E77*U77,2)</f>
        <v>12.63</v>
      </c>
      <c r="W77" s="160"/>
      <c r="X77" s="160" t="s">
        <v>246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247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266" t="s">
        <v>663</v>
      </c>
      <c r="D78" s="267"/>
      <c r="E78" s="267"/>
      <c r="F78" s="267"/>
      <c r="G78" s="267"/>
      <c r="H78" s="160"/>
      <c r="I78" s="160"/>
      <c r="J78" s="160"/>
      <c r="K78" s="160"/>
      <c r="L78" s="160"/>
      <c r="M78" s="160"/>
      <c r="N78" s="159"/>
      <c r="O78" s="159"/>
      <c r="P78" s="159"/>
      <c r="Q78" s="159"/>
      <c r="R78" s="160"/>
      <c r="S78" s="160"/>
      <c r="T78" s="160"/>
      <c r="U78" s="160"/>
      <c r="V78" s="160"/>
      <c r="W78" s="160"/>
      <c r="X78" s="160"/>
      <c r="Y78" s="149"/>
      <c r="Z78" s="149"/>
      <c r="AA78" s="149"/>
      <c r="AB78" s="149"/>
      <c r="AC78" s="149"/>
      <c r="AD78" s="149"/>
      <c r="AE78" s="149"/>
      <c r="AF78" s="149"/>
      <c r="AG78" s="149" t="s">
        <v>249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92" t="s">
        <v>664</v>
      </c>
      <c r="D79" s="183"/>
      <c r="E79" s="184">
        <v>0.43102000000000001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251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x14ac:dyDescent="0.2">
      <c r="A80" s="163" t="s">
        <v>204</v>
      </c>
      <c r="B80" s="164" t="s">
        <v>121</v>
      </c>
      <c r="C80" s="178" t="s">
        <v>122</v>
      </c>
      <c r="D80" s="165"/>
      <c r="E80" s="166"/>
      <c r="F80" s="167"/>
      <c r="G80" s="167">
        <f>SUMIF(AG81:AG92,"&lt;&gt;NOR",G81:G92)</f>
        <v>0</v>
      </c>
      <c r="H80" s="167"/>
      <c r="I80" s="167">
        <f>SUM(I81:I92)</f>
        <v>0</v>
      </c>
      <c r="J80" s="167"/>
      <c r="K80" s="167">
        <f>SUM(K81:K92)</f>
        <v>0</v>
      </c>
      <c r="L80" s="167"/>
      <c r="M80" s="167">
        <f>SUM(M81:M92)</f>
        <v>0</v>
      </c>
      <c r="N80" s="166"/>
      <c r="O80" s="166">
        <f>SUM(O81:O92)</f>
        <v>549.48</v>
      </c>
      <c r="P80" s="166"/>
      <c r="Q80" s="166">
        <f>SUM(Q81:Q92)</f>
        <v>0</v>
      </c>
      <c r="R80" s="167"/>
      <c r="S80" s="167"/>
      <c r="T80" s="168"/>
      <c r="U80" s="162"/>
      <c r="V80" s="162">
        <f>SUM(V81:V92)</f>
        <v>344.09</v>
      </c>
      <c r="W80" s="162"/>
      <c r="X80" s="162"/>
      <c r="AG80" t="s">
        <v>205</v>
      </c>
    </row>
    <row r="81" spans="1:60" outlineLevel="1" x14ac:dyDescent="0.2">
      <c r="A81" s="169">
        <v>21</v>
      </c>
      <c r="B81" s="170" t="s">
        <v>665</v>
      </c>
      <c r="C81" s="179" t="s">
        <v>666</v>
      </c>
      <c r="D81" s="171" t="s">
        <v>244</v>
      </c>
      <c r="E81" s="172">
        <v>12.75</v>
      </c>
      <c r="F81" s="173"/>
      <c r="G81" s="174">
        <f>ROUND(E81*F81,2)</f>
        <v>0</v>
      </c>
      <c r="H81" s="173"/>
      <c r="I81" s="174">
        <f>ROUND(E81*H81,2)</f>
        <v>0</v>
      </c>
      <c r="J81" s="173"/>
      <c r="K81" s="174">
        <f>ROUND(E81*J81,2)</f>
        <v>0</v>
      </c>
      <c r="L81" s="174">
        <v>21</v>
      </c>
      <c r="M81" s="174">
        <f>G81*(1+L81/100)</f>
        <v>0</v>
      </c>
      <c r="N81" s="172">
        <v>2.5698099999999999</v>
      </c>
      <c r="O81" s="172">
        <f>ROUND(E81*N81,2)</f>
        <v>32.770000000000003</v>
      </c>
      <c r="P81" s="172">
        <v>0</v>
      </c>
      <c r="Q81" s="172">
        <f>ROUND(E81*P81,2)</f>
        <v>0</v>
      </c>
      <c r="R81" s="174" t="s">
        <v>667</v>
      </c>
      <c r="S81" s="174" t="s">
        <v>209</v>
      </c>
      <c r="T81" s="175" t="s">
        <v>209</v>
      </c>
      <c r="U81" s="160">
        <v>3.9289999999999998</v>
      </c>
      <c r="V81" s="160">
        <f>ROUND(E81*U81,2)</f>
        <v>50.09</v>
      </c>
      <c r="W81" s="160"/>
      <c r="X81" s="160" t="s">
        <v>246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247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266" t="s">
        <v>668</v>
      </c>
      <c r="D82" s="267"/>
      <c r="E82" s="267"/>
      <c r="F82" s="267"/>
      <c r="G82" s="267"/>
      <c r="H82" s="160"/>
      <c r="I82" s="160"/>
      <c r="J82" s="160"/>
      <c r="K82" s="160"/>
      <c r="L82" s="160"/>
      <c r="M82" s="160"/>
      <c r="N82" s="159"/>
      <c r="O82" s="159"/>
      <c r="P82" s="159"/>
      <c r="Q82" s="159"/>
      <c r="R82" s="160"/>
      <c r="S82" s="160"/>
      <c r="T82" s="160"/>
      <c r="U82" s="160"/>
      <c r="V82" s="160"/>
      <c r="W82" s="160"/>
      <c r="X82" s="160"/>
      <c r="Y82" s="149"/>
      <c r="Z82" s="149"/>
      <c r="AA82" s="149"/>
      <c r="AB82" s="149"/>
      <c r="AC82" s="149"/>
      <c r="AD82" s="149"/>
      <c r="AE82" s="149"/>
      <c r="AF82" s="149"/>
      <c r="AG82" s="149" t="s">
        <v>249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92" t="s">
        <v>669</v>
      </c>
      <c r="D83" s="183"/>
      <c r="E83" s="184">
        <v>12.75</v>
      </c>
      <c r="F83" s="160"/>
      <c r="G83" s="160"/>
      <c r="H83" s="160"/>
      <c r="I83" s="160"/>
      <c r="J83" s="160"/>
      <c r="K83" s="160"/>
      <c r="L83" s="160"/>
      <c r="M83" s="160"/>
      <c r="N83" s="159"/>
      <c r="O83" s="159"/>
      <c r="P83" s="159"/>
      <c r="Q83" s="159"/>
      <c r="R83" s="160"/>
      <c r="S83" s="160"/>
      <c r="T83" s="160"/>
      <c r="U83" s="160"/>
      <c r="V83" s="160"/>
      <c r="W83" s="160"/>
      <c r="X83" s="160"/>
      <c r="Y83" s="149"/>
      <c r="Z83" s="149"/>
      <c r="AA83" s="149"/>
      <c r="AB83" s="149"/>
      <c r="AC83" s="149"/>
      <c r="AD83" s="149"/>
      <c r="AE83" s="149"/>
      <c r="AF83" s="149"/>
      <c r="AG83" s="149" t="s">
        <v>251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2.5" outlineLevel="1" x14ac:dyDescent="0.2">
      <c r="A84" s="169">
        <v>22</v>
      </c>
      <c r="B84" s="170" t="s">
        <v>670</v>
      </c>
      <c r="C84" s="179" t="s">
        <v>671</v>
      </c>
      <c r="D84" s="171" t="s">
        <v>258</v>
      </c>
      <c r="E84" s="172">
        <v>490</v>
      </c>
      <c r="F84" s="173"/>
      <c r="G84" s="174">
        <f>ROUND(E84*F84,2)</f>
        <v>0</v>
      </c>
      <c r="H84" s="173"/>
      <c r="I84" s="174">
        <f>ROUND(E84*H84,2)</f>
        <v>0</v>
      </c>
      <c r="J84" s="173"/>
      <c r="K84" s="174">
        <f>ROUND(E84*J84,2)</f>
        <v>0</v>
      </c>
      <c r="L84" s="174">
        <v>21</v>
      </c>
      <c r="M84" s="174">
        <f>G84*(1+L84/100)</f>
        <v>0</v>
      </c>
      <c r="N84" s="172">
        <v>0.378</v>
      </c>
      <c r="O84" s="172">
        <f>ROUND(E84*N84,2)</f>
        <v>185.22</v>
      </c>
      <c r="P84" s="172">
        <v>0</v>
      </c>
      <c r="Q84" s="172">
        <f>ROUND(E84*P84,2)</f>
        <v>0</v>
      </c>
      <c r="R84" s="174" t="s">
        <v>588</v>
      </c>
      <c r="S84" s="174" t="s">
        <v>209</v>
      </c>
      <c r="T84" s="175" t="s">
        <v>209</v>
      </c>
      <c r="U84" s="160">
        <v>2.5999999999999999E-2</v>
      </c>
      <c r="V84" s="160">
        <f>ROUND(E84*U84,2)</f>
        <v>12.74</v>
      </c>
      <c r="W84" s="160"/>
      <c r="X84" s="160" t="s">
        <v>246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247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92" t="s">
        <v>639</v>
      </c>
      <c r="D85" s="183"/>
      <c r="E85" s="184">
        <v>490</v>
      </c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251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22.5" outlineLevel="1" x14ac:dyDescent="0.2">
      <c r="A86" s="169">
        <v>23</v>
      </c>
      <c r="B86" s="170" t="s">
        <v>672</v>
      </c>
      <c r="C86" s="179" t="s">
        <v>673</v>
      </c>
      <c r="D86" s="171" t="s">
        <v>258</v>
      </c>
      <c r="E86" s="172">
        <v>490</v>
      </c>
      <c r="F86" s="173"/>
      <c r="G86" s="174">
        <f>ROUND(E86*F86,2)</f>
        <v>0</v>
      </c>
      <c r="H86" s="173"/>
      <c r="I86" s="174">
        <f>ROUND(E86*H86,2)</f>
        <v>0</v>
      </c>
      <c r="J86" s="173"/>
      <c r="K86" s="174">
        <f>ROUND(E86*J86,2)</f>
        <v>0</v>
      </c>
      <c r="L86" s="174">
        <v>21</v>
      </c>
      <c r="M86" s="174">
        <f>G86*(1+L86/100)</f>
        <v>0</v>
      </c>
      <c r="N86" s="172">
        <v>0.378</v>
      </c>
      <c r="O86" s="172">
        <f>ROUND(E86*N86,2)</f>
        <v>185.22</v>
      </c>
      <c r="P86" s="172">
        <v>0</v>
      </c>
      <c r="Q86" s="172">
        <f>ROUND(E86*P86,2)</f>
        <v>0</v>
      </c>
      <c r="R86" s="174" t="s">
        <v>588</v>
      </c>
      <c r="S86" s="174" t="s">
        <v>209</v>
      </c>
      <c r="T86" s="175" t="s">
        <v>209</v>
      </c>
      <c r="U86" s="160">
        <v>2.5999999999999999E-2</v>
      </c>
      <c r="V86" s="160">
        <f>ROUND(E86*U86,2)</f>
        <v>12.74</v>
      </c>
      <c r="W86" s="160"/>
      <c r="X86" s="160" t="s">
        <v>246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247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92" t="s">
        <v>674</v>
      </c>
      <c r="D87" s="183"/>
      <c r="E87" s="184">
        <v>490</v>
      </c>
      <c r="F87" s="160"/>
      <c r="G87" s="160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251</v>
      </c>
      <c r="AH87" s="149">
        <v>5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69">
        <v>24</v>
      </c>
      <c r="B88" s="170" t="s">
        <v>675</v>
      </c>
      <c r="C88" s="179" t="s">
        <v>676</v>
      </c>
      <c r="D88" s="171" t="s">
        <v>258</v>
      </c>
      <c r="E88" s="172">
        <v>490</v>
      </c>
      <c r="F88" s="173"/>
      <c r="G88" s="174">
        <f>ROUND(E88*F88,2)</f>
        <v>0</v>
      </c>
      <c r="H88" s="173"/>
      <c r="I88" s="174">
        <f>ROUND(E88*H88,2)</f>
        <v>0</v>
      </c>
      <c r="J88" s="173"/>
      <c r="K88" s="174">
        <f>ROUND(E88*J88,2)</f>
        <v>0</v>
      </c>
      <c r="L88" s="174">
        <v>21</v>
      </c>
      <c r="M88" s="174">
        <f>G88*(1+L88/100)</f>
        <v>0</v>
      </c>
      <c r="N88" s="172">
        <v>7.4099999999999999E-2</v>
      </c>
      <c r="O88" s="172">
        <f>ROUND(E88*N88,2)</f>
        <v>36.31</v>
      </c>
      <c r="P88" s="172">
        <v>0</v>
      </c>
      <c r="Q88" s="172">
        <f>ROUND(E88*P88,2)</f>
        <v>0</v>
      </c>
      <c r="R88" s="174" t="s">
        <v>588</v>
      </c>
      <c r="S88" s="174" t="s">
        <v>209</v>
      </c>
      <c r="T88" s="175" t="s">
        <v>209</v>
      </c>
      <c r="U88" s="160">
        <v>0.54800000000000004</v>
      </c>
      <c r="V88" s="160">
        <f>ROUND(E88*U88,2)</f>
        <v>268.52</v>
      </c>
      <c r="W88" s="160"/>
      <c r="X88" s="160" t="s">
        <v>246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247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ht="22.5" outlineLevel="1" x14ac:dyDescent="0.2">
      <c r="A89" s="156"/>
      <c r="B89" s="157"/>
      <c r="C89" s="266" t="s">
        <v>677</v>
      </c>
      <c r="D89" s="267"/>
      <c r="E89" s="267"/>
      <c r="F89" s="267"/>
      <c r="G89" s="267"/>
      <c r="H89" s="160"/>
      <c r="I89" s="160"/>
      <c r="J89" s="160"/>
      <c r="K89" s="160"/>
      <c r="L89" s="160"/>
      <c r="M89" s="160"/>
      <c r="N89" s="159"/>
      <c r="O89" s="159"/>
      <c r="P89" s="159"/>
      <c r="Q89" s="159"/>
      <c r="R89" s="160"/>
      <c r="S89" s="160"/>
      <c r="T89" s="160"/>
      <c r="U89" s="160"/>
      <c r="V89" s="160"/>
      <c r="W89" s="160"/>
      <c r="X89" s="160"/>
      <c r="Y89" s="149"/>
      <c r="Z89" s="149"/>
      <c r="AA89" s="149"/>
      <c r="AB89" s="149"/>
      <c r="AC89" s="149"/>
      <c r="AD89" s="149"/>
      <c r="AE89" s="149"/>
      <c r="AF89" s="149"/>
      <c r="AG89" s="149" t="s">
        <v>249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76" t="str">
        <f>C89</f>
        <v>s provedením lože z kameniva drceného, s vyplněním spár, s dvojitým hutněním a se smetením přebytečného materiálu na krajnici. S dodáním hmot pro lože a výplň spár.</v>
      </c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2" t="s">
        <v>674</v>
      </c>
      <c r="D90" s="183"/>
      <c r="E90" s="184">
        <v>490</v>
      </c>
      <c r="F90" s="160"/>
      <c r="G90" s="160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49"/>
      <c r="Z90" s="149"/>
      <c r="AA90" s="149"/>
      <c r="AB90" s="149"/>
      <c r="AC90" s="149"/>
      <c r="AD90" s="149"/>
      <c r="AE90" s="149"/>
      <c r="AF90" s="149"/>
      <c r="AG90" s="149" t="s">
        <v>251</v>
      </c>
      <c r="AH90" s="149">
        <v>5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69">
        <v>25</v>
      </c>
      <c r="B91" s="170" t="s">
        <v>678</v>
      </c>
      <c r="C91" s="179" t="s">
        <v>679</v>
      </c>
      <c r="D91" s="171" t="s">
        <v>258</v>
      </c>
      <c r="E91" s="172">
        <v>499.8</v>
      </c>
      <c r="F91" s="173"/>
      <c r="G91" s="174">
        <f>ROUND(E91*F91,2)</f>
        <v>0</v>
      </c>
      <c r="H91" s="173"/>
      <c r="I91" s="174">
        <f>ROUND(E91*H91,2)</f>
        <v>0</v>
      </c>
      <c r="J91" s="173"/>
      <c r="K91" s="174">
        <f>ROUND(E91*J91,2)</f>
        <v>0</v>
      </c>
      <c r="L91" s="174">
        <v>21</v>
      </c>
      <c r="M91" s="174">
        <f>G91*(1+L91/100)</f>
        <v>0</v>
      </c>
      <c r="N91" s="172">
        <v>0.22</v>
      </c>
      <c r="O91" s="172">
        <f>ROUND(E91*N91,2)</f>
        <v>109.96</v>
      </c>
      <c r="P91" s="172">
        <v>0</v>
      </c>
      <c r="Q91" s="172">
        <f>ROUND(E91*P91,2)</f>
        <v>0</v>
      </c>
      <c r="R91" s="174"/>
      <c r="S91" s="174" t="s">
        <v>231</v>
      </c>
      <c r="T91" s="175" t="s">
        <v>210</v>
      </c>
      <c r="U91" s="160">
        <v>0</v>
      </c>
      <c r="V91" s="160">
        <f>ROUND(E91*U91,2)</f>
        <v>0</v>
      </c>
      <c r="W91" s="160"/>
      <c r="X91" s="160" t="s">
        <v>316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317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192" t="s">
        <v>680</v>
      </c>
      <c r="D92" s="183"/>
      <c r="E92" s="184">
        <v>499.8</v>
      </c>
      <c r="F92" s="160"/>
      <c r="G92" s="160"/>
      <c r="H92" s="160"/>
      <c r="I92" s="160"/>
      <c r="J92" s="160"/>
      <c r="K92" s="160"/>
      <c r="L92" s="160"/>
      <c r="M92" s="160"/>
      <c r="N92" s="159"/>
      <c r="O92" s="159"/>
      <c r="P92" s="159"/>
      <c r="Q92" s="159"/>
      <c r="R92" s="160"/>
      <c r="S92" s="160"/>
      <c r="T92" s="160"/>
      <c r="U92" s="160"/>
      <c r="V92" s="160"/>
      <c r="W92" s="160"/>
      <c r="X92" s="160"/>
      <c r="Y92" s="149"/>
      <c r="Z92" s="149"/>
      <c r="AA92" s="149"/>
      <c r="AB92" s="149"/>
      <c r="AC92" s="149"/>
      <c r="AD92" s="149"/>
      <c r="AE92" s="149"/>
      <c r="AF92" s="149"/>
      <c r="AG92" s="149" t="s">
        <v>251</v>
      </c>
      <c r="AH92" s="149">
        <v>5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x14ac:dyDescent="0.2">
      <c r="A93" s="163" t="s">
        <v>204</v>
      </c>
      <c r="B93" s="164" t="s">
        <v>125</v>
      </c>
      <c r="C93" s="178" t="s">
        <v>126</v>
      </c>
      <c r="D93" s="165"/>
      <c r="E93" s="166"/>
      <c r="F93" s="167"/>
      <c r="G93" s="167">
        <f>SUMIF(AG94:AG170,"&lt;&gt;NOR",G94:G170)</f>
        <v>0</v>
      </c>
      <c r="H93" s="167"/>
      <c r="I93" s="167">
        <f>SUM(I94:I170)</f>
        <v>0</v>
      </c>
      <c r="J93" s="167"/>
      <c r="K93" s="167">
        <f>SUM(K94:K170)</f>
        <v>0</v>
      </c>
      <c r="L93" s="167"/>
      <c r="M93" s="167">
        <f>SUM(M94:M170)</f>
        <v>0</v>
      </c>
      <c r="N93" s="166"/>
      <c r="O93" s="166">
        <f>SUM(O94:O170)</f>
        <v>2714.79</v>
      </c>
      <c r="P93" s="166"/>
      <c r="Q93" s="166">
        <f>SUM(Q94:Q170)</f>
        <v>0</v>
      </c>
      <c r="R93" s="167"/>
      <c r="S93" s="167"/>
      <c r="T93" s="168"/>
      <c r="U93" s="162"/>
      <c r="V93" s="162">
        <f>SUM(V94:V170)</f>
        <v>3611.7400000000002</v>
      </c>
      <c r="W93" s="162"/>
      <c r="X93" s="162"/>
      <c r="AG93" t="s">
        <v>205</v>
      </c>
    </row>
    <row r="94" spans="1:60" outlineLevel="1" x14ac:dyDescent="0.2">
      <c r="A94" s="169">
        <v>26</v>
      </c>
      <c r="B94" s="170" t="s">
        <v>681</v>
      </c>
      <c r="C94" s="179" t="s">
        <v>682</v>
      </c>
      <c r="D94" s="171" t="s">
        <v>347</v>
      </c>
      <c r="E94" s="172">
        <v>2.82206</v>
      </c>
      <c r="F94" s="173"/>
      <c r="G94" s="174">
        <f>ROUND(E94*F94,2)</f>
        <v>0</v>
      </c>
      <c r="H94" s="173"/>
      <c r="I94" s="174">
        <f>ROUND(E94*H94,2)</f>
        <v>0</v>
      </c>
      <c r="J94" s="173"/>
      <c r="K94" s="174">
        <f>ROUND(E94*J94,2)</f>
        <v>0</v>
      </c>
      <c r="L94" s="174">
        <v>21</v>
      </c>
      <c r="M94" s="174">
        <f>G94*(1+L94/100)</f>
        <v>0</v>
      </c>
      <c r="N94" s="172">
        <v>1.0217400000000001</v>
      </c>
      <c r="O94" s="172">
        <f>ROUND(E94*N94,2)</f>
        <v>2.88</v>
      </c>
      <c r="P94" s="172">
        <v>0</v>
      </c>
      <c r="Q94" s="172">
        <f>ROUND(E94*P94,2)</f>
        <v>0</v>
      </c>
      <c r="R94" s="174" t="s">
        <v>384</v>
      </c>
      <c r="S94" s="174" t="s">
        <v>209</v>
      </c>
      <c r="T94" s="175" t="s">
        <v>209</v>
      </c>
      <c r="U94" s="160">
        <v>23.530999999999999</v>
      </c>
      <c r="V94" s="160">
        <f>ROUND(E94*U94,2)</f>
        <v>66.41</v>
      </c>
      <c r="W94" s="160"/>
      <c r="X94" s="160" t="s">
        <v>246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247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66" t="s">
        <v>663</v>
      </c>
      <c r="D95" s="267"/>
      <c r="E95" s="267"/>
      <c r="F95" s="267"/>
      <c r="G95" s="267"/>
      <c r="H95" s="160"/>
      <c r="I95" s="160"/>
      <c r="J95" s="160"/>
      <c r="K95" s="160"/>
      <c r="L95" s="160"/>
      <c r="M95" s="160"/>
      <c r="N95" s="159"/>
      <c r="O95" s="159"/>
      <c r="P95" s="159"/>
      <c r="Q95" s="159"/>
      <c r="R95" s="160"/>
      <c r="S95" s="160"/>
      <c r="T95" s="160"/>
      <c r="U95" s="160"/>
      <c r="V95" s="160"/>
      <c r="W95" s="160"/>
      <c r="X95" s="160"/>
      <c r="Y95" s="149"/>
      <c r="Z95" s="149"/>
      <c r="AA95" s="149"/>
      <c r="AB95" s="149"/>
      <c r="AC95" s="149"/>
      <c r="AD95" s="149"/>
      <c r="AE95" s="149"/>
      <c r="AF95" s="149"/>
      <c r="AG95" s="149" t="s">
        <v>249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92" t="s">
        <v>683</v>
      </c>
      <c r="D96" s="183"/>
      <c r="E96" s="184"/>
      <c r="F96" s="160"/>
      <c r="G96" s="160"/>
      <c r="H96" s="160"/>
      <c r="I96" s="160"/>
      <c r="J96" s="160"/>
      <c r="K96" s="160"/>
      <c r="L96" s="160"/>
      <c r="M96" s="160"/>
      <c r="N96" s="159"/>
      <c r="O96" s="159"/>
      <c r="P96" s="159"/>
      <c r="Q96" s="159"/>
      <c r="R96" s="160"/>
      <c r="S96" s="160"/>
      <c r="T96" s="160"/>
      <c r="U96" s="160"/>
      <c r="V96" s="160"/>
      <c r="W96" s="160"/>
      <c r="X96" s="160"/>
      <c r="Y96" s="149"/>
      <c r="Z96" s="149"/>
      <c r="AA96" s="149"/>
      <c r="AB96" s="149"/>
      <c r="AC96" s="149"/>
      <c r="AD96" s="149"/>
      <c r="AE96" s="149"/>
      <c r="AF96" s="149"/>
      <c r="AG96" s="149" t="s">
        <v>251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92" t="s">
        <v>684</v>
      </c>
      <c r="D97" s="183"/>
      <c r="E97" s="184">
        <v>0.86380000000000001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251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92" t="s">
        <v>685</v>
      </c>
      <c r="D98" s="183"/>
      <c r="E98" s="184">
        <v>1.0934900000000001</v>
      </c>
      <c r="F98" s="160"/>
      <c r="G98" s="160"/>
      <c r="H98" s="160"/>
      <c r="I98" s="160"/>
      <c r="J98" s="160"/>
      <c r="K98" s="160"/>
      <c r="L98" s="160"/>
      <c r="M98" s="160"/>
      <c r="N98" s="159"/>
      <c r="O98" s="159"/>
      <c r="P98" s="159"/>
      <c r="Q98" s="159"/>
      <c r="R98" s="160"/>
      <c r="S98" s="160"/>
      <c r="T98" s="160"/>
      <c r="U98" s="160"/>
      <c r="V98" s="160"/>
      <c r="W98" s="160"/>
      <c r="X98" s="160"/>
      <c r="Y98" s="149"/>
      <c r="Z98" s="149"/>
      <c r="AA98" s="149"/>
      <c r="AB98" s="149"/>
      <c r="AC98" s="149"/>
      <c r="AD98" s="149"/>
      <c r="AE98" s="149"/>
      <c r="AF98" s="149"/>
      <c r="AG98" s="149" t="s">
        <v>251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92" t="s">
        <v>686</v>
      </c>
      <c r="D99" s="183"/>
      <c r="E99" s="184">
        <v>0.54176999999999997</v>
      </c>
      <c r="F99" s="160"/>
      <c r="G99" s="160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49"/>
      <c r="Z99" s="149"/>
      <c r="AA99" s="149"/>
      <c r="AB99" s="149"/>
      <c r="AC99" s="149"/>
      <c r="AD99" s="149"/>
      <c r="AE99" s="149"/>
      <c r="AF99" s="149"/>
      <c r="AG99" s="149" t="s">
        <v>251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92" t="s">
        <v>687</v>
      </c>
      <c r="D100" s="183"/>
      <c r="E100" s="184">
        <v>0.32300000000000001</v>
      </c>
      <c r="F100" s="160"/>
      <c r="G100" s="160"/>
      <c r="H100" s="160"/>
      <c r="I100" s="160"/>
      <c r="J100" s="160"/>
      <c r="K100" s="160"/>
      <c r="L100" s="160"/>
      <c r="M100" s="160"/>
      <c r="N100" s="159"/>
      <c r="O100" s="159"/>
      <c r="P100" s="159"/>
      <c r="Q100" s="159"/>
      <c r="R100" s="160"/>
      <c r="S100" s="160"/>
      <c r="T100" s="160"/>
      <c r="U100" s="160"/>
      <c r="V100" s="160"/>
      <c r="W100" s="160"/>
      <c r="X100" s="160"/>
      <c r="Y100" s="149"/>
      <c r="Z100" s="149"/>
      <c r="AA100" s="149"/>
      <c r="AB100" s="149"/>
      <c r="AC100" s="149"/>
      <c r="AD100" s="149"/>
      <c r="AE100" s="149"/>
      <c r="AF100" s="149"/>
      <c r="AG100" s="149" t="s">
        <v>251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69">
        <v>27</v>
      </c>
      <c r="B101" s="170" t="s">
        <v>688</v>
      </c>
      <c r="C101" s="179" t="s">
        <v>689</v>
      </c>
      <c r="D101" s="171" t="s">
        <v>347</v>
      </c>
      <c r="E101" s="172">
        <v>11.14776</v>
      </c>
      <c r="F101" s="173"/>
      <c r="G101" s="174">
        <f>ROUND(E101*F101,2)</f>
        <v>0</v>
      </c>
      <c r="H101" s="173"/>
      <c r="I101" s="174">
        <f>ROUND(E101*H101,2)</f>
        <v>0</v>
      </c>
      <c r="J101" s="173"/>
      <c r="K101" s="174">
        <f>ROUND(E101*J101,2)</f>
        <v>0</v>
      </c>
      <c r="L101" s="174">
        <v>21</v>
      </c>
      <c r="M101" s="174">
        <f>G101*(1+L101/100)</f>
        <v>0</v>
      </c>
      <c r="N101" s="172">
        <v>1.0570200000000001</v>
      </c>
      <c r="O101" s="172">
        <f>ROUND(E101*N101,2)</f>
        <v>11.78</v>
      </c>
      <c r="P101" s="172">
        <v>0</v>
      </c>
      <c r="Q101" s="172">
        <f>ROUND(E101*P101,2)</f>
        <v>0</v>
      </c>
      <c r="R101" s="174" t="s">
        <v>384</v>
      </c>
      <c r="S101" s="174" t="s">
        <v>209</v>
      </c>
      <c r="T101" s="175" t="s">
        <v>209</v>
      </c>
      <c r="U101" s="160">
        <v>15.231</v>
      </c>
      <c r="V101" s="160">
        <f>ROUND(E101*U101,2)</f>
        <v>169.79</v>
      </c>
      <c r="W101" s="160"/>
      <c r="X101" s="160" t="s">
        <v>246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247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266" t="s">
        <v>663</v>
      </c>
      <c r="D102" s="267"/>
      <c r="E102" s="267"/>
      <c r="F102" s="267"/>
      <c r="G102" s="267"/>
      <c r="H102" s="160"/>
      <c r="I102" s="160"/>
      <c r="J102" s="160"/>
      <c r="K102" s="160"/>
      <c r="L102" s="160"/>
      <c r="M102" s="160"/>
      <c r="N102" s="159"/>
      <c r="O102" s="159"/>
      <c r="P102" s="159"/>
      <c r="Q102" s="159"/>
      <c r="R102" s="160"/>
      <c r="S102" s="160"/>
      <c r="T102" s="160"/>
      <c r="U102" s="160"/>
      <c r="V102" s="160"/>
      <c r="W102" s="160"/>
      <c r="X102" s="160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249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92" t="s">
        <v>690</v>
      </c>
      <c r="D103" s="183"/>
      <c r="E103" s="184">
        <v>11.14776</v>
      </c>
      <c r="F103" s="160"/>
      <c r="G103" s="160"/>
      <c r="H103" s="160"/>
      <c r="I103" s="160"/>
      <c r="J103" s="160"/>
      <c r="K103" s="160"/>
      <c r="L103" s="160"/>
      <c r="M103" s="160"/>
      <c r="N103" s="159"/>
      <c r="O103" s="159"/>
      <c r="P103" s="159"/>
      <c r="Q103" s="159"/>
      <c r="R103" s="160"/>
      <c r="S103" s="160"/>
      <c r="T103" s="160"/>
      <c r="U103" s="160"/>
      <c r="V103" s="160"/>
      <c r="W103" s="160"/>
      <c r="X103" s="160"/>
      <c r="Y103" s="149"/>
      <c r="Z103" s="149"/>
      <c r="AA103" s="149"/>
      <c r="AB103" s="149"/>
      <c r="AC103" s="149"/>
      <c r="AD103" s="149"/>
      <c r="AE103" s="149"/>
      <c r="AF103" s="149"/>
      <c r="AG103" s="149" t="s">
        <v>251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69">
        <v>28</v>
      </c>
      <c r="B104" s="170" t="s">
        <v>691</v>
      </c>
      <c r="C104" s="179" t="s">
        <v>692</v>
      </c>
      <c r="D104" s="171" t="s">
        <v>258</v>
      </c>
      <c r="E104" s="172">
        <v>1846.4304999999999</v>
      </c>
      <c r="F104" s="173"/>
      <c r="G104" s="174">
        <f>ROUND(E104*F104,2)</f>
        <v>0</v>
      </c>
      <c r="H104" s="173"/>
      <c r="I104" s="174">
        <f>ROUND(E104*H104,2)</f>
        <v>0</v>
      </c>
      <c r="J104" s="173"/>
      <c r="K104" s="174">
        <f>ROUND(E104*J104,2)</f>
        <v>0</v>
      </c>
      <c r="L104" s="174">
        <v>21</v>
      </c>
      <c r="M104" s="174">
        <f>G104*(1+L104/100)</f>
        <v>0</v>
      </c>
      <c r="N104" s="172">
        <v>3.0000000000000001E-5</v>
      </c>
      <c r="O104" s="172">
        <f>ROUND(E104*N104,2)</f>
        <v>0.06</v>
      </c>
      <c r="P104" s="172">
        <v>0</v>
      </c>
      <c r="Q104" s="172">
        <f>ROUND(E104*P104,2)</f>
        <v>0</v>
      </c>
      <c r="R104" s="174" t="s">
        <v>693</v>
      </c>
      <c r="S104" s="174" t="s">
        <v>209</v>
      </c>
      <c r="T104" s="175" t="s">
        <v>209</v>
      </c>
      <c r="U104" s="160">
        <v>3.1E-2</v>
      </c>
      <c r="V104" s="160">
        <f>ROUND(E104*U104,2)</f>
        <v>57.24</v>
      </c>
      <c r="W104" s="160"/>
      <c r="X104" s="160" t="s">
        <v>246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247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92" t="s">
        <v>694</v>
      </c>
      <c r="D105" s="183"/>
      <c r="E105" s="184">
        <v>1846.4304999999999</v>
      </c>
      <c r="F105" s="160"/>
      <c r="G105" s="160"/>
      <c r="H105" s="160"/>
      <c r="I105" s="160"/>
      <c r="J105" s="160"/>
      <c r="K105" s="160"/>
      <c r="L105" s="160"/>
      <c r="M105" s="160"/>
      <c r="N105" s="159"/>
      <c r="O105" s="159"/>
      <c r="P105" s="159"/>
      <c r="Q105" s="159"/>
      <c r="R105" s="160"/>
      <c r="S105" s="160"/>
      <c r="T105" s="160"/>
      <c r="U105" s="160"/>
      <c r="V105" s="160"/>
      <c r="W105" s="160"/>
      <c r="X105" s="160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251</v>
      </c>
      <c r="AH105" s="149">
        <v>5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22.5" outlineLevel="1" x14ac:dyDescent="0.2">
      <c r="A106" s="169">
        <v>29</v>
      </c>
      <c r="B106" s="170" t="s">
        <v>695</v>
      </c>
      <c r="C106" s="179" t="s">
        <v>696</v>
      </c>
      <c r="D106" s="171" t="s">
        <v>258</v>
      </c>
      <c r="E106" s="172">
        <v>131.58152000000001</v>
      </c>
      <c r="F106" s="173"/>
      <c r="G106" s="174">
        <f>ROUND(E106*F106,2)</f>
        <v>0</v>
      </c>
      <c r="H106" s="173"/>
      <c r="I106" s="174">
        <f>ROUND(E106*H106,2)</f>
        <v>0</v>
      </c>
      <c r="J106" s="173"/>
      <c r="K106" s="174">
        <f>ROUND(E106*J106,2)</f>
        <v>0</v>
      </c>
      <c r="L106" s="174">
        <v>21</v>
      </c>
      <c r="M106" s="174">
        <f>G106*(1+L106/100)</f>
        <v>0</v>
      </c>
      <c r="N106" s="172">
        <v>1.6930000000000001E-2</v>
      </c>
      <c r="O106" s="172">
        <f>ROUND(E106*N106,2)</f>
        <v>2.23</v>
      </c>
      <c r="P106" s="172">
        <v>0</v>
      </c>
      <c r="Q106" s="172">
        <f>ROUND(E106*P106,2)</f>
        <v>0</v>
      </c>
      <c r="R106" s="174" t="s">
        <v>384</v>
      </c>
      <c r="S106" s="174" t="s">
        <v>209</v>
      </c>
      <c r="T106" s="175" t="s">
        <v>209</v>
      </c>
      <c r="U106" s="160">
        <v>1.5396000000000001</v>
      </c>
      <c r="V106" s="160">
        <f>ROUND(E106*U106,2)</f>
        <v>202.58</v>
      </c>
      <c r="W106" s="160"/>
      <c r="X106" s="160" t="s">
        <v>246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247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92" t="s">
        <v>697</v>
      </c>
      <c r="D107" s="183"/>
      <c r="E107" s="184">
        <v>30.89592</v>
      </c>
      <c r="F107" s="160"/>
      <c r="G107" s="160"/>
      <c r="H107" s="160"/>
      <c r="I107" s="160"/>
      <c r="J107" s="160"/>
      <c r="K107" s="160"/>
      <c r="L107" s="160"/>
      <c r="M107" s="160"/>
      <c r="N107" s="159"/>
      <c r="O107" s="159"/>
      <c r="P107" s="159"/>
      <c r="Q107" s="159"/>
      <c r="R107" s="160"/>
      <c r="S107" s="160"/>
      <c r="T107" s="160"/>
      <c r="U107" s="160"/>
      <c r="V107" s="160"/>
      <c r="W107" s="160"/>
      <c r="X107" s="160"/>
      <c r="Y107" s="149"/>
      <c r="Z107" s="149"/>
      <c r="AA107" s="149"/>
      <c r="AB107" s="149"/>
      <c r="AC107" s="149"/>
      <c r="AD107" s="149"/>
      <c r="AE107" s="149"/>
      <c r="AF107" s="149"/>
      <c r="AG107" s="149" t="s">
        <v>251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92" t="s">
        <v>698</v>
      </c>
      <c r="D108" s="183"/>
      <c r="E108" s="184">
        <v>7.04</v>
      </c>
      <c r="F108" s="160"/>
      <c r="G108" s="160"/>
      <c r="H108" s="160"/>
      <c r="I108" s="160"/>
      <c r="J108" s="160"/>
      <c r="K108" s="160"/>
      <c r="L108" s="160"/>
      <c r="M108" s="160"/>
      <c r="N108" s="159"/>
      <c r="O108" s="159"/>
      <c r="P108" s="159"/>
      <c r="Q108" s="159"/>
      <c r="R108" s="160"/>
      <c r="S108" s="160"/>
      <c r="T108" s="160"/>
      <c r="U108" s="160"/>
      <c r="V108" s="160"/>
      <c r="W108" s="160"/>
      <c r="X108" s="160"/>
      <c r="Y108" s="149"/>
      <c r="Z108" s="149"/>
      <c r="AA108" s="149"/>
      <c r="AB108" s="149"/>
      <c r="AC108" s="149"/>
      <c r="AD108" s="149"/>
      <c r="AE108" s="149"/>
      <c r="AF108" s="149"/>
      <c r="AG108" s="149" t="s">
        <v>251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92" t="s">
        <v>699</v>
      </c>
      <c r="D109" s="183"/>
      <c r="E109" s="184">
        <v>11.75</v>
      </c>
      <c r="F109" s="160"/>
      <c r="G109" s="160"/>
      <c r="H109" s="160"/>
      <c r="I109" s="160"/>
      <c r="J109" s="160"/>
      <c r="K109" s="160"/>
      <c r="L109" s="160"/>
      <c r="M109" s="160"/>
      <c r="N109" s="159"/>
      <c r="O109" s="159"/>
      <c r="P109" s="159"/>
      <c r="Q109" s="159"/>
      <c r="R109" s="160"/>
      <c r="S109" s="160"/>
      <c r="T109" s="160"/>
      <c r="U109" s="160"/>
      <c r="V109" s="160"/>
      <c r="W109" s="160"/>
      <c r="X109" s="160"/>
      <c r="Y109" s="149"/>
      <c r="Z109" s="149"/>
      <c r="AA109" s="149"/>
      <c r="AB109" s="149"/>
      <c r="AC109" s="149"/>
      <c r="AD109" s="149"/>
      <c r="AE109" s="149"/>
      <c r="AF109" s="149"/>
      <c r="AG109" s="149" t="s">
        <v>251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192" t="s">
        <v>700</v>
      </c>
      <c r="D110" s="183"/>
      <c r="E110" s="184">
        <v>13.7</v>
      </c>
      <c r="F110" s="160"/>
      <c r="G110" s="160"/>
      <c r="H110" s="160"/>
      <c r="I110" s="160"/>
      <c r="J110" s="160"/>
      <c r="K110" s="160"/>
      <c r="L110" s="160"/>
      <c r="M110" s="160"/>
      <c r="N110" s="159"/>
      <c r="O110" s="159"/>
      <c r="P110" s="159"/>
      <c r="Q110" s="159"/>
      <c r="R110" s="160"/>
      <c r="S110" s="160"/>
      <c r="T110" s="160"/>
      <c r="U110" s="160"/>
      <c r="V110" s="160"/>
      <c r="W110" s="160"/>
      <c r="X110" s="160"/>
      <c r="Y110" s="149"/>
      <c r="Z110" s="149"/>
      <c r="AA110" s="149"/>
      <c r="AB110" s="149"/>
      <c r="AC110" s="149"/>
      <c r="AD110" s="149"/>
      <c r="AE110" s="149"/>
      <c r="AF110" s="149"/>
      <c r="AG110" s="149" t="s">
        <v>251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192" t="s">
        <v>701</v>
      </c>
      <c r="D111" s="183"/>
      <c r="E111" s="184">
        <v>13.148</v>
      </c>
      <c r="F111" s="160"/>
      <c r="G111" s="160"/>
      <c r="H111" s="160"/>
      <c r="I111" s="160"/>
      <c r="J111" s="160"/>
      <c r="K111" s="160"/>
      <c r="L111" s="160"/>
      <c r="M111" s="160"/>
      <c r="N111" s="159"/>
      <c r="O111" s="159"/>
      <c r="P111" s="159"/>
      <c r="Q111" s="159"/>
      <c r="R111" s="160"/>
      <c r="S111" s="160"/>
      <c r="T111" s="160"/>
      <c r="U111" s="160"/>
      <c r="V111" s="160"/>
      <c r="W111" s="160"/>
      <c r="X111" s="160"/>
      <c r="Y111" s="149"/>
      <c r="Z111" s="149"/>
      <c r="AA111" s="149"/>
      <c r="AB111" s="149"/>
      <c r="AC111" s="149"/>
      <c r="AD111" s="149"/>
      <c r="AE111" s="149"/>
      <c r="AF111" s="149"/>
      <c r="AG111" s="149" t="s">
        <v>251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92" t="s">
        <v>702</v>
      </c>
      <c r="D112" s="183"/>
      <c r="E112" s="184">
        <v>5.6790000000000003</v>
      </c>
      <c r="F112" s="160"/>
      <c r="G112" s="160"/>
      <c r="H112" s="160"/>
      <c r="I112" s="160"/>
      <c r="J112" s="160"/>
      <c r="K112" s="160"/>
      <c r="L112" s="160"/>
      <c r="M112" s="160"/>
      <c r="N112" s="159"/>
      <c r="O112" s="159"/>
      <c r="P112" s="159"/>
      <c r="Q112" s="159"/>
      <c r="R112" s="160"/>
      <c r="S112" s="160"/>
      <c r="T112" s="160"/>
      <c r="U112" s="160"/>
      <c r="V112" s="160"/>
      <c r="W112" s="160"/>
      <c r="X112" s="160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251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192" t="s">
        <v>703</v>
      </c>
      <c r="D113" s="183"/>
      <c r="E113" s="184">
        <v>1.8</v>
      </c>
      <c r="F113" s="160"/>
      <c r="G113" s="160"/>
      <c r="H113" s="160"/>
      <c r="I113" s="160"/>
      <c r="J113" s="160"/>
      <c r="K113" s="160"/>
      <c r="L113" s="160"/>
      <c r="M113" s="160"/>
      <c r="N113" s="159"/>
      <c r="O113" s="159"/>
      <c r="P113" s="159"/>
      <c r="Q113" s="159"/>
      <c r="R113" s="160"/>
      <c r="S113" s="160"/>
      <c r="T113" s="160"/>
      <c r="U113" s="160"/>
      <c r="V113" s="160"/>
      <c r="W113" s="160"/>
      <c r="X113" s="160"/>
      <c r="Y113" s="149"/>
      <c r="Z113" s="149"/>
      <c r="AA113" s="149"/>
      <c r="AB113" s="149"/>
      <c r="AC113" s="149"/>
      <c r="AD113" s="149"/>
      <c r="AE113" s="149"/>
      <c r="AF113" s="149"/>
      <c r="AG113" s="149" t="s">
        <v>251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56"/>
      <c r="B114" s="157"/>
      <c r="C114" s="192" t="s">
        <v>704</v>
      </c>
      <c r="D114" s="183"/>
      <c r="E114" s="184">
        <v>0.432</v>
      </c>
      <c r="F114" s="160"/>
      <c r="G114" s="160"/>
      <c r="H114" s="160"/>
      <c r="I114" s="160"/>
      <c r="J114" s="160"/>
      <c r="K114" s="160"/>
      <c r="L114" s="160"/>
      <c r="M114" s="160"/>
      <c r="N114" s="159"/>
      <c r="O114" s="159"/>
      <c r="P114" s="159"/>
      <c r="Q114" s="159"/>
      <c r="R114" s="160"/>
      <c r="S114" s="160"/>
      <c r="T114" s="160"/>
      <c r="U114" s="160"/>
      <c r="V114" s="160"/>
      <c r="W114" s="160"/>
      <c r="X114" s="160"/>
      <c r="Y114" s="149"/>
      <c r="Z114" s="149"/>
      <c r="AA114" s="149"/>
      <c r="AB114" s="149"/>
      <c r="AC114" s="149"/>
      <c r="AD114" s="149"/>
      <c r="AE114" s="149"/>
      <c r="AF114" s="149"/>
      <c r="AG114" s="149" t="s">
        <v>251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92" t="s">
        <v>705</v>
      </c>
      <c r="D115" s="183"/>
      <c r="E115" s="184">
        <v>0.59399999999999997</v>
      </c>
      <c r="F115" s="160"/>
      <c r="G115" s="160"/>
      <c r="H115" s="160"/>
      <c r="I115" s="160"/>
      <c r="J115" s="160"/>
      <c r="K115" s="160"/>
      <c r="L115" s="160"/>
      <c r="M115" s="160"/>
      <c r="N115" s="159"/>
      <c r="O115" s="159"/>
      <c r="P115" s="159"/>
      <c r="Q115" s="159"/>
      <c r="R115" s="160"/>
      <c r="S115" s="160"/>
      <c r="T115" s="160"/>
      <c r="U115" s="160"/>
      <c r="V115" s="160"/>
      <c r="W115" s="160"/>
      <c r="X115" s="160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251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92" t="s">
        <v>706</v>
      </c>
      <c r="D116" s="183"/>
      <c r="E116" s="184">
        <v>33.7926</v>
      </c>
      <c r="F116" s="160"/>
      <c r="G116" s="160"/>
      <c r="H116" s="160"/>
      <c r="I116" s="160"/>
      <c r="J116" s="160"/>
      <c r="K116" s="160"/>
      <c r="L116" s="160"/>
      <c r="M116" s="160"/>
      <c r="N116" s="159"/>
      <c r="O116" s="159"/>
      <c r="P116" s="159"/>
      <c r="Q116" s="159"/>
      <c r="R116" s="160"/>
      <c r="S116" s="160"/>
      <c r="T116" s="160"/>
      <c r="U116" s="160"/>
      <c r="V116" s="160"/>
      <c r="W116" s="160"/>
      <c r="X116" s="160"/>
      <c r="Y116" s="149"/>
      <c r="Z116" s="149"/>
      <c r="AA116" s="149"/>
      <c r="AB116" s="149"/>
      <c r="AC116" s="149"/>
      <c r="AD116" s="149"/>
      <c r="AE116" s="149"/>
      <c r="AF116" s="149"/>
      <c r="AG116" s="149" t="s">
        <v>251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92" t="s">
        <v>707</v>
      </c>
      <c r="D117" s="183"/>
      <c r="E117" s="184">
        <v>12.75</v>
      </c>
      <c r="F117" s="160"/>
      <c r="G117" s="160"/>
      <c r="H117" s="160"/>
      <c r="I117" s="160"/>
      <c r="J117" s="160"/>
      <c r="K117" s="160"/>
      <c r="L117" s="160"/>
      <c r="M117" s="160"/>
      <c r="N117" s="159"/>
      <c r="O117" s="159"/>
      <c r="P117" s="159"/>
      <c r="Q117" s="159"/>
      <c r="R117" s="160"/>
      <c r="S117" s="160"/>
      <c r="T117" s="160"/>
      <c r="U117" s="160"/>
      <c r="V117" s="160"/>
      <c r="W117" s="160"/>
      <c r="X117" s="160"/>
      <c r="Y117" s="149"/>
      <c r="Z117" s="149"/>
      <c r="AA117" s="149"/>
      <c r="AB117" s="149"/>
      <c r="AC117" s="149"/>
      <c r="AD117" s="149"/>
      <c r="AE117" s="149"/>
      <c r="AF117" s="149"/>
      <c r="AG117" s="149" t="s">
        <v>251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69">
        <v>30</v>
      </c>
      <c r="B118" s="170" t="s">
        <v>708</v>
      </c>
      <c r="C118" s="179" t="s">
        <v>709</v>
      </c>
      <c r="D118" s="171" t="s">
        <v>258</v>
      </c>
      <c r="E118" s="172">
        <v>131.58152000000001</v>
      </c>
      <c r="F118" s="173"/>
      <c r="G118" s="174">
        <f>ROUND(E118*F118,2)</f>
        <v>0</v>
      </c>
      <c r="H118" s="173"/>
      <c r="I118" s="174">
        <f>ROUND(E118*H118,2)</f>
        <v>0</v>
      </c>
      <c r="J118" s="173"/>
      <c r="K118" s="174">
        <f>ROUND(E118*J118,2)</f>
        <v>0</v>
      </c>
      <c r="L118" s="174">
        <v>21</v>
      </c>
      <c r="M118" s="174">
        <f>G118*(1+L118/100)</f>
        <v>0</v>
      </c>
      <c r="N118" s="172">
        <v>0</v>
      </c>
      <c r="O118" s="172">
        <f>ROUND(E118*N118,2)</f>
        <v>0</v>
      </c>
      <c r="P118" s="172">
        <v>0</v>
      </c>
      <c r="Q118" s="172">
        <f>ROUND(E118*P118,2)</f>
        <v>0</v>
      </c>
      <c r="R118" s="174" t="s">
        <v>384</v>
      </c>
      <c r="S118" s="174" t="s">
        <v>209</v>
      </c>
      <c r="T118" s="175" t="s">
        <v>209</v>
      </c>
      <c r="U118" s="160">
        <v>0.26</v>
      </c>
      <c r="V118" s="160">
        <f>ROUND(E118*U118,2)</f>
        <v>34.21</v>
      </c>
      <c r="W118" s="160"/>
      <c r="X118" s="160" t="s">
        <v>246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247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92" t="s">
        <v>710</v>
      </c>
      <c r="D119" s="183"/>
      <c r="E119" s="184">
        <v>131.58152000000001</v>
      </c>
      <c r="F119" s="160"/>
      <c r="G119" s="160"/>
      <c r="H119" s="160"/>
      <c r="I119" s="160"/>
      <c r="J119" s="160"/>
      <c r="K119" s="160"/>
      <c r="L119" s="160"/>
      <c r="M119" s="160"/>
      <c r="N119" s="159"/>
      <c r="O119" s="159"/>
      <c r="P119" s="159"/>
      <c r="Q119" s="159"/>
      <c r="R119" s="160"/>
      <c r="S119" s="160"/>
      <c r="T119" s="160"/>
      <c r="U119" s="160"/>
      <c r="V119" s="160"/>
      <c r="W119" s="160"/>
      <c r="X119" s="160"/>
      <c r="Y119" s="149"/>
      <c r="Z119" s="149"/>
      <c r="AA119" s="149"/>
      <c r="AB119" s="149"/>
      <c r="AC119" s="149"/>
      <c r="AD119" s="149"/>
      <c r="AE119" s="149"/>
      <c r="AF119" s="149"/>
      <c r="AG119" s="149" t="s">
        <v>251</v>
      </c>
      <c r="AH119" s="149">
        <v>5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22.5" outlineLevel="1" x14ac:dyDescent="0.2">
      <c r="A120" s="169">
        <v>31</v>
      </c>
      <c r="B120" s="170" t="s">
        <v>711</v>
      </c>
      <c r="C120" s="179" t="s">
        <v>712</v>
      </c>
      <c r="D120" s="171" t="s">
        <v>258</v>
      </c>
      <c r="E120" s="172">
        <v>3176</v>
      </c>
      <c r="F120" s="173"/>
      <c r="G120" s="174">
        <f>ROUND(E120*F120,2)</f>
        <v>0</v>
      </c>
      <c r="H120" s="173"/>
      <c r="I120" s="174">
        <f>ROUND(E120*H120,2)</f>
        <v>0</v>
      </c>
      <c r="J120" s="173"/>
      <c r="K120" s="174">
        <f>ROUND(E120*J120,2)</f>
        <v>0</v>
      </c>
      <c r="L120" s="174">
        <v>21</v>
      </c>
      <c r="M120" s="174">
        <f>G120*(1+L120/100)</f>
        <v>0</v>
      </c>
      <c r="N120" s="172">
        <v>0.55125000000000002</v>
      </c>
      <c r="O120" s="172">
        <f>ROUND(E120*N120,2)</f>
        <v>1750.77</v>
      </c>
      <c r="P120" s="172">
        <v>0</v>
      </c>
      <c r="Q120" s="172">
        <f>ROUND(E120*P120,2)</f>
        <v>0</v>
      </c>
      <c r="R120" s="174" t="s">
        <v>588</v>
      </c>
      <c r="S120" s="174" t="s">
        <v>209</v>
      </c>
      <c r="T120" s="175" t="s">
        <v>209</v>
      </c>
      <c r="U120" s="160">
        <v>2.7E-2</v>
      </c>
      <c r="V120" s="160">
        <f>ROUND(E120*U120,2)</f>
        <v>85.75</v>
      </c>
      <c r="W120" s="160"/>
      <c r="X120" s="160" t="s">
        <v>246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247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192" t="s">
        <v>713</v>
      </c>
      <c r="D121" s="183"/>
      <c r="E121" s="184">
        <v>3176</v>
      </c>
      <c r="F121" s="160"/>
      <c r="G121" s="160"/>
      <c r="H121" s="160"/>
      <c r="I121" s="160"/>
      <c r="J121" s="160"/>
      <c r="K121" s="160"/>
      <c r="L121" s="160"/>
      <c r="M121" s="160"/>
      <c r="N121" s="159"/>
      <c r="O121" s="159"/>
      <c r="P121" s="159"/>
      <c r="Q121" s="159"/>
      <c r="R121" s="160"/>
      <c r="S121" s="160"/>
      <c r="T121" s="160"/>
      <c r="U121" s="160"/>
      <c r="V121" s="160"/>
      <c r="W121" s="160"/>
      <c r="X121" s="160"/>
      <c r="Y121" s="149"/>
      <c r="Z121" s="149"/>
      <c r="AA121" s="149"/>
      <c r="AB121" s="149"/>
      <c r="AC121" s="149"/>
      <c r="AD121" s="149"/>
      <c r="AE121" s="149"/>
      <c r="AF121" s="149"/>
      <c r="AG121" s="149" t="s">
        <v>251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22.5" outlineLevel="1" x14ac:dyDescent="0.2">
      <c r="A122" s="169">
        <v>32</v>
      </c>
      <c r="B122" s="170" t="s">
        <v>714</v>
      </c>
      <c r="C122" s="179" t="s">
        <v>715</v>
      </c>
      <c r="D122" s="171" t="s">
        <v>258</v>
      </c>
      <c r="E122" s="172">
        <v>1846.4304999999999</v>
      </c>
      <c r="F122" s="173"/>
      <c r="G122" s="174">
        <f>ROUND(E122*F122,2)</f>
        <v>0</v>
      </c>
      <c r="H122" s="173"/>
      <c r="I122" s="174">
        <f>ROUND(E122*H122,2)</f>
        <v>0</v>
      </c>
      <c r="J122" s="173"/>
      <c r="K122" s="174">
        <f>ROUND(E122*J122,2)</f>
        <v>0</v>
      </c>
      <c r="L122" s="174">
        <v>21</v>
      </c>
      <c r="M122" s="174">
        <f>G122*(1+L122/100)</f>
        <v>0</v>
      </c>
      <c r="N122" s="172">
        <v>5.0000000000000001E-3</v>
      </c>
      <c r="O122" s="172">
        <f>ROUND(E122*N122,2)</f>
        <v>9.23</v>
      </c>
      <c r="P122" s="172">
        <v>0</v>
      </c>
      <c r="Q122" s="172">
        <f>ROUND(E122*P122,2)</f>
        <v>0</v>
      </c>
      <c r="R122" s="174" t="s">
        <v>384</v>
      </c>
      <c r="S122" s="174" t="s">
        <v>209</v>
      </c>
      <c r="T122" s="175" t="s">
        <v>209</v>
      </c>
      <c r="U122" s="160">
        <v>0.17799999999999999</v>
      </c>
      <c r="V122" s="160">
        <f>ROUND(E122*U122,2)</f>
        <v>328.66</v>
      </c>
      <c r="W122" s="160"/>
      <c r="X122" s="160" t="s">
        <v>246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247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266" t="s">
        <v>716</v>
      </c>
      <c r="D123" s="267"/>
      <c r="E123" s="267"/>
      <c r="F123" s="267"/>
      <c r="G123" s="267"/>
      <c r="H123" s="160"/>
      <c r="I123" s="160"/>
      <c r="J123" s="160"/>
      <c r="K123" s="160"/>
      <c r="L123" s="160"/>
      <c r="M123" s="160"/>
      <c r="N123" s="159"/>
      <c r="O123" s="159"/>
      <c r="P123" s="159"/>
      <c r="Q123" s="159"/>
      <c r="R123" s="160"/>
      <c r="S123" s="160"/>
      <c r="T123" s="160"/>
      <c r="U123" s="160"/>
      <c r="V123" s="160"/>
      <c r="W123" s="160"/>
      <c r="X123" s="160"/>
      <c r="Y123" s="149"/>
      <c r="Z123" s="149"/>
      <c r="AA123" s="149"/>
      <c r="AB123" s="149"/>
      <c r="AC123" s="149"/>
      <c r="AD123" s="149"/>
      <c r="AE123" s="149"/>
      <c r="AF123" s="149"/>
      <c r="AG123" s="149" t="s">
        <v>249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192" t="s">
        <v>638</v>
      </c>
      <c r="D124" s="183"/>
      <c r="E124" s="184">
        <v>1588</v>
      </c>
      <c r="F124" s="160"/>
      <c r="G124" s="160"/>
      <c r="H124" s="160"/>
      <c r="I124" s="160"/>
      <c r="J124" s="160"/>
      <c r="K124" s="160"/>
      <c r="L124" s="160"/>
      <c r="M124" s="160"/>
      <c r="N124" s="159"/>
      <c r="O124" s="159"/>
      <c r="P124" s="159"/>
      <c r="Q124" s="159"/>
      <c r="R124" s="160"/>
      <c r="S124" s="160"/>
      <c r="T124" s="160"/>
      <c r="U124" s="160"/>
      <c r="V124" s="160"/>
      <c r="W124" s="160"/>
      <c r="X124" s="160"/>
      <c r="Y124" s="149"/>
      <c r="Z124" s="149"/>
      <c r="AA124" s="149"/>
      <c r="AB124" s="149"/>
      <c r="AC124" s="149"/>
      <c r="AD124" s="149"/>
      <c r="AE124" s="149"/>
      <c r="AF124" s="149"/>
      <c r="AG124" s="149" t="s">
        <v>251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92" t="s">
        <v>717</v>
      </c>
      <c r="D125" s="183"/>
      <c r="E125" s="184">
        <v>79.102879999999999</v>
      </c>
      <c r="F125" s="160"/>
      <c r="G125" s="160"/>
      <c r="H125" s="160"/>
      <c r="I125" s="160"/>
      <c r="J125" s="160"/>
      <c r="K125" s="160"/>
      <c r="L125" s="160"/>
      <c r="M125" s="160"/>
      <c r="N125" s="159"/>
      <c r="O125" s="159"/>
      <c r="P125" s="159"/>
      <c r="Q125" s="159"/>
      <c r="R125" s="160"/>
      <c r="S125" s="160"/>
      <c r="T125" s="160"/>
      <c r="U125" s="160"/>
      <c r="V125" s="160"/>
      <c r="W125" s="160"/>
      <c r="X125" s="160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251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92" t="s">
        <v>718</v>
      </c>
      <c r="D126" s="183"/>
      <c r="E126" s="184">
        <v>100.13632</v>
      </c>
      <c r="F126" s="160"/>
      <c r="G126" s="160"/>
      <c r="H126" s="160"/>
      <c r="I126" s="160"/>
      <c r="J126" s="160"/>
      <c r="K126" s="160"/>
      <c r="L126" s="160"/>
      <c r="M126" s="160"/>
      <c r="N126" s="159"/>
      <c r="O126" s="159"/>
      <c r="P126" s="159"/>
      <c r="Q126" s="159"/>
      <c r="R126" s="160"/>
      <c r="S126" s="160"/>
      <c r="T126" s="160"/>
      <c r="U126" s="160"/>
      <c r="V126" s="160"/>
      <c r="W126" s="160"/>
      <c r="X126" s="160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251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92" t="s">
        <v>719</v>
      </c>
      <c r="D127" s="183"/>
      <c r="E127" s="184">
        <v>49.612499999999997</v>
      </c>
      <c r="F127" s="160"/>
      <c r="G127" s="160"/>
      <c r="H127" s="160"/>
      <c r="I127" s="160"/>
      <c r="J127" s="160"/>
      <c r="K127" s="160"/>
      <c r="L127" s="160"/>
      <c r="M127" s="160"/>
      <c r="N127" s="159"/>
      <c r="O127" s="159"/>
      <c r="P127" s="159"/>
      <c r="Q127" s="159"/>
      <c r="R127" s="160"/>
      <c r="S127" s="160"/>
      <c r="T127" s="160"/>
      <c r="U127" s="160"/>
      <c r="V127" s="160"/>
      <c r="W127" s="160"/>
      <c r="X127" s="160"/>
      <c r="Y127" s="149"/>
      <c r="Z127" s="149"/>
      <c r="AA127" s="149"/>
      <c r="AB127" s="149"/>
      <c r="AC127" s="149"/>
      <c r="AD127" s="149"/>
      <c r="AE127" s="149"/>
      <c r="AF127" s="149"/>
      <c r="AG127" s="149" t="s">
        <v>251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192" t="s">
        <v>720</v>
      </c>
      <c r="D128" s="183"/>
      <c r="E128" s="184">
        <v>29.578800000000001</v>
      </c>
      <c r="F128" s="160"/>
      <c r="G128" s="160"/>
      <c r="H128" s="160"/>
      <c r="I128" s="160"/>
      <c r="J128" s="160"/>
      <c r="K128" s="160"/>
      <c r="L128" s="160"/>
      <c r="M128" s="160"/>
      <c r="N128" s="159"/>
      <c r="O128" s="159"/>
      <c r="P128" s="159"/>
      <c r="Q128" s="159"/>
      <c r="R128" s="160"/>
      <c r="S128" s="160"/>
      <c r="T128" s="160"/>
      <c r="U128" s="160"/>
      <c r="V128" s="160"/>
      <c r="W128" s="160"/>
      <c r="X128" s="160"/>
      <c r="Y128" s="149"/>
      <c r="Z128" s="149"/>
      <c r="AA128" s="149"/>
      <c r="AB128" s="149"/>
      <c r="AC128" s="149"/>
      <c r="AD128" s="149"/>
      <c r="AE128" s="149"/>
      <c r="AF128" s="149"/>
      <c r="AG128" s="149" t="s">
        <v>251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22.5" outlineLevel="1" x14ac:dyDescent="0.2">
      <c r="A129" s="169">
        <v>33</v>
      </c>
      <c r="B129" s="170" t="s">
        <v>721</v>
      </c>
      <c r="C129" s="179" t="s">
        <v>722</v>
      </c>
      <c r="D129" s="171" t="s">
        <v>293</v>
      </c>
      <c r="E129" s="172">
        <v>924</v>
      </c>
      <c r="F129" s="173"/>
      <c r="G129" s="174">
        <f>ROUND(E129*F129,2)</f>
        <v>0</v>
      </c>
      <c r="H129" s="173"/>
      <c r="I129" s="174">
        <f>ROUND(E129*H129,2)</f>
        <v>0</v>
      </c>
      <c r="J129" s="173"/>
      <c r="K129" s="174">
        <f>ROUND(E129*J129,2)</f>
        <v>0</v>
      </c>
      <c r="L129" s="174">
        <v>21</v>
      </c>
      <c r="M129" s="174">
        <f>G129*(1+L129/100)</f>
        <v>0</v>
      </c>
      <c r="N129" s="172">
        <v>0</v>
      </c>
      <c r="O129" s="172">
        <f>ROUND(E129*N129,2)</f>
        <v>0</v>
      </c>
      <c r="P129" s="172">
        <v>0</v>
      </c>
      <c r="Q129" s="172">
        <f>ROUND(E129*P129,2)</f>
        <v>0</v>
      </c>
      <c r="R129" s="174" t="s">
        <v>384</v>
      </c>
      <c r="S129" s="174" t="s">
        <v>209</v>
      </c>
      <c r="T129" s="175" t="s">
        <v>209</v>
      </c>
      <c r="U129" s="160">
        <v>5.8000000000000003E-2</v>
      </c>
      <c r="V129" s="160">
        <f>ROUND(E129*U129,2)</f>
        <v>53.59</v>
      </c>
      <c r="W129" s="160"/>
      <c r="X129" s="160" t="s">
        <v>246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247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56"/>
      <c r="B130" s="157"/>
      <c r="C130" s="266" t="s">
        <v>716</v>
      </c>
      <c r="D130" s="267"/>
      <c r="E130" s="267"/>
      <c r="F130" s="267"/>
      <c r="G130" s="267"/>
      <c r="H130" s="160"/>
      <c r="I130" s="160"/>
      <c r="J130" s="160"/>
      <c r="K130" s="160"/>
      <c r="L130" s="160"/>
      <c r="M130" s="160"/>
      <c r="N130" s="159"/>
      <c r="O130" s="159"/>
      <c r="P130" s="159"/>
      <c r="Q130" s="159"/>
      <c r="R130" s="160"/>
      <c r="S130" s="160"/>
      <c r="T130" s="160"/>
      <c r="U130" s="160"/>
      <c r="V130" s="160"/>
      <c r="W130" s="160"/>
      <c r="X130" s="160"/>
      <c r="Y130" s="149"/>
      <c r="Z130" s="149"/>
      <c r="AA130" s="149"/>
      <c r="AB130" s="149"/>
      <c r="AC130" s="149"/>
      <c r="AD130" s="149"/>
      <c r="AE130" s="149"/>
      <c r="AF130" s="149"/>
      <c r="AG130" s="149" t="s">
        <v>249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192" t="s">
        <v>723</v>
      </c>
      <c r="D131" s="183"/>
      <c r="E131" s="184">
        <v>924</v>
      </c>
      <c r="F131" s="160"/>
      <c r="G131" s="160"/>
      <c r="H131" s="160"/>
      <c r="I131" s="160"/>
      <c r="J131" s="160"/>
      <c r="K131" s="160"/>
      <c r="L131" s="160"/>
      <c r="M131" s="160"/>
      <c r="N131" s="159"/>
      <c r="O131" s="159"/>
      <c r="P131" s="159"/>
      <c r="Q131" s="159"/>
      <c r="R131" s="160"/>
      <c r="S131" s="160"/>
      <c r="T131" s="160"/>
      <c r="U131" s="160"/>
      <c r="V131" s="160"/>
      <c r="W131" s="160"/>
      <c r="X131" s="160"/>
      <c r="Y131" s="149"/>
      <c r="Z131" s="149"/>
      <c r="AA131" s="149"/>
      <c r="AB131" s="149"/>
      <c r="AC131" s="149"/>
      <c r="AD131" s="149"/>
      <c r="AE131" s="149"/>
      <c r="AF131" s="149"/>
      <c r="AG131" s="149" t="s">
        <v>251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69">
        <v>34</v>
      </c>
      <c r="B132" s="170" t="s">
        <v>724</v>
      </c>
      <c r="C132" s="179" t="s">
        <v>725</v>
      </c>
      <c r="D132" s="171" t="s">
        <v>244</v>
      </c>
      <c r="E132" s="172">
        <v>60.855499999999999</v>
      </c>
      <c r="F132" s="173"/>
      <c r="G132" s="174">
        <f>ROUND(E132*F132,2)</f>
        <v>0</v>
      </c>
      <c r="H132" s="173"/>
      <c r="I132" s="174">
        <f>ROUND(E132*H132,2)</f>
        <v>0</v>
      </c>
      <c r="J132" s="173"/>
      <c r="K132" s="174">
        <f>ROUND(E132*J132,2)</f>
        <v>0</v>
      </c>
      <c r="L132" s="174">
        <v>21</v>
      </c>
      <c r="M132" s="174">
        <f>G132*(1+L132/100)</f>
        <v>0</v>
      </c>
      <c r="N132" s="172">
        <v>0</v>
      </c>
      <c r="O132" s="172">
        <f>ROUND(E132*N132,2)</f>
        <v>0</v>
      </c>
      <c r="P132" s="172">
        <v>0</v>
      </c>
      <c r="Q132" s="172">
        <f>ROUND(E132*P132,2)</f>
        <v>0</v>
      </c>
      <c r="R132" s="174" t="s">
        <v>384</v>
      </c>
      <c r="S132" s="174" t="s">
        <v>209</v>
      </c>
      <c r="T132" s="175" t="s">
        <v>209</v>
      </c>
      <c r="U132" s="160">
        <v>2.7</v>
      </c>
      <c r="V132" s="160">
        <f>ROUND(E132*U132,2)</f>
        <v>164.31</v>
      </c>
      <c r="W132" s="160"/>
      <c r="X132" s="160" t="s">
        <v>246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247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266" t="s">
        <v>726</v>
      </c>
      <c r="D133" s="267"/>
      <c r="E133" s="267"/>
      <c r="F133" s="267"/>
      <c r="G133" s="267"/>
      <c r="H133" s="160"/>
      <c r="I133" s="160"/>
      <c r="J133" s="160"/>
      <c r="K133" s="160"/>
      <c r="L133" s="160"/>
      <c r="M133" s="160"/>
      <c r="N133" s="159"/>
      <c r="O133" s="159"/>
      <c r="P133" s="159"/>
      <c r="Q133" s="159"/>
      <c r="R133" s="160"/>
      <c r="S133" s="160"/>
      <c r="T133" s="160"/>
      <c r="U133" s="160"/>
      <c r="V133" s="160"/>
      <c r="W133" s="160"/>
      <c r="X133" s="160"/>
      <c r="Y133" s="149"/>
      <c r="Z133" s="149"/>
      <c r="AA133" s="149"/>
      <c r="AB133" s="149"/>
      <c r="AC133" s="149"/>
      <c r="AD133" s="149"/>
      <c r="AE133" s="149"/>
      <c r="AF133" s="149"/>
      <c r="AG133" s="149" t="s">
        <v>249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92" t="s">
        <v>727</v>
      </c>
      <c r="D134" s="183"/>
      <c r="E134" s="184">
        <v>15.82058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49"/>
      <c r="Z134" s="149"/>
      <c r="AA134" s="149"/>
      <c r="AB134" s="149"/>
      <c r="AC134" s="149"/>
      <c r="AD134" s="149"/>
      <c r="AE134" s="149"/>
      <c r="AF134" s="149"/>
      <c r="AG134" s="149" t="s">
        <v>251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56"/>
      <c r="B135" s="157"/>
      <c r="C135" s="192" t="s">
        <v>728</v>
      </c>
      <c r="D135" s="183"/>
      <c r="E135" s="184">
        <v>20.027259999999998</v>
      </c>
      <c r="F135" s="160"/>
      <c r="G135" s="160"/>
      <c r="H135" s="160"/>
      <c r="I135" s="160"/>
      <c r="J135" s="160"/>
      <c r="K135" s="160"/>
      <c r="L135" s="160"/>
      <c r="M135" s="160"/>
      <c r="N135" s="159"/>
      <c r="O135" s="159"/>
      <c r="P135" s="159"/>
      <c r="Q135" s="159"/>
      <c r="R135" s="160"/>
      <c r="S135" s="160"/>
      <c r="T135" s="160"/>
      <c r="U135" s="160"/>
      <c r="V135" s="160"/>
      <c r="W135" s="160"/>
      <c r="X135" s="160"/>
      <c r="Y135" s="149"/>
      <c r="Z135" s="149"/>
      <c r="AA135" s="149"/>
      <c r="AB135" s="149"/>
      <c r="AC135" s="149"/>
      <c r="AD135" s="149"/>
      <c r="AE135" s="149"/>
      <c r="AF135" s="149"/>
      <c r="AG135" s="149" t="s">
        <v>251</v>
      </c>
      <c r="AH135" s="149">
        <v>0</v>
      </c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56"/>
      <c r="B136" s="157"/>
      <c r="C136" s="192" t="s">
        <v>729</v>
      </c>
      <c r="D136" s="183"/>
      <c r="E136" s="184">
        <v>9.9224999999999994</v>
      </c>
      <c r="F136" s="160"/>
      <c r="G136" s="160"/>
      <c r="H136" s="160"/>
      <c r="I136" s="160"/>
      <c r="J136" s="160"/>
      <c r="K136" s="160"/>
      <c r="L136" s="160"/>
      <c r="M136" s="160"/>
      <c r="N136" s="159"/>
      <c r="O136" s="159"/>
      <c r="P136" s="159"/>
      <c r="Q136" s="159"/>
      <c r="R136" s="160"/>
      <c r="S136" s="160"/>
      <c r="T136" s="160"/>
      <c r="U136" s="160"/>
      <c r="V136" s="160"/>
      <c r="W136" s="160"/>
      <c r="X136" s="160"/>
      <c r="Y136" s="149"/>
      <c r="Z136" s="149"/>
      <c r="AA136" s="149"/>
      <c r="AB136" s="149"/>
      <c r="AC136" s="149"/>
      <c r="AD136" s="149"/>
      <c r="AE136" s="149"/>
      <c r="AF136" s="149"/>
      <c r="AG136" s="149" t="s">
        <v>251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92" t="s">
        <v>730</v>
      </c>
      <c r="D137" s="183"/>
      <c r="E137" s="184">
        <v>5.9157599999999997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49"/>
      <c r="Z137" s="149"/>
      <c r="AA137" s="149"/>
      <c r="AB137" s="149"/>
      <c r="AC137" s="149"/>
      <c r="AD137" s="149"/>
      <c r="AE137" s="149"/>
      <c r="AF137" s="149"/>
      <c r="AG137" s="149" t="s">
        <v>251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/>
      <c r="B138" s="157"/>
      <c r="C138" s="192" t="s">
        <v>731</v>
      </c>
      <c r="D138" s="183"/>
      <c r="E138" s="184">
        <v>2.74</v>
      </c>
      <c r="F138" s="160"/>
      <c r="G138" s="160"/>
      <c r="H138" s="160"/>
      <c r="I138" s="160"/>
      <c r="J138" s="160"/>
      <c r="K138" s="160"/>
      <c r="L138" s="160"/>
      <c r="M138" s="160"/>
      <c r="N138" s="159"/>
      <c r="O138" s="159"/>
      <c r="P138" s="159"/>
      <c r="Q138" s="159"/>
      <c r="R138" s="160"/>
      <c r="S138" s="160"/>
      <c r="T138" s="160"/>
      <c r="U138" s="160"/>
      <c r="V138" s="160"/>
      <c r="W138" s="160"/>
      <c r="X138" s="160"/>
      <c r="Y138" s="149"/>
      <c r="Z138" s="149"/>
      <c r="AA138" s="149"/>
      <c r="AB138" s="149"/>
      <c r="AC138" s="149"/>
      <c r="AD138" s="149"/>
      <c r="AE138" s="149"/>
      <c r="AF138" s="149"/>
      <c r="AG138" s="149" t="s">
        <v>251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192" t="s">
        <v>732</v>
      </c>
      <c r="D139" s="183"/>
      <c r="E139" s="184">
        <v>2.6295999999999999</v>
      </c>
      <c r="F139" s="160"/>
      <c r="G139" s="160"/>
      <c r="H139" s="160"/>
      <c r="I139" s="160"/>
      <c r="J139" s="160"/>
      <c r="K139" s="160"/>
      <c r="L139" s="160"/>
      <c r="M139" s="160"/>
      <c r="N139" s="159"/>
      <c r="O139" s="159"/>
      <c r="P139" s="159"/>
      <c r="Q139" s="159"/>
      <c r="R139" s="160"/>
      <c r="S139" s="160"/>
      <c r="T139" s="160"/>
      <c r="U139" s="160"/>
      <c r="V139" s="160"/>
      <c r="W139" s="160"/>
      <c r="X139" s="160"/>
      <c r="Y139" s="149"/>
      <c r="Z139" s="149"/>
      <c r="AA139" s="149"/>
      <c r="AB139" s="149"/>
      <c r="AC139" s="149"/>
      <c r="AD139" s="149"/>
      <c r="AE139" s="149"/>
      <c r="AF139" s="149"/>
      <c r="AG139" s="149" t="s">
        <v>251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192" t="s">
        <v>733</v>
      </c>
      <c r="D140" s="183"/>
      <c r="E140" s="184">
        <v>1.1357999999999999</v>
      </c>
      <c r="F140" s="160"/>
      <c r="G140" s="160"/>
      <c r="H140" s="160"/>
      <c r="I140" s="160"/>
      <c r="J140" s="160"/>
      <c r="K140" s="160"/>
      <c r="L140" s="160"/>
      <c r="M140" s="160"/>
      <c r="N140" s="159"/>
      <c r="O140" s="159"/>
      <c r="P140" s="159"/>
      <c r="Q140" s="159"/>
      <c r="R140" s="160"/>
      <c r="S140" s="160"/>
      <c r="T140" s="160"/>
      <c r="U140" s="160"/>
      <c r="V140" s="160"/>
      <c r="W140" s="160"/>
      <c r="X140" s="160"/>
      <c r="Y140" s="149"/>
      <c r="Z140" s="149"/>
      <c r="AA140" s="149"/>
      <c r="AB140" s="149"/>
      <c r="AC140" s="149"/>
      <c r="AD140" s="149"/>
      <c r="AE140" s="149"/>
      <c r="AF140" s="149"/>
      <c r="AG140" s="149" t="s">
        <v>251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192" t="s">
        <v>734</v>
      </c>
      <c r="D141" s="183"/>
      <c r="E141" s="184">
        <v>0.63</v>
      </c>
      <c r="F141" s="160"/>
      <c r="G141" s="160"/>
      <c r="H141" s="160"/>
      <c r="I141" s="160"/>
      <c r="J141" s="160"/>
      <c r="K141" s="160"/>
      <c r="L141" s="160"/>
      <c r="M141" s="160"/>
      <c r="N141" s="159"/>
      <c r="O141" s="159"/>
      <c r="P141" s="159"/>
      <c r="Q141" s="159"/>
      <c r="R141" s="160"/>
      <c r="S141" s="160"/>
      <c r="T141" s="160"/>
      <c r="U141" s="160"/>
      <c r="V141" s="160"/>
      <c r="W141" s="160"/>
      <c r="X141" s="160"/>
      <c r="Y141" s="149"/>
      <c r="Z141" s="149"/>
      <c r="AA141" s="149"/>
      <c r="AB141" s="149"/>
      <c r="AC141" s="149"/>
      <c r="AD141" s="149"/>
      <c r="AE141" s="149"/>
      <c r="AF141" s="149"/>
      <c r="AG141" s="149" t="s">
        <v>251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56"/>
      <c r="B142" s="157"/>
      <c r="C142" s="192" t="s">
        <v>735</v>
      </c>
      <c r="D142" s="183"/>
      <c r="E142" s="184">
        <v>0.64800000000000002</v>
      </c>
      <c r="F142" s="160"/>
      <c r="G142" s="160"/>
      <c r="H142" s="160"/>
      <c r="I142" s="160"/>
      <c r="J142" s="160"/>
      <c r="K142" s="160"/>
      <c r="L142" s="160"/>
      <c r="M142" s="160"/>
      <c r="N142" s="159"/>
      <c r="O142" s="159"/>
      <c r="P142" s="159"/>
      <c r="Q142" s="159"/>
      <c r="R142" s="160"/>
      <c r="S142" s="160"/>
      <c r="T142" s="160"/>
      <c r="U142" s="160"/>
      <c r="V142" s="160"/>
      <c r="W142" s="160"/>
      <c r="X142" s="160"/>
      <c r="Y142" s="149"/>
      <c r="Z142" s="149"/>
      <c r="AA142" s="149"/>
      <c r="AB142" s="149"/>
      <c r="AC142" s="149"/>
      <c r="AD142" s="149"/>
      <c r="AE142" s="149"/>
      <c r="AF142" s="149"/>
      <c r="AG142" s="149" t="s">
        <v>251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56"/>
      <c r="B143" s="157"/>
      <c r="C143" s="192" t="s">
        <v>736</v>
      </c>
      <c r="D143" s="183"/>
      <c r="E143" s="184">
        <v>1.3859999999999999</v>
      </c>
      <c r="F143" s="160"/>
      <c r="G143" s="160"/>
      <c r="H143" s="160"/>
      <c r="I143" s="160"/>
      <c r="J143" s="160"/>
      <c r="K143" s="160"/>
      <c r="L143" s="160"/>
      <c r="M143" s="160"/>
      <c r="N143" s="159"/>
      <c r="O143" s="159"/>
      <c r="P143" s="159"/>
      <c r="Q143" s="159"/>
      <c r="R143" s="160"/>
      <c r="S143" s="160"/>
      <c r="T143" s="160"/>
      <c r="U143" s="160"/>
      <c r="V143" s="160"/>
      <c r="W143" s="160"/>
      <c r="X143" s="160"/>
      <c r="Y143" s="149"/>
      <c r="Z143" s="149"/>
      <c r="AA143" s="149"/>
      <c r="AB143" s="149"/>
      <c r="AC143" s="149"/>
      <c r="AD143" s="149"/>
      <c r="AE143" s="149"/>
      <c r="AF143" s="149"/>
      <c r="AG143" s="149" t="s">
        <v>251</v>
      </c>
      <c r="AH143" s="149">
        <v>0</v>
      </c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69">
        <v>35</v>
      </c>
      <c r="B144" s="170" t="s">
        <v>737</v>
      </c>
      <c r="C144" s="179" t="s">
        <v>738</v>
      </c>
      <c r="D144" s="171" t="s">
        <v>244</v>
      </c>
      <c r="E144" s="172">
        <v>311.80549999999999</v>
      </c>
      <c r="F144" s="173"/>
      <c r="G144" s="174">
        <f>ROUND(E144*F144,2)</f>
        <v>0</v>
      </c>
      <c r="H144" s="173"/>
      <c r="I144" s="174">
        <f>ROUND(E144*H144,2)</f>
        <v>0</v>
      </c>
      <c r="J144" s="173"/>
      <c r="K144" s="174">
        <f>ROUND(E144*J144,2)</f>
        <v>0</v>
      </c>
      <c r="L144" s="174">
        <v>21</v>
      </c>
      <c r="M144" s="174">
        <f>G144*(1+L144/100)</f>
        <v>0</v>
      </c>
      <c r="N144" s="172">
        <v>0</v>
      </c>
      <c r="O144" s="172">
        <f>ROUND(E144*N144,2)</f>
        <v>0</v>
      </c>
      <c r="P144" s="172">
        <v>0</v>
      </c>
      <c r="Q144" s="172">
        <f>ROUND(E144*P144,2)</f>
        <v>0</v>
      </c>
      <c r="R144" s="174" t="s">
        <v>384</v>
      </c>
      <c r="S144" s="174" t="s">
        <v>209</v>
      </c>
      <c r="T144" s="175" t="s">
        <v>209</v>
      </c>
      <c r="U144" s="160">
        <v>1.35</v>
      </c>
      <c r="V144" s="160">
        <f>ROUND(E144*U144,2)</f>
        <v>420.94</v>
      </c>
      <c r="W144" s="160"/>
      <c r="X144" s="160" t="s">
        <v>246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247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56"/>
      <c r="B145" s="157"/>
      <c r="C145" s="266" t="s">
        <v>726</v>
      </c>
      <c r="D145" s="267"/>
      <c r="E145" s="267"/>
      <c r="F145" s="267"/>
      <c r="G145" s="267"/>
      <c r="H145" s="160"/>
      <c r="I145" s="160"/>
      <c r="J145" s="160"/>
      <c r="K145" s="160"/>
      <c r="L145" s="160"/>
      <c r="M145" s="160"/>
      <c r="N145" s="159"/>
      <c r="O145" s="159"/>
      <c r="P145" s="159"/>
      <c r="Q145" s="159"/>
      <c r="R145" s="160"/>
      <c r="S145" s="160"/>
      <c r="T145" s="160"/>
      <c r="U145" s="160"/>
      <c r="V145" s="160"/>
      <c r="W145" s="160"/>
      <c r="X145" s="160"/>
      <c r="Y145" s="149"/>
      <c r="Z145" s="149"/>
      <c r="AA145" s="149"/>
      <c r="AB145" s="149"/>
      <c r="AC145" s="149"/>
      <c r="AD145" s="149"/>
      <c r="AE145" s="149"/>
      <c r="AF145" s="149"/>
      <c r="AG145" s="149" t="s">
        <v>249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56"/>
      <c r="B146" s="157"/>
      <c r="C146" s="192" t="s">
        <v>739</v>
      </c>
      <c r="D146" s="183"/>
      <c r="E146" s="184">
        <v>311.80549999999999</v>
      </c>
      <c r="F146" s="160"/>
      <c r="G146" s="160"/>
      <c r="H146" s="160"/>
      <c r="I146" s="160"/>
      <c r="J146" s="160"/>
      <c r="K146" s="160"/>
      <c r="L146" s="160"/>
      <c r="M146" s="160"/>
      <c r="N146" s="159"/>
      <c r="O146" s="159"/>
      <c r="P146" s="159"/>
      <c r="Q146" s="159"/>
      <c r="R146" s="160"/>
      <c r="S146" s="160"/>
      <c r="T146" s="160"/>
      <c r="U146" s="160"/>
      <c r="V146" s="160"/>
      <c r="W146" s="160"/>
      <c r="X146" s="160"/>
      <c r="Y146" s="149"/>
      <c r="Z146" s="149"/>
      <c r="AA146" s="149"/>
      <c r="AB146" s="149"/>
      <c r="AC146" s="149"/>
      <c r="AD146" s="149"/>
      <c r="AE146" s="149"/>
      <c r="AF146" s="149"/>
      <c r="AG146" s="149" t="s">
        <v>251</v>
      </c>
      <c r="AH146" s="149">
        <v>5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69">
        <v>36</v>
      </c>
      <c r="B147" s="170" t="s">
        <v>740</v>
      </c>
      <c r="C147" s="179" t="s">
        <v>741</v>
      </c>
      <c r="D147" s="171" t="s">
        <v>258</v>
      </c>
      <c r="E147" s="172">
        <v>258.43049999999999</v>
      </c>
      <c r="F147" s="173"/>
      <c r="G147" s="174">
        <f>ROUND(E147*F147,2)</f>
        <v>0</v>
      </c>
      <c r="H147" s="173"/>
      <c r="I147" s="174">
        <f>ROUND(E147*H147,2)</f>
        <v>0</v>
      </c>
      <c r="J147" s="173"/>
      <c r="K147" s="174">
        <f>ROUND(E147*J147,2)</f>
        <v>0</v>
      </c>
      <c r="L147" s="174">
        <v>21</v>
      </c>
      <c r="M147" s="174">
        <f>G147*(1+L147/100)</f>
        <v>0</v>
      </c>
      <c r="N147" s="172">
        <v>0.47438000000000002</v>
      </c>
      <c r="O147" s="172">
        <f>ROUND(E147*N147,2)</f>
        <v>122.59</v>
      </c>
      <c r="P147" s="172">
        <v>0</v>
      </c>
      <c r="Q147" s="172">
        <f>ROUND(E147*P147,2)</f>
        <v>0</v>
      </c>
      <c r="R147" s="174"/>
      <c r="S147" s="174" t="s">
        <v>231</v>
      </c>
      <c r="T147" s="175" t="s">
        <v>209</v>
      </c>
      <c r="U147" s="160">
        <v>0.91200000000000003</v>
      </c>
      <c r="V147" s="160">
        <f>ROUND(E147*U147,2)</f>
        <v>235.69</v>
      </c>
      <c r="W147" s="160"/>
      <c r="X147" s="160" t="s">
        <v>246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247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192" t="s">
        <v>717</v>
      </c>
      <c r="D148" s="183"/>
      <c r="E148" s="184">
        <v>79.102879999999999</v>
      </c>
      <c r="F148" s="160"/>
      <c r="G148" s="160"/>
      <c r="H148" s="160"/>
      <c r="I148" s="160"/>
      <c r="J148" s="160"/>
      <c r="K148" s="160"/>
      <c r="L148" s="160"/>
      <c r="M148" s="160"/>
      <c r="N148" s="159"/>
      <c r="O148" s="159"/>
      <c r="P148" s="159"/>
      <c r="Q148" s="159"/>
      <c r="R148" s="160"/>
      <c r="S148" s="160"/>
      <c r="T148" s="160"/>
      <c r="U148" s="160"/>
      <c r="V148" s="160"/>
      <c r="W148" s="160"/>
      <c r="X148" s="160"/>
      <c r="Y148" s="149"/>
      <c r="Z148" s="149"/>
      <c r="AA148" s="149"/>
      <c r="AB148" s="149"/>
      <c r="AC148" s="149"/>
      <c r="AD148" s="149"/>
      <c r="AE148" s="149"/>
      <c r="AF148" s="149"/>
      <c r="AG148" s="149" t="s">
        <v>251</v>
      </c>
      <c r="AH148" s="149">
        <v>0</v>
      </c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56"/>
      <c r="B149" s="157"/>
      <c r="C149" s="192" t="s">
        <v>718</v>
      </c>
      <c r="D149" s="183"/>
      <c r="E149" s="184">
        <v>100.13632</v>
      </c>
      <c r="F149" s="160"/>
      <c r="G149" s="160"/>
      <c r="H149" s="160"/>
      <c r="I149" s="160"/>
      <c r="J149" s="160"/>
      <c r="K149" s="160"/>
      <c r="L149" s="160"/>
      <c r="M149" s="160"/>
      <c r="N149" s="159"/>
      <c r="O149" s="159"/>
      <c r="P149" s="159"/>
      <c r="Q149" s="159"/>
      <c r="R149" s="160"/>
      <c r="S149" s="160"/>
      <c r="T149" s="160"/>
      <c r="U149" s="160"/>
      <c r="V149" s="160"/>
      <c r="W149" s="160"/>
      <c r="X149" s="160"/>
      <c r="Y149" s="149"/>
      <c r="Z149" s="149"/>
      <c r="AA149" s="149"/>
      <c r="AB149" s="149"/>
      <c r="AC149" s="149"/>
      <c r="AD149" s="149"/>
      <c r="AE149" s="149"/>
      <c r="AF149" s="149"/>
      <c r="AG149" s="149" t="s">
        <v>251</v>
      </c>
      <c r="AH149" s="149">
        <v>0</v>
      </c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192" t="s">
        <v>719</v>
      </c>
      <c r="D150" s="183"/>
      <c r="E150" s="184">
        <v>49.612499999999997</v>
      </c>
      <c r="F150" s="160"/>
      <c r="G150" s="160"/>
      <c r="H150" s="160"/>
      <c r="I150" s="160"/>
      <c r="J150" s="160"/>
      <c r="K150" s="160"/>
      <c r="L150" s="160"/>
      <c r="M150" s="160"/>
      <c r="N150" s="159"/>
      <c r="O150" s="159"/>
      <c r="P150" s="159"/>
      <c r="Q150" s="159"/>
      <c r="R150" s="160"/>
      <c r="S150" s="160"/>
      <c r="T150" s="160"/>
      <c r="U150" s="160"/>
      <c r="V150" s="160"/>
      <c r="W150" s="160"/>
      <c r="X150" s="160"/>
      <c r="Y150" s="149"/>
      <c r="Z150" s="149"/>
      <c r="AA150" s="149"/>
      <c r="AB150" s="149"/>
      <c r="AC150" s="149"/>
      <c r="AD150" s="149"/>
      <c r="AE150" s="149"/>
      <c r="AF150" s="149"/>
      <c r="AG150" s="149" t="s">
        <v>251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192" t="s">
        <v>720</v>
      </c>
      <c r="D151" s="183"/>
      <c r="E151" s="184">
        <v>29.578800000000001</v>
      </c>
      <c r="F151" s="160"/>
      <c r="G151" s="160"/>
      <c r="H151" s="160"/>
      <c r="I151" s="160"/>
      <c r="J151" s="160"/>
      <c r="K151" s="160"/>
      <c r="L151" s="160"/>
      <c r="M151" s="160"/>
      <c r="N151" s="159"/>
      <c r="O151" s="159"/>
      <c r="P151" s="159"/>
      <c r="Q151" s="159"/>
      <c r="R151" s="160"/>
      <c r="S151" s="160"/>
      <c r="T151" s="160"/>
      <c r="U151" s="160"/>
      <c r="V151" s="160"/>
      <c r="W151" s="160"/>
      <c r="X151" s="160"/>
      <c r="Y151" s="149"/>
      <c r="Z151" s="149"/>
      <c r="AA151" s="149"/>
      <c r="AB151" s="149"/>
      <c r="AC151" s="149"/>
      <c r="AD151" s="149"/>
      <c r="AE151" s="149"/>
      <c r="AF151" s="149"/>
      <c r="AG151" s="149" t="s">
        <v>251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69">
        <v>37</v>
      </c>
      <c r="B152" s="170" t="s">
        <v>742</v>
      </c>
      <c r="C152" s="179" t="s">
        <v>743</v>
      </c>
      <c r="D152" s="171" t="s">
        <v>244</v>
      </c>
      <c r="E152" s="172">
        <v>311.80549999999999</v>
      </c>
      <c r="F152" s="173"/>
      <c r="G152" s="174">
        <f>ROUND(E152*F152,2)</f>
        <v>0</v>
      </c>
      <c r="H152" s="173"/>
      <c r="I152" s="174">
        <f>ROUND(E152*H152,2)</f>
        <v>0</v>
      </c>
      <c r="J152" s="173"/>
      <c r="K152" s="174">
        <f>ROUND(E152*J152,2)</f>
        <v>0</v>
      </c>
      <c r="L152" s="174">
        <v>21</v>
      </c>
      <c r="M152" s="174">
        <f>G152*(1+L152/100)</f>
        <v>0</v>
      </c>
      <c r="N152" s="172">
        <v>2.61267</v>
      </c>
      <c r="O152" s="172">
        <f>ROUND(E152*N152,2)</f>
        <v>814.64</v>
      </c>
      <c r="P152" s="172">
        <v>0</v>
      </c>
      <c r="Q152" s="172">
        <f>ROUND(E152*P152,2)</f>
        <v>0</v>
      </c>
      <c r="R152" s="174"/>
      <c r="S152" s="174" t="s">
        <v>231</v>
      </c>
      <c r="T152" s="175" t="s">
        <v>210</v>
      </c>
      <c r="U152" s="160">
        <v>5.7489999999999997</v>
      </c>
      <c r="V152" s="160">
        <f>ROUND(E152*U152,2)</f>
        <v>1792.57</v>
      </c>
      <c r="W152" s="160"/>
      <c r="X152" s="160" t="s">
        <v>246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247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192" t="s">
        <v>744</v>
      </c>
      <c r="D153" s="183"/>
      <c r="E153" s="184">
        <v>238.2</v>
      </c>
      <c r="F153" s="160"/>
      <c r="G153" s="160"/>
      <c r="H153" s="160"/>
      <c r="I153" s="160"/>
      <c r="J153" s="160"/>
      <c r="K153" s="160"/>
      <c r="L153" s="160"/>
      <c r="M153" s="160"/>
      <c r="N153" s="159"/>
      <c r="O153" s="159"/>
      <c r="P153" s="159"/>
      <c r="Q153" s="159"/>
      <c r="R153" s="160"/>
      <c r="S153" s="160"/>
      <c r="T153" s="160"/>
      <c r="U153" s="160"/>
      <c r="V153" s="160"/>
      <c r="W153" s="160"/>
      <c r="X153" s="160"/>
      <c r="Y153" s="149"/>
      <c r="Z153" s="149"/>
      <c r="AA153" s="149"/>
      <c r="AB153" s="149"/>
      <c r="AC153" s="149"/>
      <c r="AD153" s="149"/>
      <c r="AE153" s="149"/>
      <c r="AF153" s="149"/>
      <c r="AG153" s="149" t="s">
        <v>251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192" t="s">
        <v>745</v>
      </c>
      <c r="D154" s="183"/>
      <c r="E154" s="184"/>
      <c r="F154" s="160"/>
      <c r="G154" s="160"/>
      <c r="H154" s="160"/>
      <c r="I154" s="160"/>
      <c r="J154" s="160"/>
      <c r="K154" s="160"/>
      <c r="L154" s="160"/>
      <c r="M154" s="160"/>
      <c r="N154" s="159"/>
      <c r="O154" s="159"/>
      <c r="P154" s="159"/>
      <c r="Q154" s="159"/>
      <c r="R154" s="160"/>
      <c r="S154" s="160"/>
      <c r="T154" s="160"/>
      <c r="U154" s="160"/>
      <c r="V154" s="160"/>
      <c r="W154" s="160"/>
      <c r="X154" s="160"/>
      <c r="Y154" s="149"/>
      <c r="Z154" s="149"/>
      <c r="AA154" s="149"/>
      <c r="AB154" s="149"/>
      <c r="AC154" s="149"/>
      <c r="AD154" s="149"/>
      <c r="AE154" s="149"/>
      <c r="AF154" s="149"/>
      <c r="AG154" s="149" t="s">
        <v>251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56"/>
      <c r="B155" s="157"/>
      <c r="C155" s="192" t="s">
        <v>727</v>
      </c>
      <c r="D155" s="183"/>
      <c r="E155" s="184">
        <v>15.82058</v>
      </c>
      <c r="F155" s="160"/>
      <c r="G155" s="160"/>
      <c r="H155" s="160"/>
      <c r="I155" s="160"/>
      <c r="J155" s="160"/>
      <c r="K155" s="160"/>
      <c r="L155" s="160"/>
      <c r="M155" s="160"/>
      <c r="N155" s="159"/>
      <c r="O155" s="159"/>
      <c r="P155" s="159"/>
      <c r="Q155" s="159"/>
      <c r="R155" s="160"/>
      <c r="S155" s="160"/>
      <c r="T155" s="160"/>
      <c r="U155" s="160"/>
      <c r="V155" s="160"/>
      <c r="W155" s="160"/>
      <c r="X155" s="160"/>
      <c r="Y155" s="149"/>
      <c r="Z155" s="149"/>
      <c r="AA155" s="149"/>
      <c r="AB155" s="149"/>
      <c r="AC155" s="149"/>
      <c r="AD155" s="149"/>
      <c r="AE155" s="149"/>
      <c r="AF155" s="149"/>
      <c r="AG155" s="149" t="s">
        <v>251</v>
      </c>
      <c r="AH155" s="149">
        <v>0</v>
      </c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56"/>
      <c r="B156" s="157"/>
      <c r="C156" s="192" t="s">
        <v>728</v>
      </c>
      <c r="D156" s="183"/>
      <c r="E156" s="184">
        <v>20.027259999999998</v>
      </c>
      <c r="F156" s="160"/>
      <c r="G156" s="160"/>
      <c r="H156" s="160"/>
      <c r="I156" s="160"/>
      <c r="J156" s="160"/>
      <c r="K156" s="160"/>
      <c r="L156" s="160"/>
      <c r="M156" s="160"/>
      <c r="N156" s="159"/>
      <c r="O156" s="159"/>
      <c r="P156" s="159"/>
      <c r="Q156" s="159"/>
      <c r="R156" s="160"/>
      <c r="S156" s="160"/>
      <c r="T156" s="160"/>
      <c r="U156" s="160"/>
      <c r="V156" s="160"/>
      <c r="W156" s="160"/>
      <c r="X156" s="160"/>
      <c r="Y156" s="149"/>
      <c r="Z156" s="149"/>
      <c r="AA156" s="149"/>
      <c r="AB156" s="149"/>
      <c r="AC156" s="149"/>
      <c r="AD156" s="149"/>
      <c r="AE156" s="149"/>
      <c r="AF156" s="149"/>
      <c r="AG156" s="149" t="s">
        <v>251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56"/>
      <c r="B157" s="157"/>
      <c r="C157" s="192" t="s">
        <v>729</v>
      </c>
      <c r="D157" s="183"/>
      <c r="E157" s="184">
        <v>9.9224999999999994</v>
      </c>
      <c r="F157" s="160"/>
      <c r="G157" s="160"/>
      <c r="H157" s="160"/>
      <c r="I157" s="160"/>
      <c r="J157" s="160"/>
      <c r="K157" s="160"/>
      <c r="L157" s="160"/>
      <c r="M157" s="160"/>
      <c r="N157" s="159"/>
      <c r="O157" s="159"/>
      <c r="P157" s="159"/>
      <c r="Q157" s="159"/>
      <c r="R157" s="160"/>
      <c r="S157" s="160"/>
      <c r="T157" s="160"/>
      <c r="U157" s="160"/>
      <c r="V157" s="160"/>
      <c r="W157" s="160"/>
      <c r="X157" s="160"/>
      <c r="Y157" s="149"/>
      <c r="Z157" s="149"/>
      <c r="AA157" s="149"/>
      <c r="AB157" s="149"/>
      <c r="AC157" s="149"/>
      <c r="AD157" s="149"/>
      <c r="AE157" s="149"/>
      <c r="AF157" s="149"/>
      <c r="AG157" s="149" t="s">
        <v>251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192" t="s">
        <v>730</v>
      </c>
      <c r="D158" s="183"/>
      <c r="E158" s="184">
        <v>5.9157599999999997</v>
      </c>
      <c r="F158" s="160"/>
      <c r="G158" s="160"/>
      <c r="H158" s="160"/>
      <c r="I158" s="160"/>
      <c r="J158" s="160"/>
      <c r="K158" s="160"/>
      <c r="L158" s="160"/>
      <c r="M158" s="160"/>
      <c r="N158" s="159"/>
      <c r="O158" s="159"/>
      <c r="P158" s="159"/>
      <c r="Q158" s="159"/>
      <c r="R158" s="160"/>
      <c r="S158" s="160"/>
      <c r="T158" s="160"/>
      <c r="U158" s="160"/>
      <c r="V158" s="160"/>
      <c r="W158" s="160"/>
      <c r="X158" s="160"/>
      <c r="Y158" s="149"/>
      <c r="Z158" s="149"/>
      <c r="AA158" s="149"/>
      <c r="AB158" s="149"/>
      <c r="AC158" s="149"/>
      <c r="AD158" s="149"/>
      <c r="AE158" s="149"/>
      <c r="AF158" s="149"/>
      <c r="AG158" s="149" t="s">
        <v>251</v>
      </c>
      <c r="AH158" s="149">
        <v>0</v>
      </c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56"/>
      <c r="B159" s="157"/>
      <c r="C159" s="192" t="s">
        <v>731</v>
      </c>
      <c r="D159" s="183"/>
      <c r="E159" s="184">
        <v>2.74</v>
      </c>
      <c r="F159" s="160"/>
      <c r="G159" s="160"/>
      <c r="H159" s="160"/>
      <c r="I159" s="160"/>
      <c r="J159" s="160"/>
      <c r="K159" s="160"/>
      <c r="L159" s="160"/>
      <c r="M159" s="160"/>
      <c r="N159" s="159"/>
      <c r="O159" s="159"/>
      <c r="P159" s="159"/>
      <c r="Q159" s="159"/>
      <c r="R159" s="160"/>
      <c r="S159" s="160"/>
      <c r="T159" s="160"/>
      <c r="U159" s="160"/>
      <c r="V159" s="160"/>
      <c r="W159" s="160"/>
      <c r="X159" s="160"/>
      <c r="Y159" s="149"/>
      <c r="Z159" s="149"/>
      <c r="AA159" s="149"/>
      <c r="AB159" s="149"/>
      <c r="AC159" s="149"/>
      <c r="AD159" s="149"/>
      <c r="AE159" s="149"/>
      <c r="AF159" s="149"/>
      <c r="AG159" s="149" t="s">
        <v>251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192" t="s">
        <v>732</v>
      </c>
      <c r="D160" s="183"/>
      <c r="E160" s="184">
        <v>2.6295999999999999</v>
      </c>
      <c r="F160" s="160"/>
      <c r="G160" s="160"/>
      <c r="H160" s="160"/>
      <c r="I160" s="160"/>
      <c r="J160" s="160"/>
      <c r="K160" s="160"/>
      <c r="L160" s="160"/>
      <c r="M160" s="160"/>
      <c r="N160" s="159"/>
      <c r="O160" s="159"/>
      <c r="P160" s="159"/>
      <c r="Q160" s="159"/>
      <c r="R160" s="160"/>
      <c r="S160" s="160"/>
      <c r="T160" s="160"/>
      <c r="U160" s="160"/>
      <c r="V160" s="160"/>
      <c r="W160" s="160"/>
      <c r="X160" s="160"/>
      <c r="Y160" s="149"/>
      <c r="Z160" s="149"/>
      <c r="AA160" s="149"/>
      <c r="AB160" s="149"/>
      <c r="AC160" s="149"/>
      <c r="AD160" s="149"/>
      <c r="AE160" s="149"/>
      <c r="AF160" s="149"/>
      <c r="AG160" s="149" t="s">
        <v>251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56"/>
      <c r="B161" s="157"/>
      <c r="C161" s="192" t="s">
        <v>733</v>
      </c>
      <c r="D161" s="183"/>
      <c r="E161" s="184">
        <v>1.1357999999999999</v>
      </c>
      <c r="F161" s="160"/>
      <c r="G161" s="160"/>
      <c r="H161" s="160"/>
      <c r="I161" s="160"/>
      <c r="J161" s="160"/>
      <c r="K161" s="160"/>
      <c r="L161" s="160"/>
      <c r="M161" s="160"/>
      <c r="N161" s="159"/>
      <c r="O161" s="159"/>
      <c r="P161" s="159"/>
      <c r="Q161" s="159"/>
      <c r="R161" s="160"/>
      <c r="S161" s="160"/>
      <c r="T161" s="160"/>
      <c r="U161" s="160"/>
      <c r="V161" s="160"/>
      <c r="W161" s="160"/>
      <c r="X161" s="160"/>
      <c r="Y161" s="149"/>
      <c r="Z161" s="149"/>
      <c r="AA161" s="149"/>
      <c r="AB161" s="149"/>
      <c r="AC161" s="149"/>
      <c r="AD161" s="149"/>
      <c r="AE161" s="149"/>
      <c r="AF161" s="149"/>
      <c r="AG161" s="149" t="s">
        <v>251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56"/>
      <c r="B162" s="157"/>
      <c r="C162" s="192" t="s">
        <v>734</v>
      </c>
      <c r="D162" s="183"/>
      <c r="E162" s="184">
        <v>0.63</v>
      </c>
      <c r="F162" s="160"/>
      <c r="G162" s="160"/>
      <c r="H162" s="160"/>
      <c r="I162" s="160"/>
      <c r="J162" s="160"/>
      <c r="K162" s="160"/>
      <c r="L162" s="160"/>
      <c r="M162" s="160"/>
      <c r="N162" s="159"/>
      <c r="O162" s="159"/>
      <c r="P162" s="159"/>
      <c r="Q162" s="159"/>
      <c r="R162" s="160"/>
      <c r="S162" s="160"/>
      <c r="T162" s="160"/>
      <c r="U162" s="160"/>
      <c r="V162" s="160"/>
      <c r="W162" s="160"/>
      <c r="X162" s="160"/>
      <c r="Y162" s="149"/>
      <c r="Z162" s="149"/>
      <c r="AA162" s="149"/>
      <c r="AB162" s="149"/>
      <c r="AC162" s="149"/>
      <c r="AD162" s="149"/>
      <c r="AE162" s="149"/>
      <c r="AF162" s="149"/>
      <c r="AG162" s="149" t="s">
        <v>251</v>
      </c>
      <c r="AH162" s="149">
        <v>0</v>
      </c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92" t="s">
        <v>735</v>
      </c>
      <c r="D163" s="183"/>
      <c r="E163" s="184">
        <v>0.64800000000000002</v>
      </c>
      <c r="F163" s="160"/>
      <c r="G163" s="160"/>
      <c r="H163" s="160"/>
      <c r="I163" s="160"/>
      <c r="J163" s="160"/>
      <c r="K163" s="160"/>
      <c r="L163" s="160"/>
      <c r="M163" s="160"/>
      <c r="N163" s="159"/>
      <c r="O163" s="159"/>
      <c r="P163" s="159"/>
      <c r="Q163" s="159"/>
      <c r="R163" s="160"/>
      <c r="S163" s="160"/>
      <c r="T163" s="160"/>
      <c r="U163" s="160"/>
      <c r="V163" s="160"/>
      <c r="W163" s="160"/>
      <c r="X163" s="160"/>
      <c r="Y163" s="149"/>
      <c r="Z163" s="149"/>
      <c r="AA163" s="149"/>
      <c r="AB163" s="149"/>
      <c r="AC163" s="149"/>
      <c r="AD163" s="149"/>
      <c r="AE163" s="149"/>
      <c r="AF163" s="149"/>
      <c r="AG163" s="149" t="s">
        <v>251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56"/>
      <c r="B164" s="157"/>
      <c r="C164" s="192" t="s">
        <v>736</v>
      </c>
      <c r="D164" s="183"/>
      <c r="E164" s="184">
        <v>1.3859999999999999</v>
      </c>
      <c r="F164" s="160"/>
      <c r="G164" s="160"/>
      <c r="H164" s="160"/>
      <c r="I164" s="160"/>
      <c r="J164" s="160"/>
      <c r="K164" s="160"/>
      <c r="L164" s="160"/>
      <c r="M164" s="160"/>
      <c r="N164" s="159"/>
      <c r="O164" s="159"/>
      <c r="P164" s="159"/>
      <c r="Q164" s="159"/>
      <c r="R164" s="160"/>
      <c r="S164" s="160"/>
      <c r="T164" s="160"/>
      <c r="U164" s="160"/>
      <c r="V164" s="160"/>
      <c r="W164" s="160"/>
      <c r="X164" s="160"/>
      <c r="Y164" s="149"/>
      <c r="Z164" s="149"/>
      <c r="AA164" s="149"/>
      <c r="AB164" s="149"/>
      <c r="AC164" s="149"/>
      <c r="AD164" s="149"/>
      <c r="AE164" s="149"/>
      <c r="AF164" s="149"/>
      <c r="AG164" s="149" t="s">
        <v>251</v>
      </c>
      <c r="AH164" s="149">
        <v>0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56"/>
      <c r="B165" s="157"/>
      <c r="C165" s="192" t="s">
        <v>746</v>
      </c>
      <c r="D165" s="183"/>
      <c r="E165" s="184">
        <v>12.75</v>
      </c>
      <c r="F165" s="160"/>
      <c r="G165" s="160"/>
      <c r="H165" s="160"/>
      <c r="I165" s="160"/>
      <c r="J165" s="160"/>
      <c r="K165" s="160"/>
      <c r="L165" s="160"/>
      <c r="M165" s="160"/>
      <c r="N165" s="159"/>
      <c r="O165" s="159"/>
      <c r="P165" s="159"/>
      <c r="Q165" s="159"/>
      <c r="R165" s="160"/>
      <c r="S165" s="160"/>
      <c r="T165" s="160"/>
      <c r="U165" s="160"/>
      <c r="V165" s="160"/>
      <c r="W165" s="160"/>
      <c r="X165" s="160"/>
      <c r="Y165" s="149"/>
      <c r="Z165" s="149"/>
      <c r="AA165" s="149"/>
      <c r="AB165" s="149"/>
      <c r="AC165" s="149"/>
      <c r="AD165" s="149"/>
      <c r="AE165" s="149"/>
      <c r="AF165" s="149"/>
      <c r="AG165" s="149" t="s">
        <v>251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85">
        <v>38</v>
      </c>
      <c r="B166" s="186" t="s">
        <v>747</v>
      </c>
      <c r="C166" s="193" t="s">
        <v>748</v>
      </c>
      <c r="D166" s="187" t="s">
        <v>258</v>
      </c>
      <c r="E166" s="188">
        <v>1846</v>
      </c>
      <c r="F166" s="189"/>
      <c r="G166" s="190">
        <f>ROUND(E166*F166,2)</f>
        <v>0</v>
      </c>
      <c r="H166" s="189"/>
      <c r="I166" s="190">
        <f>ROUND(E166*H166,2)</f>
        <v>0</v>
      </c>
      <c r="J166" s="189"/>
      <c r="K166" s="190">
        <f>ROUND(E166*J166,2)</f>
        <v>0</v>
      </c>
      <c r="L166" s="190">
        <v>21</v>
      </c>
      <c r="M166" s="190">
        <f>G166*(1+L166/100)</f>
        <v>0</v>
      </c>
      <c r="N166" s="188">
        <v>0</v>
      </c>
      <c r="O166" s="188">
        <f>ROUND(E166*N166,2)</f>
        <v>0</v>
      </c>
      <c r="P166" s="188">
        <v>0</v>
      </c>
      <c r="Q166" s="188">
        <f>ROUND(E166*P166,2)</f>
        <v>0</v>
      </c>
      <c r="R166" s="190"/>
      <c r="S166" s="190" t="s">
        <v>231</v>
      </c>
      <c r="T166" s="191" t="s">
        <v>210</v>
      </c>
      <c r="U166" s="160">
        <v>0</v>
      </c>
      <c r="V166" s="160">
        <f>ROUND(E166*U166,2)</f>
        <v>0</v>
      </c>
      <c r="W166" s="160"/>
      <c r="X166" s="160" t="s">
        <v>246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247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ht="22.5" outlineLevel="1" x14ac:dyDescent="0.2">
      <c r="A167" s="169">
        <v>39</v>
      </c>
      <c r="B167" s="170" t="s">
        <v>749</v>
      </c>
      <c r="C167" s="179" t="s">
        <v>750</v>
      </c>
      <c r="D167" s="171" t="s">
        <v>258</v>
      </c>
      <c r="E167" s="172">
        <v>2031.0735500000001</v>
      </c>
      <c r="F167" s="173"/>
      <c r="G167" s="174">
        <f>ROUND(E167*F167,2)</f>
        <v>0</v>
      </c>
      <c r="H167" s="173"/>
      <c r="I167" s="174">
        <f>ROUND(E167*H167,2)</f>
        <v>0</v>
      </c>
      <c r="J167" s="173"/>
      <c r="K167" s="174">
        <f>ROUND(E167*J167,2)</f>
        <v>0</v>
      </c>
      <c r="L167" s="174">
        <v>21</v>
      </c>
      <c r="M167" s="174">
        <f>G167*(1+L167/100)</f>
        <v>0</v>
      </c>
      <c r="N167" s="172">
        <v>2.9999999999999997E-4</v>
      </c>
      <c r="O167" s="172">
        <f>ROUND(E167*N167,2)</f>
        <v>0.61</v>
      </c>
      <c r="P167" s="172">
        <v>0</v>
      </c>
      <c r="Q167" s="172">
        <f>ROUND(E167*P167,2)</f>
        <v>0</v>
      </c>
      <c r="R167" s="174" t="s">
        <v>315</v>
      </c>
      <c r="S167" s="174" t="s">
        <v>209</v>
      </c>
      <c r="T167" s="175" t="s">
        <v>209</v>
      </c>
      <c r="U167" s="160">
        <v>0</v>
      </c>
      <c r="V167" s="160">
        <f>ROUND(E167*U167,2)</f>
        <v>0</v>
      </c>
      <c r="W167" s="160"/>
      <c r="X167" s="160" t="s">
        <v>316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317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56"/>
      <c r="B168" s="157"/>
      <c r="C168" s="192" t="s">
        <v>751</v>
      </c>
      <c r="D168" s="183"/>
      <c r="E168" s="184">
        <v>2031.0735500000001</v>
      </c>
      <c r="F168" s="160"/>
      <c r="G168" s="160"/>
      <c r="H168" s="160"/>
      <c r="I168" s="160"/>
      <c r="J168" s="160"/>
      <c r="K168" s="160"/>
      <c r="L168" s="160"/>
      <c r="M168" s="160"/>
      <c r="N168" s="159"/>
      <c r="O168" s="159"/>
      <c r="P168" s="159"/>
      <c r="Q168" s="159"/>
      <c r="R168" s="160"/>
      <c r="S168" s="160"/>
      <c r="T168" s="160"/>
      <c r="U168" s="160"/>
      <c r="V168" s="160"/>
      <c r="W168" s="160"/>
      <c r="X168" s="160"/>
      <c r="Y168" s="149"/>
      <c r="Z168" s="149"/>
      <c r="AA168" s="149"/>
      <c r="AB168" s="149"/>
      <c r="AC168" s="149"/>
      <c r="AD168" s="149"/>
      <c r="AE168" s="149"/>
      <c r="AF168" s="149"/>
      <c r="AG168" s="149" t="s">
        <v>251</v>
      </c>
      <c r="AH168" s="149">
        <v>5</v>
      </c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69">
        <v>40</v>
      </c>
      <c r="B169" s="170" t="s">
        <v>752</v>
      </c>
      <c r="C169" s="179" t="s">
        <v>753</v>
      </c>
      <c r="D169" s="171" t="s">
        <v>754</v>
      </c>
      <c r="E169" s="172">
        <v>150</v>
      </c>
      <c r="F169" s="173"/>
      <c r="G169" s="174">
        <f>ROUND(E169*F169,2)</f>
        <v>0</v>
      </c>
      <c r="H169" s="173"/>
      <c r="I169" s="174">
        <f>ROUND(E169*H169,2)</f>
        <v>0</v>
      </c>
      <c r="J169" s="173"/>
      <c r="K169" s="174">
        <f>ROUND(E169*J169,2)</f>
        <v>0</v>
      </c>
      <c r="L169" s="174">
        <v>21</v>
      </c>
      <c r="M169" s="174">
        <f>G169*(1+L169/100)</f>
        <v>0</v>
      </c>
      <c r="N169" s="172">
        <v>0</v>
      </c>
      <c r="O169" s="172">
        <f>ROUND(E169*N169,2)</f>
        <v>0</v>
      </c>
      <c r="P169" s="172">
        <v>0</v>
      </c>
      <c r="Q169" s="172">
        <f>ROUND(E169*P169,2)</f>
        <v>0</v>
      </c>
      <c r="R169" s="174" t="s">
        <v>755</v>
      </c>
      <c r="S169" s="174" t="s">
        <v>209</v>
      </c>
      <c r="T169" s="175" t="s">
        <v>209</v>
      </c>
      <c r="U169" s="160">
        <v>0</v>
      </c>
      <c r="V169" s="160">
        <f>ROUND(E169*U169,2)</f>
        <v>0</v>
      </c>
      <c r="W169" s="160"/>
      <c r="X169" s="160" t="s">
        <v>756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757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56"/>
      <c r="B170" s="157"/>
      <c r="C170" s="192" t="s">
        <v>758</v>
      </c>
      <c r="D170" s="183"/>
      <c r="E170" s="184">
        <v>150</v>
      </c>
      <c r="F170" s="160"/>
      <c r="G170" s="160"/>
      <c r="H170" s="160"/>
      <c r="I170" s="160"/>
      <c r="J170" s="160"/>
      <c r="K170" s="160"/>
      <c r="L170" s="160"/>
      <c r="M170" s="160"/>
      <c r="N170" s="159"/>
      <c r="O170" s="159"/>
      <c r="P170" s="159"/>
      <c r="Q170" s="159"/>
      <c r="R170" s="160"/>
      <c r="S170" s="160"/>
      <c r="T170" s="160"/>
      <c r="U170" s="160"/>
      <c r="V170" s="160"/>
      <c r="W170" s="160"/>
      <c r="X170" s="160"/>
      <c r="Y170" s="149"/>
      <c r="Z170" s="149"/>
      <c r="AA170" s="149"/>
      <c r="AB170" s="149"/>
      <c r="AC170" s="149"/>
      <c r="AD170" s="149"/>
      <c r="AE170" s="149"/>
      <c r="AF170" s="149"/>
      <c r="AG170" s="149" t="s">
        <v>251</v>
      </c>
      <c r="AH170" s="149">
        <v>0</v>
      </c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x14ac:dyDescent="0.2">
      <c r="A171" s="163" t="s">
        <v>204</v>
      </c>
      <c r="B171" s="164" t="s">
        <v>133</v>
      </c>
      <c r="C171" s="178" t="s">
        <v>134</v>
      </c>
      <c r="D171" s="165"/>
      <c r="E171" s="166"/>
      <c r="F171" s="167"/>
      <c r="G171" s="167">
        <f>SUMIF(AG172:AG177,"&lt;&gt;NOR",G172:G177)</f>
        <v>0</v>
      </c>
      <c r="H171" s="167"/>
      <c r="I171" s="167">
        <f>SUM(I172:I177)</f>
        <v>0</v>
      </c>
      <c r="J171" s="167"/>
      <c r="K171" s="167">
        <f>SUM(K172:K177)</f>
        <v>0</v>
      </c>
      <c r="L171" s="167"/>
      <c r="M171" s="167">
        <f>SUM(M172:M177)</f>
        <v>0</v>
      </c>
      <c r="N171" s="166"/>
      <c r="O171" s="166">
        <f>SUM(O172:O177)</f>
        <v>40.550000000000004</v>
      </c>
      <c r="P171" s="166"/>
      <c r="Q171" s="166">
        <f>SUM(Q172:Q177)</f>
        <v>0</v>
      </c>
      <c r="R171" s="167"/>
      <c r="S171" s="167"/>
      <c r="T171" s="168"/>
      <c r="U171" s="162"/>
      <c r="V171" s="162">
        <f>SUM(V172:V177)</f>
        <v>47</v>
      </c>
      <c r="W171" s="162"/>
      <c r="X171" s="162"/>
      <c r="AG171" t="s">
        <v>205</v>
      </c>
    </row>
    <row r="172" spans="1:60" ht="22.5" outlineLevel="1" x14ac:dyDescent="0.2">
      <c r="A172" s="169">
        <v>41</v>
      </c>
      <c r="B172" s="170" t="s">
        <v>759</v>
      </c>
      <c r="C172" s="179" t="s">
        <v>760</v>
      </c>
      <c r="D172" s="171" t="s">
        <v>293</v>
      </c>
      <c r="E172" s="172">
        <v>172.809</v>
      </c>
      <c r="F172" s="173"/>
      <c r="G172" s="174">
        <f>ROUND(E172*F172,2)</f>
        <v>0</v>
      </c>
      <c r="H172" s="173"/>
      <c r="I172" s="174">
        <f>ROUND(E172*H172,2)</f>
        <v>0</v>
      </c>
      <c r="J172" s="173"/>
      <c r="K172" s="174">
        <f>ROUND(E172*J172,2)</f>
        <v>0</v>
      </c>
      <c r="L172" s="174">
        <v>21</v>
      </c>
      <c r="M172" s="174">
        <f>G172*(1+L172/100)</f>
        <v>0</v>
      </c>
      <c r="N172" s="172">
        <v>0.188</v>
      </c>
      <c r="O172" s="172">
        <f>ROUND(E172*N172,2)</f>
        <v>32.49</v>
      </c>
      <c r="P172" s="172">
        <v>0</v>
      </c>
      <c r="Q172" s="172">
        <f>ROUND(E172*P172,2)</f>
        <v>0</v>
      </c>
      <c r="R172" s="174" t="s">
        <v>588</v>
      </c>
      <c r="S172" s="174" t="s">
        <v>209</v>
      </c>
      <c r="T172" s="175" t="s">
        <v>209</v>
      </c>
      <c r="U172" s="160">
        <v>0.27200000000000002</v>
      </c>
      <c r="V172" s="160">
        <f>ROUND(E172*U172,2)</f>
        <v>47</v>
      </c>
      <c r="W172" s="160"/>
      <c r="X172" s="160" t="s">
        <v>246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247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56"/>
      <c r="B173" s="157"/>
      <c r="C173" s="266" t="s">
        <v>761</v>
      </c>
      <c r="D173" s="267"/>
      <c r="E173" s="267"/>
      <c r="F173" s="267"/>
      <c r="G173" s="267"/>
      <c r="H173" s="160"/>
      <c r="I173" s="160"/>
      <c r="J173" s="160"/>
      <c r="K173" s="160"/>
      <c r="L173" s="160"/>
      <c r="M173" s="160"/>
      <c r="N173" s="159"/>
      <c r="O173" s="159"/>
      <c r="P173" s="159"/>
      <c r="Q173" s="159"/>
      <c r="R173" s="160"/>
      <c r="S173" s="160"/>
      <c r="T173" s="160"/>
      <c r="U173" s="160"/>
      <c r="V173" s="160"/>
      <c r="W173" s="160"/>
      <c r="X173" s="160"/>
      <c r="Y173" s="149"/>
      <c r="Z173" s="149"/>
      <c r="AA173" s="149"/>
      <c r="AB173" s="149"/>
      <c r="AC173" s="149"/>
      <c r="AD173" s="149"/>
      <c r="AE173" s="149"/>
      <c r="AF173" s="149"/>
      <c r="AG173" s="149" t="s">
        <v>249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56"/>
      <c r="B174" s="157"/>
      <c r="C174" s="192" t="s">
        <v>762</v>
      </c>
      <c r="D174" s="183"/>
      <c r="E174" s="184">
        <v>60.341000000000001</v>
      </c>
      <c r="F174" s="160"/>
      <c r="G174" s="160"/>
      <c r="H174" s="160"/>
      <c r="I174" s="160"/>
      <c r="J174" s="160"/>
      <c r="K174" s="160"/>
      <c r="L174" s="160"/>
      <c r="M174" s="160"/>
      <c r="N174" s="159"/>
      <c r="O174" s="159"/>
      <c r="P174" s="159"/>
      <c r="Q174" s="159"/>
      <c r="R174" s="160"/>
      <c r="S174" s="160"/>
      <c r="T174" s="160"/>
      <c r="U174" s="160"/>
      <c r="V174" s="160"/>
      <c r="W174" s="160"/>
      <c r="X174" s="160"/>
      <c r="Y174" s="149"/>
      <c r="Z174" s="149"/>
      <c r="AA174" s="149"/>
      <c r="AB174" s="149"/>
      <c r="AC174" s="149"/>
      <c r="AD174" s="149"/>
      <c r="AE174" s="149"/>
      <c r="AF174" s="149"/>
      <c r="AG174" s="149" t="s">
        <v>251</v>
      </c>
      <c r="AH174" s="149">
        <v>0</v>
      </c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56"/>
      <c r="B175" s="157"/>
      <c r="C175" s="192" t="s">
        <v>763</v>
      </c>
      <c r="D175" s="183"/>
      <c r="E175" s="184">
        <v>44.420999999999999</v>
      </c>
      <c r="F175" s="160"/>
      <c r="G175" s="160"/>
      <c r="H175" s="160"/>
      <c r="I175" s="160"/>
      <c r="J175" s="160"/>
      <c r="K175" s="160"/>
      <c r="L175" s="160"/>
      <c r="M175" s="160"/>
      <c r="N175" s="159"/>
      <c r="O175" s="159"/>
      <c r="P175" s="159"/>
      <c r="Q175" s="159"/>
      <c r="R175" s="160"/>
      <c r="S175" s="160"/>
      <c r="T175" s="160"/>
      <c r="U175" s="160"/>
      <c r="V175" s="160"/>
      <c r="W175" s="160"/>
      <c r="X175" s="160"/>
      <c r="Y175" s="149"/>
      <c r="Z175" s="149"/>
      <c r="AA175" s="149"/>
      <c r="AB175" s="149"/>
      <c r="AC175" s="149"/>
      <c r="AD175" s="149"/>
      <c r="AE175" s="149"/>
      <c r="AF175" s="149"/>
      <c r="AG175" s="149" t="s">
        <v>251</v>
      </c>
      <c r="AH175" s="149">
        <v>0</v>
      </c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56"/>
      <c r="B176" s="157"/>
      <c r="C176" s="192" t="s">
        <v>764</v>
      </c>
      <c r="D176" s="183"/>
      <c r="E176" s="184">
        <v>68.046999999999997</v>
      </c>
      <c r="F176" s="160"/>
      <c r="G176" s="160"/>
      <c r="H176" s="160"/>
      <c r="I176" s="160"/>
      <c r="J176" s="160"/>
      <c r="K176" s="160"/>
      <c r="L176" s="160"/>
      <c r="M176" s="160"/>
      <c r="N176" s="159"/>
      <c r="O176" s="159"/>
      <c r="P176" s="159"/>
      <c r="Q176" s="159"/>
      <c r="R176" s="160"/>
      <c r="S176" s="160"/>
      <c r="T176" s="160"/>
      <c r="U176" s="160"/>
      <c r="V176" s="160"/>
      <c r="W176" s="160"/>
      <c r="X176" s="160"/>
      <c r="Y176" s="149"/>
      <c r="Z176" s="149"/>
      <c r="AA176" s="149"/>
      <c r="AB176" s="149"/>
      <c r="AC176" s="149"/>
      <c r="AD176" s="149"/>
      <c r="AE176" s="149"/>
      <c r="AF176" s="149"/>
      <c r="AG176" s="149" t="s">
        <v>251</v>
      </c>
      <c r="AH176" s="149">
        <v>0</v>
      </c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ht="22.5" outlineLevel="1" x14ac:dyDescent="0.2">
      <c r="A177" s="185">
        <v>42</v>
      </c>
      <c r="B177" s="186" t="s">
        <v>765</v>
      </c>
      <c r="C177" s="193" t="s">
        <v>766</v>
      </c>
      <c r="D177" s="187" t="s">
        <v>299</v>
      </c>
      <c r="E177" s="188">
        <v>180</v>
      </c>
      <c r="F177" s="189"/>
      <c r="G177" s="190">
        <f>ROUND(E177*F177,2)</f>
        <v>0</v>
      </c>
      <c r="H177" s="189"/>
      <c r="I177" s="190">
        <f>ROUND(E177*H177,2)</f>
        <v>0</v>
      </c>
      <c r="J177" s="189"/>
      <c r="K177" s="190">
        <f>ROUND(E177*J177,2)</f>
        <v>0</v>
      </c>
      <c r="L177" s="190">
        <v>21</v>
      </c>
      <c r="M177" s="190">
        <f>G177*(1+L177/100)</f>
        <v>0</v>
      </c>
      <c r="N177" s="188">
        <v>4.4769999999999997E-2</v>
      </c>
      <c r="O177" s="188">
        <f>ROUND(E177*N177,2)</f>
        <v>8.06</v>
      </c>
      <c r="P177" s="188">
        <v>0</v>
      </c>
      <c r="Q177" s="188">
        <f>ROUND(E177*P177,2)</f>
        <v>0</v>
      </c>
      <c r="R177" s="190" t="s">
        <v>315</v>
      </c>
      <c r="S177" s="190" t="s">
        <v>209</v>
      </c>
      <c r="T177" s="191" t="s">
        <v>209</v>
      </c>
      <c r="U177" s="160">
        <v>0</v>
      </c>
      <c r="V177" s="160">
        <f>ROUND(E177*U177,2)</f>
        <v>0</v>
      </c>
      <c r="W177" s="160"/>
      <c r="X177" s="160" t="s">
        <v>316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317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x14ac:dyDescent="0.2">
      <c r="A178" s="163" t="s">
        <v>204</v>
      </c>
      <c r="B178" s="164" t="s">
        <v>137</v>
      </c>
      <c r="C178" s="178" t="s">
        <v>138</v>
      </c>
      <c r="D178" s="165"/>
      <c r="E178" s="166"/>
      <c r="F178" s="167"/>
      <c r="G178" s="167">
        <f>SUMIF(AG179:AG191,"&lt;&gt;NOR",G179:G191)</f>
        <v>0</v>
      </c>
      <c r="H178" s="167"/>
      <c r="I178" s="167">
        <f>SUM(I179:I191)</f>
        <v>0</v>
      </c>
      <c r="J178" s="167"/>
      <c r="K178" s="167">
        <f>SUM(K179:K191)</f>
        <v>0</v>
      </c>
      <c r="L178" s="167"/>
      <c r="M178" s="167">
        <f>SUM(M179:M191)</f>
        <v>0</v>
      </c>
      <c r="N178" s="166"/>
      <c r="O178" s="166">
        <f>SUM(O179:O191)</f>
        <v>0.05</v>
      </c>
      <c r="P178" s="166"/>
      <c r="Q178" s="166">
        <f>SUM(Q179:Q191)</f>
        <v>0</v>
      </c>
      <c r="R178" s="167"/>
      <c r="S178" s="167"/>
      <c r="T178" s="168"/>
      <c r="U178" s="162"/>
      <c r="V178" s="162">
        <f>SUM(V179:V191)</f>
        <v>126</v>
      </c>
      <c r="W178" s="162"/>
      <c r="X178" s="162"/>
      <c r="AG178" t="s">
        <v>205</v>
      </c>
    </row>
    <row r="179" spans="1:60" ht="33.75" outlineLevel="1" x14ac:dyDescent="0.2">
      <c r="A179" s="169">
        <v>43</v>
      </c>
      <c r="B179" s="170" t="s">
        <v>767</v>
      </c>
      <c r="C179" s="179" t="s">
        <v>768</v>
      </c>
      <c r="D179" s="171" t="s">
        <v>299</v>
      </c>
      <c r="E179" s="172">
        <v>315</v>
      </c>
      <c r="F179" s="173"/>
      <c r="G179" s="174">
        <f>ROUND(E179*F179,2)</f>
        <v>0</v>
      </c>
      <c r="H179" s="173"/>
      <c r="I179" s="174">
        <f>ROUND(E179*H179,2)</f>
        <v>0</v>
      </c>
      <c r="J179" s="173"/>
      <c r="K179" s="174">
        <f>ROUND(E179*J179,2)</f>
        <v>0</v>
      </c>
      <c r="L179" s="174">
        <v>21</v>
      </c>
      <c r="M179" s="174">
        <f>G179*(1+L179/100)</f>
        <v>0</v>
      </c>
      <c r="N179" s="172">
        <v>1.4999999999999999E-4</v>
      </c>
      <c r="O179" s="172">
        <f>ROUND(E179*N179,2)</f>
        <v>0.05</v>
      </c>
      <c r="P179" s="172">
        <v>0</v>
      </c>
      <c r="Q179" s="172">
        <f>ROUND(E179*P179,2)</f>
        <v>0</v>
      </c>
      <c r="R179" s="174" t="s">
        <v>384</v>
      </c>
      <c r="S179" s="174" t="s">
        <v>209</v>
      </c>
      <c r="T179" s="175" t="s">
        <v>209</v>
      </c>
      <c r="U179" s="160">
        <v>0.4</v>
      </c>
      <c r="V179" s="160">
        <f>ROUND(E179*U179,2)</f>
        <v>126</v>
      </c>
      <c r="W179" s="160"/>
      <c r="X179" s="160" t="s">
        <v>246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247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266" t="s">
        <v>769</v>
      </c>
      <c r="D180" s="267"/>
      <c r="E180" s="267"/>
      <c r="F180" s="267"/>
      <c r="G180" s="267"/>
      <c r="H180" s="160"/>
      <c r="I180" s="160"/>
      <c r="J180" s="160"/>
      <c r="K180" s="160"/>
      <c r="L180" s="160"/>
      <c r="M180" s="160"/>
      <c r="N180" s="159"/>
      <c r="O180" s="159"/>
      <c r="P180" s="159"/>
      <c r="Q180" s="159"/>
      <c r="R180" s="160"/>
      <c r="S180" s="160"/>
      <c r="T180" s="160"/>
      <c r="U180" s="160"/>
      <c r="V180" s="160"/>
      <c r="W180" s="160"/>
      <c r="X180" s="160"/>
      <c r="Y180" s="149"/>
      <c r="Z180" s="149"/>
      <c r="AA180" s="149"/>
      <c r="AB180" s="149"/>
      <c r="AC180" s="149"/>
      <c r="AD180" s="149"/>
      <c r="AE180" s="149"/>
      <c r="AF180" s="149"/>
      <c r="AG180" s="149" t="s">
        <v>249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56"/>
      <c r="B181" s="157"/>
      <c r="C181" s="192" t="s">
        <v>770</v>
      </c>
      <c r="D181" s="183"/>
      <c r="E181" s="184"/>
      <c r="F181" s="160"/>
      <c r="G181" s="160"/>
      <c r="H181" s="160"/>
      <c r="I181" s="160"/>
      <c r="J181" s="160"/>
      <c r="K181" s="160"/>
      <c r="L181" s="160"/>
      <c r="M181" s="160"/>
      <c r="N181" s="159"/>
      <c r="O181" s="159"/>
      <c r="P181" s="159"/>
      <c r="Q181" s="159"/>
      <c r="R181" s="160"/>
      <c r="S181" s="160"/>
      <c r="T181" s="160"/>
      <c r="U181" s="160"/>
      <c r="V181" s="160"/>
      <c r="W181" s="160"/>
      <c r="X181" s="160"/>
      <c r="Y181" s="149"/>
      <c r="Z181" s="149"/>
      <c r="AA181" s="149"/>
      <c r="AB181" s="149"/>
      <c r="AC181" s="149"/>
      <c r="AD181" s="149"/>
      <c r="AE181" s="149"/>
      <c r="AF181" s="149"/>
      <c r="AG181" s="149" t="s">
        <v>251</v>
      </c>
      <c r="AH181" s="149">
        <v>0</v>
      </c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56"/>
      <c r="B182" s="157"/>
      <c r="C182" s="192" t="s">
        <v>771</v>
      </c>
      <c r="D182" s="183"/>
      <c r="E182" s="184">
        <v>65.796999999999997</v>
      </c>
      <c r="F182" s="160"/>
      <c r="G182" s="160"/>
      <c r="H182" s="160"/>
      <c r="I182" s="160"/>
      <c r="J182" s="160"/>
      <c r="K182" s="160"/>
      <c r="L182" s="160"/>
      <c r="M182" s="160"/>
      <c r="N182" s="159"/>
      <c r="O182" s="159"/>
      <c r="P182" s="159"/>
      <c r="Q182" s="159"/>
      <c r="R182" s="160"/>
      <c r="S182" s="160"/>
      <c r="T182" s="160"/>
      <c r="U182" s="160"/>
      <c r="V182" s="160"/>
      <c r="W182" s="160"/>
      <c r="X182" s="160"/>
      <c r="Y182" s="149"/>
      <c r="Z182" s="149"/>
      <c r="AA182" s="149"/>
      <c r="AB182" s="149"/>
      <c r="AC182" s="149"/>
      <c r="AD182" s="149"/>
      <c r="AE182" s="149"/>
      <c r="AF182" s="149"/>
      <c r="AG182" s="149" t="s">
        <v>251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56"/>
      <c r="B183" s="157"/>
      <c r="C183" s="192" t="s">
        <v>772</v>
      </c>
      <c r="D183" s="183"/>
      <c r="E183" s="184">
        <v>103.92149999999999</v>
      </c>
      <c r="F183" s="160"/>
      <c r="G183" s="160"/>
      <c r="H183" s="160"/>
      <c r="I183" s="160"/>
      <c r="J183" s="160"/>
      <c r="K183" s="160"/>
      <c r="L183" s="160"/>
      <c r="M183" s="160"/>
      <c r="N183" s="159"/>
      <c r="O183" s="159"/>
      <c r="P183" s="159"/>
      <c r="Q183" s="159"/>
      <c r="R183" s="160"/>
      <c r="S183" s="160"/>
      <c r="T183" s="160"/>
      <c r="U183" s="160"/>
      <c r="V183" s="160"/>
      <c r="W183" s="160"/>
      <c r="X183" s="160"/>
      <c r="Y183" s="149"/>
      <c r="Z183" s="149"/>
      <c r="AA183" s="149"/>
      <c r="AB183" s="149"/>
      <c r="AC183" s="149"/>
      <c r="AD183" s="149"/>
      <c r="AE183" s="149"/>
      <c r="AF183" s="149"/>
      <c r="AG183" s="149" t="s">
        <v>251</v>
      </c>
      <c r="AH183" s="149">
        <v>0</v>
      </c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192" t="s">
        <v>773</v>
      </c>
      <c r="D184" s="183"/>
      <c r="E184" s="184">
        <v>70.838980000000006</v>
      </c>
      <c r="F184" s="160"/>
      <c r="G184" s="160"/>
      <c r="H184" s="160"/>
      <c r="I184" s="160"/>
      <c r="J184" s="160"/>
      <c r="K184" s="160"/>
      <c r="L184" s="160"/>
      <c r="M184" s="160"/>
      <c r="N184" s="159"/>
      <c r="O184" s="159"/>
      <c r="P184" s="159"/>
      <c r="Q184" s="159"/>
      <c r="R184" s="160"/>
      <c r="S184" s="160"/>
      <c r="T184" s="160"/>
      <c r="U184" s="160"/>
      <c r="V184" s="160"/>
      <c r="W184" s="160"/>
      <c r="X184" s="160"/>
      <c r="Y184" s="149"/>
      <c r="Z184" s="149"/>
      <c r="AA184" s="149"/>
      <c r="AB184" s="149"/>
      <c r="AC184" s="149"/>
      <c r="AD184" s="149"/>
      <c r="AE184" s="149"/>
      <c r="AF184" s="149"/>
      <c r="AG184" s="149" t="s">
        <v>251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/>
      <c r="B185" s="157"/>
      <c r="C185" s="192" t="s">
        <v>774</v>
      </c>
      <c r="D185" s="183"/>
      <c r="E185" s="184">
        <v>24.250219999999999</v>
      </c>
      <c r="F185" s="160"/>
      <c r="G185" s="160"/>
      <c r="H185" s="160"/>
      <c r="I185" s="160"/>
      <c r="J185" s="160"/>
      <c r="K185" s="160"/>
      <c r="L185" s="160"/>
      <c r="M185" s="160"/>
      <c r="N185" s="159"/>
      <c r="O185" s="159"/>
      <c r="P185" s="159"/>
      <c r="Q185" s="159"/>
      <c r="R185" s="160"/>
      <c r="S185" s="160"/>
      <c r="T185" s="160"/>
      <c r="U185" s="160"/>
      <c r="V185" s="160"/>
      <c r="W185" s="160"/>
      <c r="X185" s="160"/>
      <c r="Y185" s="149"/>
      <c r="Z185" s="149"/>
      <c r="AA185" s="149"/>
      <c r="AB185" s="149"/>
      <c r="AC185" s="149"/>
      <c r="AD185" s="149"/>
      <c r="AE185" s="149"/>
      <c r="AF185" s="149"/>
      <c r="AG185" s="149" t="s">
        <v>251</v>
      </c>
      <c r="AH185" s="149">
        <v>0</v>
      </c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56"/>
      <c r="B186" s="157"/>
      <c r="C186" s="192" t="s">
        <v>775</v>
      </c>
      <c r="D186" s="183"/>
      <c r="E186" s="184">
        <v>7</v>
      </c>
      <c r="F186" s="160"/>
      <c r="G186" s="160"/>
      <c r="H186" s="160"/>
      <c r="I186" s="160"/>
      <c r="J186" s="160"/>
      <c r="K186" s="160"/>
      <c r="L186" s="160"/>
      <c r="M186" s="160"/>
      <c r="N186" s="159"/>
      <c r="O186" s="159"/>
      <c r="P186" s="159"/>
      <c r="Q186" s="159"/>
      <c r="R186" s="160"/>
      <c r="S186" s="160"/>
      <c r="T186" s="160"/>
      <c r="U186" s="160"/>
      <c r="V186" s="160"/>
      <c r="W186" s="160"/>
      <c r="X186" s="160"/>
      <c r="Y186" s="149"/>
      <c r="Z186" s="149"/>
      <c r="AA186" s="149"/>
      <c r="AB186" s="149"/>
      <c r="AC186" s="149"/>
      <c r="AD186" s="149"/>
      <c r="AE186" s="149"/>
      <c r="AF186" s="149"/>
      <c r="AG186" s="149" t="s">
        <v>251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56"/>
      <c r="B187" s="157"/>
      <c r="C187" s="192" t="s">
        <v>776</v>
      </c>
      <c r="D187" s="183"/>
      <c r="E187" s="184">
        <v>30</v>
      </c>
      <c r="F187" s="160"/>
      <c r="G187" s="160"/>
      <c r="H187" s="160"/>
      <c r="I187" s="160"/>
      <c r="J187" s="160"/>
      <c r="K187" s="160"/>
      <c r="L187" s="160"/>
      <c r="M187" s="160"/>
      <c r="N187" s="159"/>
      <c r="O187" s="159"/>
      <c r="P187" s="159"/>
      <c r="Q187" s="159"/>
      <c r="R187" s="160"/>
      <c r="S187" s="160"/>
      <c r="T187" s="160"/>
      <c r="U187" s="160"/>
      <c r="V187" s="160"/>
      <c r="W187" s="160"/>
      <c r="X187" s="160"/>
      <c r="Y187" s="149"/>
      <c r="Z187" s="149"/>
      <c r="AA187" s="149"/>
      <c r="AB187" s="149"/>
      <c r="AC187" s="149"/>
      <c r="AD187" s="149"/>
      <c r="AE187" s="149"/>
      <c r="AF187" s="149"/>
      <c r="AG187" s="149" t="s">
        <v>251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56"/>
      <c r="B188" s="157"/>
      <c r="C188" s="192" t="s">
        <v>777</v>
      </c>
      <c r="D188" s="183"/>
      <c r="E188" s="184">
        <v>10</v>
      </c>
      <c r="F188" s="160"/>
      <c r="G188" s="160"/>
      <c r="H188" s="160"/>
      <c r="I188" s="160"/>
      <c r="J188" s="160"/>
      <c r="K188" s="160"/>
      <c r="L188" s="160"/>
      <c r="M188" s="160"/>
      <c r="N188" s="159"/>
      <c r="O188" s="159"/>
      <c r="P188" s="159"/>
      <c r="Q188" s="159"/>
      <c r="R188" s="160"/>
      <c r="S188" s="160"/>
      <c r="T188" s="160"/>
      <c r="U188" s="160"/>
      <c r="V188" s="160"/>
      <c r="W188" s="160"/>
      <c r="X188" s="160"/>
      <c r="Y188" s="149"/>
      <c r="Z188" s="149"/>
      <c r="AA188" s="149"/>
      <c r="AB188" s="149"/>
      <c r="AC188" s="149"/>
      <c r="AD188" s="149"/>
      <c r="AE188" s="149"/>
      <c r="AF188" s="149"/>
      <c r="AG188" s="149" t="s">
        <v>251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192" t="s">
        <v>778</v>
      </c>
      <c r="D189" s="183"/>
      <c r="E189" s="184"/>
      <c r="F189" s="160"/>
      <c r="G189" s="160"/>
      <c r="H189" s="160"/>
      <c r="I189" s="160"/>
      <c r="J189" s="160"/>
      <c r="K189" s="160"/>
      <c r="L189" s="160"/>
      <c r="M189" s="160"/>
      <c r="N189" s="159"/>
      <c r="O189" s="159"/>
      <c r="P189" s="159"/>
      <c r="Q189" s="159"/>
      <c r="R189" s="160"/>
      <c r="S189" s="160"/>
      <c r="T189" s="160"/>
      <c r="U189" s="160"/>
      <c r="V189" s="160"/>
      <c r="W189" s="160"/>
      <c r="X189" s="160"/>
      <c r="Y189" s="149"/>
      <c r="Z189" s="149"/>
      <c r="AA189" s="149"/>
      <c r="AB189" s="149"/>
      <c r="AC189" s="149"/>
      <c r="AD189" s="149"/>
      <c r="AE189" s="149"/>
      <c r="AF189" s="149"/>
      <c r="AG189" s="149" t="s">
        <v>251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56"/>
      <c r="B190" s="157"/>
      <c r="C190" s="192" t="s">
        <v>779</v>
      </c>
      <c r="D190" s="183"/>
      <c r="E190" s="184">
        <v>3</v>
      </c>
      <c r="F190" s="160"/>
      <c r="G190" s="160"/>
      <c r="H190" s="160"/>
      <c r="I190" s="160"/>
      <c r="J190" s="160"/>
      <c r="K190" s="160"/>
      <c r="L190" s="160"/>
      <c r="M190" s="160"/>
      <c r="N190" s="159"/>
      <c r="O190" s="159"/>
      <c r="P190" s="159"/>
      <c r="Q190" s="159"/>
      <c r="R190" s="160"/>
      <c r="S190" s="160"/>
      <c r="T190" s="160"/>
      <c r="U190" s="160"/>
      <c r="V190" s="160"/>
      <c r="W190" s="160"/>
      <c r="X190" s="160"/>
      <c r="Y190" s="149"/>
      <c r="Z190" s="149"/>
      <c r="AA190" s="149"/>
      <c r="AB190" s="149"/>
      <c r="AC190" s="149"/>
      <c r="AD190" s="149"/>
      <c r="AE190" s="149"/>
      <c r="AF190" s="149"/>
      <c r="AG190" s="149" t="s">
        <v>251</v>
      </c>
      <c r="AH190" s="149">
        <v>0</v>
      </c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56"/>
      <c r="B191" s="157"/>
      <c r="C191" s="192" t="s">
        <v>780</v>
      </c>
      <c r="D191" s="183"/>
      <c r="E191" s="184">
        <v>0.1923</v>
      </c>
      <c r="F191" s="160"/>
      <c r="G191" s="160"/>
      <c r="H191" s="160"/>
      <c r="I191" s="160"/>
      <c r="J191" s="160"/>
      <c r="K191" s="160"/>
      <c r="L191" s="160"/>
      <c r="M191" s="160"/>
      <c r="N191" s="159"/>
      <c r="O191" s="159"/>
      <c r="P191" s="159"/>
      <c r="Q191" s="159"/>
      <c r="R191" s="160"/>
      <c r="S191" s="160"/>
      <c r="T191" s="160"/>
      <c r="U191" s="160"/>
      <c r="V191" s="160"/>
      <c r="W191" s="160"/>
      <c r="X191" s="160"/>
      <c r="Y191" s="149"/>
      <c r="Z191" s="149"/>
      <c r="AA191" s="149"/>
      <c r="AB191" s="149"/>
      <c r="AC191" s="149"/>
      <c r="AD191" s="149"/>
      <c r="AE191" s="149"/>
      <c r="AF191" s="149"/>
      <c r="AG191" s="149" t="s">
        <v>251</v>
      </c>
      <c r="AH191" s="149">
        <v>0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x14ac:dyDescent="0.2">
      <c r="A192" s="163" t="s">
        <v>204</v>
      </c>
      <c r="B192" s="164" t="s">
        <v>139</v>
      </c>
      <c r="C192" s="178" t="s">
        <v>140</v>
      </c>
      <c r="D192" s="165"/>
      <c r="E192" s="166"/>
      <c r="F192" s="167"/>
      <c r="G192" s="167">
        <f>SUMIF(AG193:AG194,"&lt;&gt;NOR",G193:G194)</f>
        <v>0</v>
      </c>
      <c r="H192" s="167"/>
      <c r="I192" s="167">
        <f>SUM(I193:I194)</f>
        <v>0</v>
      </c>
      <c r="J192" s="167"/>
      <c r="K192" s="167">
        <f>SUM(K193:K194)</f>
        <v>0</v>
      </c>
      <c r="L192" s="167"/>
      <c r="M192" s="167">
        <f>SUM(M193:M194)</f>
        <v>0</v>
      </c>
      <c r="N192" s="166"/>
      <c r="O192" s="166">
        <f>SUM(O193:O194)</f>
        <v>0</v>
      </c>
      <c r="P192" s="166"/>
      <c r="Q192" s="166">
        <f>SUM(Q193:Q194)</f>
        <v>0</v>
      </c>
      <c r="R192" s="167"/>
      <c r="S192" s="167"/>
      <c r="T192" s="168"/>
      <c r="U192" s="162"/>
      <c r="V192" s="162">
        <f>SUM(V193:V194)</f>
        <v>38.47</v>
      </c>
      <c r="W192" s="162"/>
      <c r="X192" s="162"/>
      <c r="AG192" t="s">
        <v>205</v>
      </c>
    </row>
    <row r="193" spans="1:60" outlineLevel="1" x14ac:dyDescent="0.2">
      <c r="A193" s="169">
        <v>44</v>
      </c>
      <c r="B193" s="170" t="s">
        <v>781</v>
      </c>
      <c r="C193" s="179" t="s">
        <v>782</v>
      </c>
      <c r="D193" s="171" t="s">
        <v>347</v>
      </c>
      <c r="E193" s="172">
        <v>3497.16734</v>
      </c>
      <c r="F193" s="173"/>
      <c r="G193" s="174">
        <f>ROUND(E193*F193,2)</f>
        <v>0</v>
      </c>
      <c r="H193" s="173"/>
      <c r="I193" s="174">
        <f>ROUND(E193*H193,2)</f>
        <v>0</v>
      </c>
      <c r="J193" s="173"/>
      <c r="K193" s="174">
        <f>ROUND(E193*J193,2)</f>
        <v>0</v>
      </c>
      <c r="L193" s="174">
        <v>21</v>
      </c>
      <c r="M193" s="174">
        <f>G193*(1+L193/100)</f>
        <v>0</v>
      </c>
      <c r="N193" s="172">
        <v>0</v>
      </c>
      <c r="O193" s="172">
        <f>ROUND(E193*N193,2)</f>
        <v>0</v>
      </c>
      <c r="P193" s="172">
        <v>0</v>
      </c>
      <c r="Q193" s="172">
        <f>ROUND(E193*P193,2)</f>
        <v>0</v>
      </c>
      <c r="R193" s="174" t="s">
        <v>588</v>
      </c>
      <c r="S193" s="174" t="s">
        <v>209</v>
      </c>
      <c r="T193" s="175" t="s">
        <v>209</v>
      </c>
      <c r="U193" s="160">
        <v>1.0999999999999999E-2</v>
      </c>
      <c r="V193" s="160">
        <f>ROUND(E193*U193,2)</f>
        <v>38.47</v>
      </c>
      <c r="W193" s="160"/>
      <c r="X193" s="160" t="s">
        <v>348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349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266" t="s">
        <v>783</v>
      </c>
      <c r="D194" s="267"/>
      <c r="E194" s="267"/>
      <c r="F194" s="267"/>
      <c r="G194" s="267"/>
      <c r="H194" s="160"/>
      <c r="I194" s="160"/>
      <c r="J194" s="160"/>
      <c r="K194" s="160"/>
      <c r="L194" s="160"/>
      <c r="M194" s="160"/>
      <c r="N194" s="159"/>
      <c r="O194" s="159"/>
      <c r="P194" s="159"/>
      <c r="Q194" s="159"/>
      <c r="R194" s="160"/>
      <c r="S194" s="160"/>
      <c r="T194" s="160"/>
      <c r="U194" s="160"/>
      <c r="V194" s="160"/>
      <c r="W194" s="160"/>
      <c r="X194" s="160"/>
      <c r="Y194" s="149"/>
      <c r="Z194" s="149"/>
      <c r="AA194" s="149"/>
      <c r="AB194" s="149"/>
      <c r="AC194" s="149"/>
      <c r="AD194" s="149"/>
      <c r="AE194" s="149"/>
      <c r="AF194" s="149"/>
      <c r="AG194" s="149" t="s">
        <v>249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x14ac:dyDescent="0.2">
      <c r="A195" s="163" t="s">
        <v>204</v>
      </c>
      <c r="B195" s="164" t="s">
        <v>165</v>
      </c>
      <c r="C195" s="178" t="s">
        <v>166</v>
      </c>
      <c r="D195" s="165"/>
      <c r="E195" s="166"/>
      <c r="F195" s="167"/>
      <c r="G195" s="167">
        <f>SUMIF(AG196:AG266,"&lt;&gt;NOR",G196:G266)</f>
        <v>0</v>
      </c>
      <c r="H195" s="167"/>
      <c r="I195" s="167">
        <f>SUM(I196:I266)</f>
        <v>0</v>
      </c>
      <c r="J195" s="167"/>
      <c r="K195" s="167">
        <f>SUM(K196:K266)</f>
        <v>0</v>
      </c>
      <c r="L195" s="167"/>
      <c r="M195" s="167">
        <f>SUM(M196:M266)</f>
        <v>0</v>
      </c>
      <c r="N195" s="166"/>
      <c r="O195" s="166">
        <f>SUM(O196:O266)</f>
        <v>3.8</v>
      </c>
      <c r="P195" s="166"/>
      <c r="Q195" s="166">
        <f>SUM(Q196:Q266)</f>
        <v>0</v>
      </c>
      <c r="R195" s="167"/>
      <c r="S195" s="167"/>
      <c r="T195" s="168"/>
      <c r="U195" s="162"/>
      <c r="V195" s="162">
        <f>SUM(V196:V266)</f>
        <v>999.87</v>
      </c>
      <c r="W195" s="162"/>
      <c r="X195" s="162"/>
      <c r="AG195" t="s">
        <v>205</v>
      </c>
    </row>
    <row r="196" spans="1:60" outlineLevel="1" x14ac:dyDescent="0.2">
      <c r="A196" s="169">
        <v>45</v>
      </c>
      <c r="B196" s="170" t="s">
        <v>784</v>
      </c>
      <c r="C196" s="179" t="s">
        <v>785</v>
      </c>
      <c r="D196" s="171" t="s">
        <v>442</v>
      </c>
      <c r="E196" s="172">
        <v>3247.44704</v>
      </c>
      <c r="F196" s="173"/>
      <c r="G196" s="174">
        <f>ROUND(E196*F196,2)</f>
        <v>0</v>
      </c>
      <c r="H196" s="173"/>
      <c r="I196" s="174">
        <f>ROUND(E196*H196,2)</f>
        <v>0</v>
      </c>
      <c r="J196" s="173"/>
      <c r="K196" s="174">
        <f>ROUND(E196*J196,2)</f>
        <v>0</v>
      </c>
      <c r="L196" s="174">
        <v>21</v>
      </c>
      <c r="M196" s="174">
        <f>G196*(1+L196/100)</f>
        <v>0</v>
      </c>
      <c r="N196" s="172">
        <v>6.0000000000000002E-5</v>
      </c>
      <c r="O196" s="172">
        <f>ROUND(E196*N196,2)</f>
        <v>0.19</v>
      </c>
      <c r="P196" s="172">
        <v>0</v>
      </c>
      <c r="Q196" s="172">
        <f>ROUND(E196*P196,2)</f>
        <v>0</v>
      </c>
      <c r="R196" s="174" t="s">
        <v>786</v>
      </c>
      <c r="S196" s="174" t="s">
        <v>209</v>
      </c>
      <c r="T196" s="175" t="s">
        <v>209</v>
      </c>
      <c r="U196" s="160">
        <v>0.30399999999999999</v>
      </c>
      <c r="V196" s="160">
        <f>ROUND(E196*U196,2)</f>
        <v>987.22</v>
      </c>
      <c r="W196" s="160"/>
      <c r="X196" s="160" t="s">
        <v>246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247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56"/>
      <c r="B197" s="157"/>
      <c r="C197" s="192" t="s">
        <v>787</v>
      </c>
      <c r="D197" s="183"/>
      <c r="E197" s="184"/>
      <c r="F197" s="160"/>
      <c r="G197" s="160"/>
      <c r="H197" s="160"/>
      <c r="I197" s="160"/>
      <c r="J197" s="160"/>
      <c r="K197" s="160"/>
      <c r="L197" s="160"/>
      <c r="M197" s="160"/>
      <c r="N197" s="159"/>
      <c r="O197" s="159"/>
      <c r="P197" s="159"/>
      <c r="Q197" s="159"/>
      <c r="R197" s="160"/>
      <c r="S197" s="160"/>
      <c r="T197" s="160"/>
      <c r="U197" s="160"/>
      <c r="V197" s="160"/>
      <c r="W197" s="160"/>
      <c r="X197" s="160"/>
      <c r="Y197" s="149"/>
      <c r="Z197" s="149"/>
      <c r="AA197" s="149"/>
      <c r="AB197" s="149"/>
      <c r="AC197" s="149"/>
      <c r="AD197" s="149"/>
      <c r="AE197" s="149"/>
      <c r="AF197" s="149"/>
      <c r="AG197" s="149" t="s">
        <v>251</v>
      </c>
      <c r="AH197" s="149">
        <v>0</v>
      </c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56"/>
      <c r="B198" s="157"/>
      <c r="C198" s="192" t="s">
        <v>788</v>
      </c>
      <c r="D198" s="183"/>
      <c r="E198" s="184">
        <v>85.813800000000001</v>
      </c>
      <c r="F198" s="160"/>
      <c r="G198" s="160"/>
      <c r="H198" s="160"/>
      <c r="I198" s="160"/>
      <c r="J198" s="160"/>
      <c r="K198" s="160"/>
      <c r="L198" s="160"/>
      <c r="M198" s="160"/>
      <c r="N198" s="159"/>
      <c r="O198" s="159"/>
      <c r="P198" s="159"/>
      <c r="Q198" s="159"/>
      <c r="R198" s="160"/>
      <c r="S198" s="160"/>
      <c r="T198" s="160"/>
      <c r="U198" s="160"/>
      <c r="V198" s="160"/>
      <c r="W198" s="160"/>
      <c r="X198" s="160"/>
      <c r="Y198" s="149"/>
      <c r="Z198" s="149"/>
      <c r="AA198" s="149"/>
      <c r="AB198" s="149"/>
      <c r="AC198" s="149"/>
      <c r="AD198" s="149"/>
      <c r="AE198" s="149"/>
      <c r="AF198" s="149"/>
      <c r="AG198" s="149" t="s">
        <v>251</v>
      </c>
      <c r="AH198" s="149">
        <v>0</v>
      </c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56"/>
      <c r="B199" s="157"/>
      <c r="C199" s="192" t="s">
        <v>789</v>
      </c>
      <c r="D199" s="183"/>
      <c r="E199" s="184">
        <v>39.010399999999997</v>
      </c>
      <c r="F199" s="160"/>
      <c r="G199" s="160"/>
      <c r="H199" s="160"/>
      <c r="I199" s="160"/>
      <c r="J199" s="160"/>
      <c r="K199" s="160"/>
      <c r="L199" s="160"/>
      <c r="M199" s="160"/>
      <c r="N199" s="159"/>
      <c r="O199" s="159"/>
      <c r="P199" s="159"/>
      <c r="Q199" s="159"/>
      <c r="R199" s="160"/>
      <c r="S199" s="160"/>
      <c r="T199" s="160"/>
      <c r="U199" s="160"/>
      <c r="V199" s="160"/>
      <c r="W199" s="160"/>
      <c r="X199" s="160"/>
      <c r="Y199" s="149"/>
      <c r="Z199" s="149"/>
      <c r="AA199" s="149"/>
      <c r="AB199" s="149"/>
      <c r="AC199" s="149"/>
      <c r="AD199" s="149"/>
      <c r="AE199" s="149"/>
      <c r="AF199" s="149"/>
      <c r="AG199" s="149" t="s">
        <v>251</v>
      </c>
      <c r="AH199" s="149">
        <v>0</v>
      </c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56"/>
      <c r="B200" s="157"/>
      <c r="C200" s="192" t="s">
        <v>790</v>
      </c>
      <c r="D200" s="183"/>
      <c r="E200" s="184">
        <v>1.296</v>
      </c>
      <c r="F200" s="160"/>
      <c r="G200" s="160"/>
      <c r="H200" s="160"/>
      <c r="I200" s="160"/>
      <c r="J200" s="160"/>
      <c r="K200" s="160"/>
      <c r="L200" s="160"/>
      <c r="M200" s="160"/>
      <c r="N200" s="159"/>
      <c r="O200" s="159"/>
      <c r="P200" s="159"/>
      <c r="Q200" s="159"/>
      <c r="R200" s="160"/>
      <c r="S200" s="160"/>
      <c r="T200" s="160"/>
      <c r="U200" s="160"/>
      <c r="V200" s="160"/>
      <c r="W200" s="160"/>
      <c r="X200" s="160"/>
      <c r="Y200" s="149"/>
      <c r="Z200" s="149"/>
      <c r="AA200" s="149"/>
      <c r="AB200" s="149"/>
      <c r="AC200" s="149"/>
      <c r="AD200" s="149"/>
      <c r="AE200" s="149"/>
      <c r="AF200" s="149"/>
      <c r="AG200" s="149" t="s">
        <v>251</v>
      </c>
      <c r="AH200" s="149">
        <v>0</v>
      </c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56"/>
      <c r="B201" s="157"/>
      <c r="C201" s="192" t="s">
        <v>791</v>
      </c>
      <c r="D201" s="183"/>
      <c r="E201" s="184"/>
      <c r="F201" s="160"/>
      <c r="G201" s="160"/>
      <c r="H201" s="160"/>
      <c r="I201" s="160"/>
      <c r="J201" s="160"/>
      <c r="K201" s="160"/>
      <c r="L201" s="160"/>
      <c r="M201" s="160"/>
      <c r="N201" s="159"/>
      <c r="O201" s="159"/>
      <c r="P201" s="159"/>
      <c r="Q201" s="159"/>
      <c r="R201" s="160"/>
      <c r="S201" s="160"/>
      <c r="T201" s="160"/>
      <c r="U201" s="160"/>
      <c r="V201" s="160"/>
      <c r="W201" s="160"/>
      <c r="X201" s="160"/>
      <c r="Y201" s="149"/>
      <c r="Z201" s="149"/>
      <c r="AA201" s="149"/>
      <c r="AB201" s="149"/>
      <c r="AC201" s="149"/>
      <c r="AD201" s="149"/>
      <c r="AE201" s="149"/>
      <c r="AF201" s="149"/>
      <c r="AG201" s="149" t="s">
        <v>251</v>
      </c>
      <c r="AH201" s="149">
        <v>0</v>
      </c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56"/>
      <c r="B202" s="157"/>
      <c r="C202" s="192" t="s">
        <v>792</v>
      </c>
      <c r="D202" s="183"/>
      <c r="E202" s="184">
        <v>38.056399999999996</v>
      </c>
      <c r="F202" s="160"/>
      <c r="G202" s="160"/>
      <c r="H202" s="160"/>
      <c r="I202" s="160"/>
      <c r="J202" s="160"/>
      <c r="K202" s="160"/>
      <c r="L202" s="160"/>
      <c r="M202" s="160"/>
      <c r="N202" s="159"/>
      <c r="O202" s="159"/>
      <c r="P202" s="159"/>
      <c r="Q202" s="159"/>
      <c r="R202" s="160"/>
      <c r="S202" s="160"/>
      <c r="T202" s="160"/>
      <c r="U202" s="160"/>
      <c r="V202" s="160"/>
      <c r="W202" s="160"/>
      <c r="X202" s="160"/>
      <c r="Y202" s="149"/>
      <c r="Z202" s="149"/>
      <c r="AA202" s="149"/>
      <c r="AB202" s="149"/>
      <c r="AC202" s="149"/>
      <c r="AD202" s="149"/>
      <c r="AE202" s="149"/>
      <c r="AF202" s="149"/>
      <c r="AG202" s="149" t="s">
        <v>251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56"/>
      <c r="B203" s="157"/>
      <c r="C203" s="192" t="s">
        <v>793</v>
      </c>
      <c r="D203" s="183"/>
      <c r="E203" s="184">
        <v>0.64800000000000002</v>
      </c>
      <c r="F203" s="160"/>
      <c r="G203" s="160"/>
      <c r="H203" s="160"/>
      <c r="I203" s="160"/>
      <c r="J203" s="160"/>
      <c r="K203" s="160"/>
      <c r="L203" s="160"/>
      <c r="M203" s="160"/>
      <c r="N203" s="159"/>
      <c r="O203" s="159"/>
      <c r="P203" s="159"/>
      <c r="Q203" s="159"/>
      <c r="R203" s="160"/>
      <c r="S203" s="160"/>
      <c r="T203" s="160"/>
      <c r="U203" s="160"/>
      <c r="V203" s="160"/>
      <c r="W203" s="160"/>
      <c r="X203" s="160"/>
      <c r="Y203" s="149"/>
      <c r="Z203" s="149"/>
      <c r="AA203" s="149"/>
      <c r="AB203" s="149"/>
      <c r="AC203" s="149"/>
      <c r="AD203" s="149"/>
      <c r="AE203" s="149"/>
      <c r="AF203" s="149"/>
      <c r="AG203" s="149" t="s">
        <v>251</v>
      </c>
      <c r="AH203" s="149">
        <v>0</v>
      </c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">
      <c r="A204" s="156"/>
      <c r="B204" s="157"/>
      <c r="C204" s="192" t="s">
        <v>794</v>
      </c>
      <c r="D204" s="183"/>
      <c r="E204" s="184"/>
      <c r="F204" s="160"/>
      <c r="G204" s="160"/>
      <c r="H204" s="160"/>
      <c r="I204" s="160"/>
      <c r="J204" s="160"/>
      <c r="K204" s="160"/>
      <c r="L204" s="160"/>
      <c r="M204" s="160"/>
      <c r="N204" s="159"/>
      <c r="O204" s="159"/>
      <c r="P204" s="159"/>
      <c r="Q204" s="159"/>
      <c r="R204" s="160"/>
      <c r="S204" s="160"/>
      <c r="T204" s="160"/>
      <c r="U204" s="160"/>
      <c r="V204" s="160"/>
      <c r="W204" s="160"/>
      <c r="X204" s="160"/>
      <c r="Y204" s="149"/>
      <c r="Z204" s="149"/>
      <c r="AA204" s="149"/>
      <c r="AB204" s="149"/>
      <c r="AC204" s="149"/>
      <c r="AD204" s="149"/>
      <c r="AE204" s="149"/>
      <c r="AF204" s="149"/>
      <c r="AG204" s="149" t="s">
        <v>251</v>
      </c>
      <c r="AH204" s="149">
        <v>0</v>
      </c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">
      <c r="A205" s="156"/>
      <c r="B205" s="157"/>
      <c r="C205" s="192" t="s">
        <v>792</v>
      </c>
      <c r="D205" s="183"/>
      <c r="E205" s="184">
        <v>38.056399999999996</v>
      </c>
      <c r="F205" s="160"/>
      <c r="G205" s="160"/>
      <c r="H205" s="160"/>
      <c r="I205" s="160"/>
      <c r="J205" s="160"/>
      <c r="K205" s="160"/>
      <c r="L205" s="160"/>
      <c r="M205" s="160"/>
      <c r="N205" s="159"/>
      <c r="O205" s="159"/>
      <c r="P205" s="159"/>
      <c r="Q205" s="159"/>
      <c r="R205" s="160"/>
      <c r="S205" s="160"/>
      <c r="T205" s="160"/>
      <c r="U205" s="160"/>
      <c r="V205" s="160"/>
      <c r="W205" s="160"/>
      <c r="X205" s="160"/>
      <c r="Y205" s="149"/>
      <c r="Z205" s="149"/>
      <c r="AA205" s="149"/>
      <c r="AB205" s="149"/>
      <c r="AC205" s="149"/>
      <c r="AD205" s="149"/>
      <c r="AE205" s="149"/>
      <c r="AF205" s="149"/>
      <c r="AG205" s="149" t="s">
        <v>251</v>
      </c>
      <c r="AH205" s="149">
        <v>0</v>
      </c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56"/>
      <c r="B206" s="157"/>
      <c r="C206" s="192" t="s">
        <v>795</v>
      </c>
      <c r="D206" s="183"/>
      <c r="E206" s="184">
        <v>0.64800000000000002</v>
      </c>
      <c r="F206" s="160"/>
      <c r="G206" s="160"/>
      <c r="H206" s="160"/>
      <c r="I206" s="160"/>
      <c r="J206" s="160"/>
      <c r="K206" s="160"/>
      <c r="L206" s="160"/>
      <c r="M206" s="160"/>
      <c r="N206" s="159"/>
      <c r="O206" s="159"/>
      <c r="P206" s="159"/>
      <c r="Q206" s="159"/>
      <c r="R206" s="160"/>
      <c r="S206" s="160"/>
      <c r="T206" s="160"/>
      <c r="U206" s="160"/>
      <c r="V206" s="160"/>
      <c r="W206" s="160"/>
      <c r="X206" s="160"/>
      <c r="Y206" s="149"/>
      <c r="Z206" s="149"/>
      <c r="AA206" s="149"/>
      <c r="AB206" s="149"/>
      <c r="AC206" s="149"/>
      <c r="AD206" s="149"/>
      <c r="AE206" s="149"/>
      <c r="AF206" s="149"/>
      <c r="AG206" s="149" t="s">
        <v>251</v>
      </c>
      <c r="AH206" s="149">
        <v>0</v>
      </c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56"/>
      <c r="B207" s="157"/>
      <c r="C207" s="192" t="s">
        <v>796</v>
      </c>
      <c r="D207" s="183"/>
      <c r="E207" s="184">
        <v>7.7</v>
      </c>
      <c r="F207" s="160"/>
      <c r="G207" s="160"/>
      <c r="H207" s="160"/>
      <c r="I207" s="160"/>
      <c r="J207" s="160"/>
      <c r="K207" s="160"/>
      <c r="L207" s="160"/>
      <c r="M207" s="160"/>
      <c r="N207" s="159"/>
      <c r="O207" s="159"/>
      <c r="P207" s="159"/>
      <c r="Q207" s="159"/>
      <c r="R207" s="160"/>
      <c r="S207" s="160"/>
      <c r="T207" s="160"/>
      <c r="U207" s="160"/>
      <c r="V207" s="160"/>
      <c r="W207" s="160"/>
      <c r="X207" s="160"/>
      <c r="Y207" s="149"/>
      <c r="Z207" s="149"/>
      <c r="AA207" s="149"/>
      <c r="AB207" s="149"/>
      <c r="AC207" s="149"/>
      <c r="AD207" s="149"/>
      <c r="AE207" s="149"/>
      <c r="AF207" s="149"/>
      <c r="AG207" s="149" t="s">
        <v>251</v>
      </c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56"/>
      <c r="B208" s="157"/>
      <c r="C208" s="192" t="s">
        <v>797</v>
      </c>
      <c r="D208" s="183"/>
      <c r="E208" s="184"/>
      <c r="F208" s="160"/>
      <c r="G208" s="160"/>
      <c r="H208" s="160"/>
      <c r="I208" s="160"/>
      <c r="J208" s="160"/>
      <c r="K208" s="160"/>
      <c r="L208" s="160"/>
      <c r="M208" s="160"/>
      <c r="N208" s="159"/>
      <c r="O208" s="159"/>
      <c r="P208" s="159"/>
      <c r="Q208" s="159"/>
      <c r="R208" s="160"/>
      <c r="S208" s="160"/>
      <c r="T208" s="160"/>
      <c r="U208" s="160"/>
      <c r="V208" s="160"/>
      <c r="W208" s="160"/>
      <c r="X208" s="160"/>
      <c r="Y208" s="149"/>
      <c r="Z208" s="149"/>
      <c r="AA208" s="149"/>
      <c r="AB208" s="149"/>
      <c r="AC208" s="149"/>
      <c r="AD208" s="149"/>
      <c r="AE208" s="149"/>
      <c r="AF208" s="149"/>
      <c r="AG208" s="149" t="s">
        <v>251</v>
      </c>
      <c r="AH208" s="149">
        <v>0</v>
      </c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56"/>
      <c r="B209" s="157"/>
      <c r="C209" s="192" t="s">
        <v>798</v>
      </c>
      <c r="D209" s="183"/>
      <c r="E209" s="184">
        <v>74.849000000000004</v>
      </c>
      <c r="F209" s="160"/>
      <c r="G209" s="160"/>
      <c r="H209" s="160"/>
      <c r="I209" s="160"/>
      <c r="J209" s="160"/>
      <c r="K209" s="160"/>
      <c r="L209" s="160"/>
      <c r="M209" s="160"/>
      <c r="N209" s="159"/>
      <c r="O209" s="159"/>
      <c r="P209" s="159"/>
      <c r="Q209" s="159"/>
      <c r="R209" s="160"/>
      <c r="S209" s="160"/>
      <c r="T209" s="160"/>
      <c r="U209" s="160"/>
      <c r="V209" s="160"/>
      <c r="W209" s="160"/>
      <c r="X209" s="160"/>
      <c r="Y209" s="149"/>
      <c r="Z209" s="149"/>
      <c r="AA209" s="149"/>
      <c r="AB209" s="149"/>
      <c r="AC209" s="149"/>
      <c r="AD209" s="149"/>
      <c r="AE209" s="149"/>
      <c r="AF209" s="149"/>
      <c r="AG209" s="149" t="s">
        <v>251</v>
      </c>
      <c r="AH209" s="149">
        <v>0</v>
      </c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56"/>
      <c r="B210" s="157"/>
      <c r="C210" s="192" t="s">
        <v>799</v>
      </c>
      <c r="D210" s="183"/>
      <c r="E210" s="184">
        <v>34.645600000000002</v>
      </c>
      <c r="F210" s="160"/>
      <c r="G210" s="160"/>
      <c r="H210" s="160"/>
      <c r="I210" s="160"/>
      <c r="J210" s="160"/>
      <c r="K210" s="160"/>
      <c r="L210" s="160"/>
      <c r="M210" s="160"/>
      <c r="N210" s="159"/>
      <c r="O210" s="159"/>
      <c r="P210" s="159"/>
      <c r="Q210" s="159"/>
      <c r="R210" s="160"/>
      <c r="S210" s="160"/>
      <c r="T210" s="160"/>
      <c r="U210" s="160"/>
      <c r="V210" s="160"/>
      <c r="W210" s="160"/>
      <c r="X210" s="160"/>
      <c r="Y210" s="149"/>
      <c r="Z210" s="149"/>
      <c r="AA210" s="149"/>
      <c r="AB210" s="149"/>
      <c r="AC210" s="149"/>
      <c r="AD210" s="149"/>
      <c r="AE210" s="149"/>
      <c r="AF210" s="149"/>
      <c r="AG210" s="149" t="s">
        <v>251</v>
      </c>
      <c r="AH210" s="149">
        <v>0</v>
      </c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56"/>
      <c r="B211" s="157"/>
      <c r="C211" s="192" t="s">
        <v>800</v>
      </c>
      <c r="D211" s="183"/>
      <c r="E211" s="184">
        <v>0.97199999999999998</v>
      </c>
      <c r="F211" s="160"/>
      <c r="G211" s="160"/>
      <c r="H211" s="160"/>
      <c r="I211" s="160"/>
      <c r="J211" s="160"/>
      <c r="K211" s="160"/>
      <c r="L211" s="160"/>
      <c r="M211" s="160"/>
      <c r="N211" s="159"/>
      <c r="O211" s="159"/>
      <c r="P211" s="159"/>
      <c r="Q211" s="159"/>
      <c r="R211" s="160"/>
      <c r="S211" s="160"/>
      <c r="T211" s="160"/>
      <c r="U211" s="160"/>
      <c r="V211" s="160"/>
      <c r="W211" s="160"/>
      <c r="X211" s="160"/>
      <c r="Y211" s="149"/>
      <c r="Z211" s="149"/>
      <c r="AA211" s="149"/>
      <c r="AB211" s="149"/>
      <c r="AC211" s="149"/>
      <c r="AD211" s="149"/>
      <c r="AE211" s="149"/>
      <c r="AF211" s="149"/>
      <c r="AG211" s="149" t="s">
        <v>251</v>
      </c>
      <c r="AH211" s="149">
        <v>0</v>
      </c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outlineLevel="1" x14ac:dyDescent="0.2">
      <c r="A212" s="156"/>
      <c r="B212" s="157"/>
      <c r="C212" s="192" t="s">
        <v>801</v>
      </c>
      <c r="D212" s="183"/>
      <c r="E212" s="184"/>
      <c r="F212" s="160"/>
      <c r="G212" s="160"/>
      <c r="H212" s="160"/>
      <c r="I212" s="160"/>
      <c r="J212" s="160"/>
      <c r="K212" s="160"/>
      <c r="L212" s="160"/>
      <c r="M212" s="160"/>
      <c r="N212" s="159"/>
      <c r="O212" s="159"/>
      <c r="P212" s="159"/>
      <c r="Q212" s="159"/>
      <c r="R212" s="160"/>
      <c r="S212" s="160"/>
      <c r="T212" s="160"/>
      <c r="U212" s="160"/>
      <c r="V212" s="160"/>
      <c r="W212" s="160"/>
      <c r="X212" s="160"/>
      <c r="Y212" s="149"/>
      <c r="Z212" s="149"/>
      <c r="AA212" s="149"/>
      <c r="AB212" s="149"/>
      <c r="AC212" s="149"/>
      <c r="AD212" s="149"/>
      <c r="AE212" s="149"/>
      <c r="AF212" s="149"/>
      <c r="AG212" s="149" t="s">
        <v>251</v>
      </c>
      <c r="AH212" s="149">
        <v>0</v>
      </c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56"/>
      <c r="B213" s="157"/>
      <c r="C213" s="192" t="s">
        <v>802</v>
      </c>
      <c r="D213" s="183"/>
      <c r="E213" s="184">
        <v>74.243799999999993</v>
      </c>
      <c r="F213" s="160"/>
      <c r="G213" s="160"/>
      <c r="H213" s="160"/>
      <c r="I213" s="160"/>
      <c r="J213" s="160"/>
      <c r="K213" s="160"/>
      <c r="L213" s="160"/>
      <c r="M213" s="160"/>
      <c r="N213" s="159"/>
      <c r="O213" s="159"/>
      <c r="P213" s="159"/>
      <c r="Q213" s="159"/>
      <c r="R213" s="160"/>
      <c r="S213" s="160"/>
      <c r="T213" s="160"/>
      <c r="U213" s="160"/>
      <c r="V213" s="160"/>
      <c r="W213" s="160"/>
      <c r="X213" s="160"/>
      <c r="Y213" s="149"/>
      <c r="Z213" s="149"/>
      <c r="AA213" s="149"/>
      <c r="AB213" s="149"/>
      <c r="AC213" s="149"/>
      <c r="AD213" s="149"/>
      <c r="AE213" s="149"/>
      <c r="AF213" s="149"/>
      <c r="AG213" s="149" t="s">
        <v>251</v>
      </c>
      <c r="AH213" s="149">
        <v>0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outlineLevel="1" x14ac:dyDescent="0.2">
      <c r="A214" s="156"/>
      <c r="B214" s="157"/>
      <c r="C214" s="192" t="s">
        <v>803</v>
      </c>
      <c r="D214" s="183"/>
      <c r="E214" s="184">
        <v>0.97199999999999998</v>
      </c>
      <c r="F214" s="160"/>
      <c r="G214" s="160"/>
      <c r="H214" s="160"/>
      <c r="I214" s="160"/>
      <c r="J214" s="160"/>
      <c r="K214" s="160"/>
      <c r="L214" s="160"/>
      <c r="M214" s="160"/>
      <c r="N214" s="159"/>
      <c r="O214" s="159"/>
      <c r="P214" s="159"/>
      <c r="Q214" s="159"/>
      <c r="R214" s="160"/>
      <c r="S214" s="160"/>
      <c r="T214" s="160"/>
      <c r="U214" s="160"/>
      <c r="V214" s="160"/>
      <c r="W214" s="160"/>
      <c r="X214" s="160"/>
      <c r="Y214" s="149"/>
      <c r="Z214" s="149"/>
      <c r="AA214" s="149"/>
      <c r="AB214" s="149"/>
      <c r="AC214" s="149"/>
      <c r="AD214" s="149"/>
      <c r="AE214" s="149"/>
      <c r="AF214" s="149"/>
      <c r="AG214" s="149" t="s">
        <v>251</v>
      </c>
      <c r="AH214" s="149">
        <v>0</v>
      </c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56"/>
      <c r="B215" s="157"/>
      <c r="C215" s="192" t="s">
        <v>804</v>
      </c>
      <c r="D215" s="183"/>
      <c r="E215" s="184">
        <v>19.558</v>
      </c>
      <c r="F215" s="160"/>
      <c r="G215" s="160"/>
      <c r="H215" s="160"/>
      <c r="I215" s="160"/>
      <c r="J215" s="160"/>
      <c r="K215" s="160"/>
      <c r="L215" s="160"/>
      <c r="M215" s="160"/>
      <c r="N215" s="159"/>
      <c r="O215" s="159"/>
      <c r="P215" s="159"/>
      <c r="Q215" s="159"/>
      <c r="R215" s="160"/>
      <c r="S215" s="160"/>
      <c r="T215" s="160"/>
      <c r="U215" s="160"/>
      <c r="V215" s="160"/>
      <c r="W215" s="160"/>
      <c r="X215" s="160"/>
      <c r="Y215" s="149"/>
      <c r="Z215" s="149"/>
      <c r="AA215" s="149"/>
      <c r="AB215" s="149"/>
      <c r="AC215" s="149"/>
      <c r="AD215" s="149"/>
      <c r="AE215" s="149"/>
      <c r="AF215" s="149"/>
      <c r="AG215" s="149" t="s">
        <v>251</v>
      </c>
      <c r="AH215" s="149">
        <v>0</v>
      </c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56"/>
      <c r="B216" s="157"/>
      <c r="C216" s="192" t="s">
        <v>770</v>
      </c>
      <c r="D216" s="183"/>
      <c r="E216" s="184"/>
      <c r="F216" s="160"/>
      <c r="G216" s="160"/>
      <c r="H216" s="160"/>
      <c r="I216" s="160"/>
      <c r="J216" s="160"/>
      <c r="K216" s="160"/>
      <c r="L216" s="160"/>
      <c r="M216" s="160"/>
      <c r="N216" s="159"/>
      <c r="O216" s="159"/>
      <c r="P216" s="159"/>
      <c r="Q216" s="159"/>
      <c r="R216" s="160"/>
      <c r="S216" s="160"/>
      <c r="T216" s="160"/>
      <c r="U216" s="160"/>
      <c r="V216" s="160"/>
      <c r="W216" s="160"/>
      <c r="X216" s="160"/>
      <c r="Y216" s="149"/>
      <c r="Z216" s="149"/>
      <c r="AA216" s="149"/>
      <c r="AB216" s="149"/>
      <c r="AC216" s="149"/>
      <c r="AD216" s="149"/>
      <c r="AE216" s="149"/>
      <c r="AF216" s="149"/>
      <c r="AG216" s="149" t="s">
        <v>251</v>
      </c>
      <c r="AH216" s="149">
        <v>0</v>
      </c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">
      <c r="A217" s="156"/>
      <c r="B217" s="157"/>
      <c r="C217" s="192" t="s">
        <v>805</v>
      </c>
      <c r="D217" s="183"/>
      <c r="E217" s="184">
        <v>644.81060000000002</v>
      </c>
      <c r="F217" s="160"/>
      <c r="G217" s="160"/>
      <c r="H217" s="160"/>
      <c r="I217" s="160"/>
      <c r="J217" s="160"/>
      <c r="K217" s="160"/>
      <c r="L217" s="160"/>
      <c r="M217" s="160"/>
      <c r="N217" s="159"/>
      <c r="O217" s="159"/>
      <c r="P217" s="159"/>
      <c r="Q217" s="159"/>
      <c r="R217" s="160"/>
      <c r="S217" s="160"/>
      <c r="T217" s="160"/>
      <c r="U217" s="160"/>
      <c r="V217" s="160"/>
      <c r="W217" s="160"/>
      <c r="X217" s="160"/>
      <c r="Y217" s="149"/>
      <c r="Z217" s="149"/>
      <c r="AA217" s="149"/>
      <c r="AB217" s="149"/>
      <c r="AC217" s="149"/>
      <c r="AD217" s="149"/>
      <c r="AE217" s="149"/>
      <c r="AF217" s="149"/>
      <c r="AG217" s="149" t="s">
        <v>251</v>
      </c>
      <c r="AH217" s="149">
        <v>0</v>
      </c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">
      <c r="A218" s="156"/>
      <c r="B218" s="157"/>
      <c r="C218" s="192" t="s">
        <v>806</v>
      </c>
      <c r="D218" s="183"/>
      <c r="E218" s="184">
        <v>1018.4307</v>
      </c>
      <c r="F218" s="160"/>
      <c r="G218" s="160"/>
      <c r="H218" s="160"/>
      <c r="I218" s="160"/>
      <c r="J218" s="160"/>
      <c r="K218" s="160"/>
      <c r="L218" s="160"/>
      <c r="M218" s="160"/>
      <c r="N218" s="159"/>
      <c r="O218" s="159"/>
      <c r="P218" s="159"/>
      <c r="Q218" s="159"/>
      <c r="R218" s="160"/>
      <c r="S218" s="160"/>
      <c r="T218" s="160"/>
      <c r="U218" s="160"/>
      <c r="V218" s="160"/>
      <c r="W218" s="160"/>
      <c r="X218" s="160"/>
      <c r="Y218" s="149"/>
      <c r="Z218" s="149"/>
      <c r="AA218" s="149"/>
      <c r="AB218" s="149"/>
      <c r="AC218" s="149"/>
      <c r="AD218" s="149"/>
      <c r="AE218" s="149"/>
      <c r="AF218" s="149"/>
      <c r="AG218" s="149" t="s">
        <v>251</v>
      </c>
      <c r="AH218" s="149">
        <v>0</v>
      </c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">
      <c r="A219" s="156"/>
      <c r="B219" s="157"/>
      <c r="C219" s="192" t="s">
        <v>807</v>
      </c>
      <c r="D219" s="183"/>
      <c r="E219" s="184">
        <v>483.12184000000002</v>
      </c>
      <c r="F219" s="160"/>
      <c r="G219" s="160"/>
      <c r="H219" s="160"/>
      <c r="I219" s="160"/>
      <c r="J219" s="160"/>
      <c r="K219" s="160"/>
      <c r="L219" s="160"/>
      <c r="M219" s="160"/>
      <c r="N219" s="159"/>
      <c r="O219" s="159"/>
      <c r="P219" s="159"/>
      <c r="Q219" s="159"/>
      <c r="R219" s="160"/>
      <c r="S219" s="160"/>
      <c r="T219" s="160"/>
      <c r="U219" s="160"/>
      <c r="V219" s="160"/>
      <c r="W219" s="160"/>
      <c r="X219" s="160"/>
      <c r="Y219" s="149"/>
      <c r="Z219" s="149"/>
      <c r="AA219" s="149"/>
      <c r="AB219" s="149"/>
      <c r="AC219" s="149"/>
      <c r="AD219" s="149"/>
      <c r="AE219" s="149"/>
      <c r="AF219" s="149"/>
      <c r="AG219" s="149" t="s">
        <v>251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outlineLevel="1" x14ac:dyDescent="0.2">
      <c r="A220" s="156"/>
      <c r="B220" s="157"/>
      <c r="C220" s="192" t="s">
        <v>808</v>
      </c>
      <c r="D220" s="183"/>
      <c r="E220" s="184">
        <v>165.38650000000001</v>
      </c>
      <c r="F220" s="160"/>
      <c r="G220" s="160"/>
      <c r="H220" s="160"/>
      <c r="I220" s="160"/>
      <c r="J220" s="160"/>
      <c r="K220" s="160"/>
      <c r="L220" s="160"/>
      <c r="M220" s="160"/>
      <c r="N220" s="159"/>
      <c r="O220" s="159"/>
      <c r="P220" s="159"/>
      <c r="Q220" s="159"/>
      <c r="R220" s="160"/>
      <c r="S220" s="160"/>
      <c r="T220" s="160"/>
      <c r="U220" s="160"/>
      <c r="V220" s="160"/>
      <c r="W220" s="160"/>
      <c r="X220" s="160"/>
      <c r="Y220" s="149"/>
      <c r="Z220" s="149"/>
      <c r="AA220" s="149"/>
      <c r="AB220" s="149"/>
      <c r="AC220" s="149"/>
      <c r="AD220" s="149"/>
      <c r="AE220" s="149"/>
      <c r="AF220" s="149"/>
      <c r="AG220" s="149" t="s">
        <v>251</v>
      </c>
      <c r="AH220" s="149">
        <v>0</v>
      </c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1" x14ac:dyDescent="0.2">
      <c r="A221" s="156"/>
      <c r="B221" s="157"/>
      <c r="C221" s="192" t="s">
        <v>809</v>
      </c>
      <c r="D221" s="183"/>
      <c r="E221" s="184">
        <v>68.599999999999994</v>
      </c>
      <c r="F221" s="160"/>
      <c r="G221" s="160"/>
      <c r="H221" s="160"/>
      <c r="I221" s="160"/>
      <c r="J221" s="160"/>
      <c r="K221" s="160"/>
      <c r="L221" s="160"/>
      <c r="M221" s="160"/>
      <c r="N221" s="159"/>
      <c r="O221" s="159"/>
      <c r="P221" s="159"/>
      <c r="Q221" s="159"/>
      <c r="R221" s="160"/>
      <c r="S221" s="160"/>
      <c r="T221" s="160"/>
      <c r="U221" s="160"/>
      <c r="V221" s="160"/>
      <c r="W221" s="160"/>
      <c r="X221" s="160"/>
      <c r="Y221" s="149"/>
      <c r="Z221" s="149"/>
      <c r="AA221" s="149"/>
      <c r="AB221" s="149"/>
      <c r="AC221" s="149"/>
      <c r="AD221" s="149"/>
      <c r="AE221" s="149"/>
      <c r="AF221" s="149"/>
      <c r="AG221" s="149" t="s">
        <v>251</v>
      </c>
      <c r="AH221" s="149">
        <v>0</v>
      </c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56"/>
      <c r="B222" s="157"/>
      <c r="C222" s="192" t="s">
        <v>810</v>
      </c>
      <c r="D222" s="183"/>
      <c r="E222" s="184">
        <v>294</v>
      </c>
      <c r="F222" s="160"/>
      <c r="G222" s="160"/>
      <c r="H222" s="160"/>
      <c r="I222" s="160"/>
      <c r="J222" s="160"/>
      <c r="K222" s="160"/>
      <c r="L222" s="160"/>
      <c r="M222" s="160"/>
      <c r="N222" s="159"/>
      <c r="O222" s="159"/>
      <c r="P222" s="159"/>
      <c r="Q222" s="159"/>
      <c r="R222" s="160"/>
      <c r="S222" s="160"/>
      <c r="T222" s="160"/>
      <c r="U222" s="160"/>
      <c r="V222" s="160"/>
      <c r="W222" s="160"/>
      <c r="X222" s="160"/>
      <c r="Y222" s="149"/>
      <c r="Z222" s="149"/>
      <c r="AA222" s="149"/>
      <c r="AB222" s="149"/>
      <c r="AC222" s="149"/>
      <c r="AD222" s="149"/>
      <c r="AE222" s="149"/>
      <c r="AF222" s="149"/>
      <c r="AG222" s="149" t="s">
        <v>251</v>
      </c>
      <c r="AH222" s="149">
        <v>0</v>
      </c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outlineLevel="1" x14ac:dyDescent="0.2">
      <c r="A223" s="156"/>
      <c r="B223" s="157"/>
      <c r="C223" s="192" t="s">
        <v>811</v>
      </c>
      <c r="D223" s="183"/>
      <c r="E223" s="184">
        <v>68.2</v>
      </c>
      <c r="F223" s="160"/>
      <c r="G223" s="160"/>
      <c r="H223" s="160"/>
      <c r="I223" s="160"/>
      <c r="J223" s="160"/>
      <c r="K223" s="160"/>
      <c r="L223" s="160"/>
      <c r="M223" s="160"/>
      <c r="N223" s="159"/>
      <c r="O223" s="159"/>
      <c r="P223" s="159"/>
      <c r="Q223" s="159"/>
      <c r="R223" s="160"/>
      <c r="S223" s="160"/>
      <c r="T223" s="160"/>
      <c r="U223" s="160"/>
      <c r="V223" s="160"/>
      <c r="W223" s="160"/>
      <c r="X223" s="160"/>
      <c r="Y223" s="149"/>
      <c r="Z223" s="149"/>
      <c r="AA223" s="149"/>
      <c r="AB223" s="149"/>
      <c r="AC223" s="149"/>
      <c r="AD223" s="149"/>
      <c r="AE223" s="149"/>
      <c r="AF223" s="149"/>
      <c r="AG223" s="149" t="s">
        <v>251</v>
      </c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56"/>
      <c r="B224" s="157"/>
      <c r="C224" s="192" t="s">
        <v>812</v>
      </c>
      <c r="D224" s="183"/>
      <c r="E224" s="184">
        <v>64.08</v>
      </c>
      <c r="F224" s="160"/>
      <c r="G224" s="160"/>
      <c r="H224" s="160"/>
      <c r="I224" s="160"/>
      <c r="J224" s="160"/>
      <c r="K224" s="160"/>
      <c r="L224" s="160"/>
      <c r="M224" s="160"/>
      <c r="N224" s="159"/>
      <c r="O224" s="159"/>
      <c r="P224" s="159"/>
      <c r="Q224" s="159"/>
      <c r="R224" s="160"/>
      <c r="S224" s="160"/>
      <c r="T224" s="160"/>
      <c r="U224" s="160"/>
      <c r="V224" s="160"/>
      <c r="W224" s="160"/>
      <c r="X224" s="160"/>
      <c r="Y224" s="149"/>
      <c r="Z224" s="149"/>
      <c r="AA224" s="149"/>
      <c r="AB224" s="149"/>
      <c r="AC224" s="149"/>
      <c r="AD224" s="149"/>
      <c r="AE224" s="149"/>
      <c r="AF224" s="149"/>
      <c r="AG224" s="149" t="s">
        <v>251</v>
      </c>
      <c r="AH224" s="149">
        <v>0</v>
      </c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outlineLevel="1" x14ac:dyDescent="0.2">
      <c r="A225" s="156"/>
      <c r="B225" s="157"/>
      <c r="C225" s="192" t="s">
        <v>813</v>
      </c>
      <c r="D225" s="183"/>
      <c r="E225" s="184">
        <v>3.8879999999999999</v>
      </c>
      <c r="F225" s="160"/>
      <c r="G225" s="160"/>
      <c r="H225" s="160"/>
      <c r="I225" s="160"/>
      <c r="J225" s="160"/>
      <c r="K225" s="160"/>
      <c r="L225" s="160"/>
      <c r="M225" s="160"/>
      <c r="N225" s="159"/>
      <c r="O225" s="159"/>
      <c r="P225" s="159"/>
      <c r="Q225" s="159"/>
      <c r="R225" s="160"/>
      <c r="S225" s="160"/>
      <c r="T225" s="160"/>
      <c r="U225" s="160"/>
      <c r="V225" s="160"/>
      <c r="W225" s="160"/>
      <c r="X225" s="160"/>
      <c r="Y225" s="149"/>
      <c r="Z225" s="149"/>
      <c r="AA225" s="149"/>
      <c r="AB225" s="149"/>
      <c r="AC225" s="149"/>
      <c r="AD225" s="149"/>
      <c r="AE225" s="149"/>
      <c r="AF225" s="149"/>
      <c r="AG225" s="149" t="s">
        <v>251</v>
      </c>
      <c r="AH225" s="149">
        <v>0</v>
      </c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56"/>
      <c r="B226" s="157"/>
      <c r="C226" s="192" t="s">
        <v>814</v>
      </c>
      <c r="D226" s="183"/>
      <c r="E226" s="184">
        <v>20.46</v>
      </c>
      <c r="F226" s="160"/>
      <c r="G226" s="160"/>
      <c r="H226" s="160"/>
      <c r="I226" s="160"/>
      <c r="J226" s="160"/>
      <c r="K226" s="160"/>
      <c r="L226" s="160"/>
      <c r="M226" s="160"/>
      <c r="N226" s="159"/>
      <c r="O226" s="159"/>
      <c r="P226" s="159"/>
      <c r="Q226" s="159"/>
      <c r="R226" s="160"/>
      <c r="S226" s="160"/>
      <c r="T226" s="160"/>
      <c r="U226" s="160"/>
      <c r="V226" s="160"/>
      <c r="W226" s="160"/>
      <c r="X226" s="160"/>
      <c r="Y226" s="149"/>
      <c r="Z226" s="149"/>
      <c r="AA226" s="149"/>
      <c r="AB226" s="149"/>
      <c r="AC226" s="149"/>
      <c r="AD226" s="149"/>
      <c r="AE226" s="149"/>
      <c r="AF226" s="149"/>
      <c r="AG226" s="149" t="s">
        <v>251</v>
      </c>
      <c r="AH226" s="149">
        <v>0</v>
      </c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">
      <c r="A227" s="185">
        <v>46</v>
      </c>
      <c r="B227" s="186" t="s">
        <v>815</v>
      </c>
      <c r="C227" s="193" t="s">
        <v>816</v>
      </c>
      <c r="D227" s="187" t="s">
        <v>307</v>
      </c>
      <c r="E227" s="188">
        <v>1</v>
      </c>
      <c r="F227" s="189"/>
      <c r="G227" s="190">
        <f>ROUND(E227*F227,2)</f>
        <v>0</v>
      </c>
      <c r="H227" s="189"/>
      <c r="I227" s="190">
        <f>ROUND(E227*H227,2)</f>
        <v>0</v>
      </c>
      <c r="J227" s="189"/>
      <c r="K227" s="190">
        <f>ROUND(E227*J227,2)</f>
        <v>0</v>
      </c>
      <c r="L227" s="190">
        <v>21</v>
      </c>
      <c r="M227" s="190">
        <f>G227*(1+L227/100)</f>
        <v>0</v>
      </c>
      <c r="N227" s="188">
        <v>0</v>
      </c>
      <c r="O227" s="188">
        <f>ROUND(E227*N227,2)</f>
        <v>0</v>
      </c>
      <c r="P227" s="188">
        <v>0</v>
      </c>
      <c r="Q227" s="188">
        <f>ROUND(E227*P227,2)</f>
        <v>0</v>
      </c>
      <c r="R227" s="190"/>
      <c r="S227" s="190" t="s">
        <v>231</v>
      </c>
      <c r="T227" s="191" t="s">
        <v>210</v>
      </c>
      <c r="U227" s="160">
        <v>0</v>
      </c>
      <c r="V227" s="160">
        <f>ROUND(E227*U227,2)</f>
        <v>0</v>
      </c>
      <c r="W227" s="160"/>
      <c r="X227" s="160" t="s">
        <v>246</v>
      </c>
      <c r="Y227" s="149"/>
      <c r="Z227" s="149"/>
      <c r="AA227" s="149"/>
      <c r="AB227" s="149"/>
      <c r="AC227" s="149"/>
      <c r="AD227" s="149"/>
      <c r="AE227" s="149"/>
      <c r="AF227" s="149"/>
      <c r="AG227" s="149" t="s">
        <v>247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">
      <c r="A228" s="169">
        <v>47</v>
      </c>
      <c r="B228" s="170" t="s">
        <v>817</v>
      </c>
      <c r="C228" s="179" t="s">
        <v>818</v>
      </c>
      <c r="D228" s="171" t="s">
        <v>347</v>
      </c>
      <c r="E228" s="172">
        <v>0.75009000000000003</v>
      </c>
      <c r="F228" s="173"/>
      <c r="G228" s="174">
        <f>ROUND(E228*F228,2)</f>
        <v>0</v>
      </c>
      <c r="H228" s="173"/>
      <c r="I228" s="174">
        <f>ROUND(E228*H228,2)</f>
        <v>0</v>
      </c>
      <c r="J228" s="173"/>
      <c r="K228" s="174">
        <f>ROUND(E228*J228,2)</f>
        <v>0</v>
      </c>
      <c r="L228" s="174">
        <v>21</v>
      </c>
      <c r="M228" s="174">
        <f>G228*(1+L228/100)</f>
        <v>0</v>
      </c>
      <c r="N228" s="172">
        <v>1</v>
      </c>
      <c r="O228" s="172">
        <f>ROUND(E228*N228,2)</f>
        <v>0.75</v>
      </c>
      <c r="P228" s="172">
        <v>0</v>
      </c>
      <c r="Q228" s="172">
        <f>ROUND(E228*P228,2)</f>
        <v>0</v>
      </c>
      <c r="R228" s="174" t="s">
        <v>315</v>
      </c>
      <c r="S228" s="174" t="s">
        <v>209</v>
      </c>
      <c r="T228" s="175" t="s">
        <v>209</v>
      </c>
      <c r="U228" s="160">
        <v>0</v>
      </c>
      <c r="V228" s="160">
        <f>ROUND(E228*U228,2)</f>
        <v>0</v>
      </c>
      <c r="W228" s="160"/>
      <c r="X228" s="160" t="s">
        <v>316</v>
      </c>
      <c r="Y228" s="149"/>
      <c r="Z228" s="149"/>
      <c r="AA228" s="149"/>
      <c r="AB228" s="149"/>
      <c r="AC228" s="149"/>
      <c r="AD228" s="149"/>
      <c r="AE228" s="149"/>
      <c r="AF228" s="149"/>
      <c r="AG228" s="149" t="s">
        <v>317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56"/>
      <c r="B229" s="157"/>
      <c r="C229" s="192" t="s">
        <v>787</v>
      </c>
      <c r="D229" s="183"/>
      <c r="E229" s="184"/>
      <c r="F229" s="160"/>
      <c r="G229" s="160"/>
      <c r="H229" s="160"/>
      <c r="I229" s="160"/>
      <c r="J229" s="160"/>
      <c r="K229" s="160"/>
      <c r="L229" s="160"/>
      <c r="M229" s="160"/>
      <c r="N229" s="159"/>
      <c r="O229" s="159"/>
      <c r="P229" s="159"/>
      <c r="Q229" s="159"/>
      <c r="R229" s="160"/>
      <c r="S229" s="160"/>
      <c r="T229" s="160"/>
      <c r="U229" s="160"/>
      <c r="V229" s="160"/>
      <c r="W229" s="160"/>
      <c r="X229" s="160"/>
      <c r="Y229" s="149"/>
      <c r="Z229" s="149"/>
      <c r="AA229" s="149"/>
      <c r="AB229" s="149"/>
      <c r="AC229" s="149"/>
      <c r="AD229" s="149"/>
      <c r="AE229" s="149"/>
      <c r="AF229" s="149"/>
      <c r="AG229" s="149" t="s">
        <v>251</v>
      </c>
      <c r="AH229" s="149">
        <v>0</v>
      </c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outlineLevel="1" x14ac:dyDescent="0.2">
      <c r="A230" s="156"/>
      <c r="B230" s="157"/>
      <c r="C230" s="192" t="s">
        <v>789</v>
      </c>
      <c r="D230" s="183"/>
      <c r="E230" s="184">
        <v>39.010399999999997</v>
      </c>
      <c r="F230" s="160"/>
      <c r="G230" s="160"/>
      <c r="H230" s="160"/>
      <c r="I230" s="160"/>
      <c r="J230" s="160"/>
      <c r="K230" s="160"/>
      <c r="L230" s="160"/>
      <c r="M230" s="160"/>
      <c r="N230" s="159"/>
      <c r="O230" s="159"/>
      <c r="P230" s="159"/>
      <c r="Q230" s="159"/>
      <c r="R230" s="160"/>
      <c r="S230" s="160"/>
      <c r="T230" s="160"/>
      <c r="U230" s="160"/>
      <c r="V230" s="160"/>
      <c r="W230" s="160"/>
      <c r="X230" s="160"/>
      <c r="Y230" s="149"/>
      <c r="Z230" s="149"/>
      <c r="AA230" s="149"/>
      <c r="AB230" s="149"/>
      <c r="AC230" s="149"/>
      <c r="AD230" s="149"/>
      <c r="AE230" s="149"/>
      <c r="AF230" s="149"/>
      <c r="AG230" s="149" t="s">
        <v>251</v>
      </c>
      <c r="AH230" s="149">
        <v>0</v>
      </c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outlineLevel="1" x14ac:dyDescent="0.2">
      <c r="A231" s="156"/>
      <c r="B231" s="157"/>
      <c r="C231" s="192" t="s">
        <v>797</v>
      </c>
      <c r="D231" s="183"/>
      <c r="E231" s="184"/>
      <c r="F231" s="160"/>
      <c r="G231" s="160"/>
      <c r="H231" s="160"/>
      <c r="I231" s="160"/>
      <c r="J231" s="160"/>
      <c r="K231" s="160"/>
      <c r="L231" s="160"/>
      <c r="M231" s="160"/>
      <c r="N231" s="159"/>
      <c r="O231" s="159"/>
      <c r="P231" s="159"/>
      <c r="Q231" s="159"/>
      <c r="R231" s="160"/>
      <c r="S231" s="160"/>
      <c r="T231" s="160"/>
      <c r="U231" s="160"/>
      <c r="V231" s="160"/>
      <c r="W231" s="160"/>
      <c r="X231" s="160"/>
      <c r="Y231" s="149"/>
      <c r="Z231" s="149"/>
      <c r="AA231" s="149"/>
      <c r="AB231" s="149"/>
      <c r="AC231" s="149"/>
      <c r="AD231" s="149"/>
      <c r="AE231" s="149"/>
      <c r="AF231" s="149"/>
      <c r="AG231" s="149" t="s">
        <v>251</v>
      </c>
      <c r="AH231" s="149">
        <v>0</v>
      </c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outlineLevel="1" x14ac:dyDescent="0.2">
      <c r="A232" s="156"/>
      <c r="B232" s="157"/>
      <c r="C232" s="192" t="s">
        <v>799</v>
      </c>
      <c r="D232" s="183"/>
      <c r="E232" s="184">
        <v>34.645600000000002</v>
      </c>
      <c r="F232" s="160"/>
      <c r="G232" s="160"/>
      <c r="H232" s="160"/>
      <c r="I232" s="160"/>
      <c r="J232" s="160"/>
      <c r="K232" s="160"/>
      <c r="L232" s="160"/>
      <c r="M232" s="160"/>
      <c r="N232" s="159"/>
      <c r="O232" s="159"/>
      <c r="P232" s="159"/>
      <c r="Q232" s="159"/>
      <c r="R232" s="160"/>
      <c r="S232" s="160"/>
      <c r="T232" s="160"/>
      <c r="U232" s="160"/>
      <c r="V232" s="160"/>
      <c r="W232" s="160"/>
      <c r="X232" s="160"/>
      <c r="Y232" s="149"/>
      <c r="Z232" s="149"/>
      <c r="AA232" s="149"/>
      <c r="AB232" s="149"/>
      <c r="AC232" s="149"/>
      <c r="AD232" s="149"/>
      <c r="AE232" s="149"/>
      <c r="AF232" s="149"/>
      <c r="AG232" s="149" t="s">
        <v>251</v>
      </c>
      <c r="AH232" s="149">
        <v>0</v>
      </c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">
      <c r="A233" s="156"/>
      <c r="B233" s="157"/>
      <c r="C233" s="192" t="s">
        <v>807</v>
      </c>
      <c r="D233" s="183"/>
      <c r="E233" s="184">
        <v>483.12184000000002</v>
      </c>
      <c r="F233" s="160"/>
      <c r="G233" s="160"/>
      <c r="H233" s="160"/>
      <c r="I233" s="160"/>
      <c r="J233" s="160"/>
      <c r="K233" s="160"/>
      <c r="L233" s="160"/>
      <c r="M233" s="160"/>
      <c r="N233" s="159"/>
      <c r="O233" s="159"/>
      <c r="P233" s="159"/>
      <c r="Q233" s="159"/>
      <c r="R233" s="160"/>
      <c r="S233" s="160"/>
      <c r="T233" s="160"/>
      <c r="U233" s="160"/>
      <c r="V233" s="160"/>
      <c r="W233" s="160"/>
      <c r="X233" s="160"/>
      <c r="Y233" s="149"/>
      <c r="Z233" s="149"/>
      <c r="AA233" s="149"/>
      <c r="AB233" s="149"/>
      <c r="AC233" s="149"/>
      <c r="AD233" s="149"/>
      <c r="AE233" s="149"/>
      <c r="AF233" s="149"/>
      <c r="AG233" s="149" t="s">
        <v>251</v>
      </c>
      <c r="AH233" s="149">
        <v>0</v>
      </c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56"/>
      <c r="B234" s="157"/>
      <c r="C234" s="192" t="s">
        <v>811</v>
      </c>
      <c r="D234" s="183"/>
      <c r="E234" s="184">
        <v>68.2</v>
      </c>
      <c r="F234" s="160"/>
      <c r="G234" s="160"/>
      <c r="H234" s="160"/>
      <c r="I234" s="160"/>
      <c r="J234" s="160"/>
      <c r="K234" s="160"/>
      <c r="L234" s="160"/>
      <c r="M234" s="160"/>
      <c r="N234" s="159"/>
      <c r="O234" s="159"/>
      <c r="P234" s="159"/>
      <c r="Q234" s="159"/>
      <c r="R234" s="160"/>
      <c r="S234" s="160"/>
      <c r="T234" s="160"/>
      <c r="U234" s="160"/>
      <c r="V234" s="160"/>
      <c r="W234" s="160"/>
      <c r="X234" s="160"/>
      <c r="Y234" s="149"/>
      <c r="Z234" s="149"/>
      <c r="AA234" s="149"/>
      <c r="AB234" s="149"/>
      <c r="AC234" s="149"/>
      <c r="AD234" s="149"/>
      <c r="AE234" s="149"/>
      <c r="AF234" s="149"/>
      <c r="AG234" s="149" t="s">
        <v>251</v>
      </c>
      <c r="AH234" s="149">
        <v>0</v>
      </c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outlineLevel="1" x14ac:dyDescent="0.2">
      <c r="A235" s="156"/>
      <c r="B235" s="157"/>
      <c r="C235" s="192" t="s">
        <v>814</v>
      </c>
      <c r="D235" s="183"/>
      <c r="E235" s="184">
        <v>20.46</v>
      </c>
      <c r="F235" s="160"/>
      <c r="G235" s="160"/>
      <c r="H235" s="160"/>
      <c r="I235" s="160"/>
      <c r="J235" s="160"/>
      <c r="K235" s="160"/>
      <c r="L235" s="160"/>
      <c r="M235" s="160"/>
      <c r="N235" s="159"/>
      <c r="O235" s="159"/>
      <c r="P235" s="159"/>
      <c r="Q235" s="159"/>
      <c r="R235" s="160"/>
      <c r="S235" s="160"/>
      <c r="T235" s="160"/>
      <c r="U235" s="160"/>
      <c r="V235" s="160"/>
      <c r="W235" s="160"/>
      <c r="X235" s="160"/>
      <c r="Y235" s="149"/>
      <c r="Z235" s="149"/>
      <c r="AA235" s="149"/>
      <c r="AB235" s="149"/>
      <c r="AC235" s="149"/>
      <c r="AD235" s="149"/>
      <c r="AE235" s="149"/>
      <c r="AF235" s="149"/>
      <c r="AG235" s="149" t="s">
        <v>251</v>
      </c>
      <c r="AH235" s="149">
        <v>0</v>
      </c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">
      <c r="A236" s="156"/>
      <c r="B236" s="157"/>
      <c r="C236" s="196" t="s">
        <v>819</v>
      </c>
      <c r="D236" s="194"/>
      <c r="E236" s="195">
        <v>645.43784000000005</v>
      </c>
      <c r="F236" s="160"/>
      <c r="G236" s="160"/>
      <c r="H236" s="160"/>
      <c r="I236" s="160"/>
      <c r="J236" s="160"/>
      <c r="K236" s="160"/>
      <c r="L236" s="160"/>
      <c r="M236" s="160"/>
      <c r="N236" s="159"/>
      <c r="O236" s="159"/>
      <c r="P236" s="159"/>
      <c r="Q236" s="159"/>
      <c r="R236" s="160"/>
      <c r="S236" s="160"/>
      <c r="T236" s="160"/>
      <c r="U236" s="160"/>
      <c r="V236" s="160"/>
      <c r="W236" s="160"/>
      <c r="X236" s="160"/>
      <c r="Y236" s="149"/>
      <c r="Z236" s="149"/>
      <c r="AA236" s="149"/>
      <c r="AB236" s="149"/>
      <c r="AC236" s="149"/>
      <c r="AD236" s="149"/>
      <c r="AE236" s="149"/>
      <c r="AF236" s="149"/>
      <c r="AG236" s="149" t="s">
        <v>251</v>
      </c>
      <c r="AH236" s="149">
        <v>1</v>
      </c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56"/>
      <c r="B237" s="157"/>
      <c r="C237" s="192" t="s">
        <v>820</v>
      </c>
      <c r="D237" s="183"/>
      <c r="E237" s="184">
        <v>-644.68776000000003</v>
      </c>
      <c r="F237" s="160"/>
      <c r="G237" s="160"/>
      <c r="H237" s="160"/>
      <c r="I237" s="160"/>
      <c r="J237" s="160"/>
      <c r="K237" s="160"/>
      <c r="L237" s="160"/>
      <c r="M237" s="160"/>
      <c r="N237" s="159"/>
      <c r="O237" s="159"/>
      <c r="P237" s="159"/>
      <c r="Q237" s="159"/>
      <c r="R237" s="160"/>
      <c r="S237" s="160"/>
      <c r="T237" s="160"/>
      <c r="U237" s="160"/>
      <c r="V237" s="160"/>
      <c r="W237" s="160"/>
      <c r="X237" s="160"/>
      <c r="Y237" s="149"/>
      <c r="Z237" s="149"/>
      <c r="AA237" s="149"/>
      <c r="AB237" s="149"/>
      <c r="AC237" s="149"/>
      <c r="AD237" s="149"/>
      <c r="AE237" s="149"/>
      <c r="AF237" s="149"/>
      <c r="AG237" s="149" t="s">
        <v>251</v>
      </c>
      <c r="AH237" s="149">
        <v>0</v>
      </c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outlineLevel="1" x14ac:dyDescent="0.2">
      <c r="A238" s="169">
        <v>48</v>
      </c>
      <c r="B238" s="170" t="s">
        <v>821</v>
      </c>
      <c r="C238" s="179" t="s">
        <v>822</v>
      </c>
      <c r="D238" s="171" t="s">
        <v>347</v>
      </c>
      <c r="E238" s="172">
        <v>2.85805</v>
      </c>
      <c r="F238" s="173"/>
      <c r="G238" s="174">
        <f>ROUND(E238*F238,2)</f>
        <v>0</v>
      </c>
      <c r="H238" s="173"/>
      <c r="I238" s="174">
        <f>ROUND(E238*H238,2)</f>
        <v>0</v>
      </c>
      <c r="J238" s="173"/>
      <c r="K238" s="174">
        <f>ROUND(E238*J238,2)</f>
        <v>0</v>
      </c>
      <c r="L238" s="174">
        <v>21</v>
      </c>
      <c r="M238" s="174">
        <f>G238*(1+L238/100)</f>
        <v>0</v>
      </c>
      <c r="N238" s="172">
        <v>1</v>
      </c>
      <c r="O238" s="172">
        <f>ROUND(E238*N238,2)</f>
        <v>2.86</v>
      </c>
      <c r="P238" s="172">
        <v>0</v>
      </c>
      <c r="Q238" s="172">
        <f>ROUND(E238*P238,2)</f>
        <v>0</v>
      </c>
      <c r="R238" s="174"/>
      <c r="S238" s="174" t="s">
        <v>231</v>
      </c>
      <c r="T238" s="175" t="s">
        <v>209</v>
      </c>
      <c r="U238" s="160">
        <v>0</v>
      </c>
      <c r="V238" s="160">
        <f>ROUND(E238*U238,2)</f>
        <v>0</v>
      </c>
      <c r="W238" s="160"/>
      <c r="X238" s="160" t="s">
        <v>316</v>
      </c>
      <c r="Y238" s="149"/>
      <c r="Z238" s="149"/>
      <c r="AA238" s="149"/>
      <c r="AB238" s="149"/>
      <c r="AC238" s="149"/>
      <c r="AD238" s="149"/>
      <c r="AE238" s="149"/>
      <c r="AF238" s="149"/>
      <c r="AG238" s="149" t="s">
        <v>317</v>
      </c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</row>
    <row r="239" spans="1:60" outlineLevel="1" x14ac:dyDescent="0.2">
      <c r="A239" s="156"/>
      <c r="B239" s="157"/>
      <c r="C239" s="192" t="s">
        <v>787</v>
      </c>
      <c r="D239" s="183"/>
      <c r="E239" s="184"/>
      <c r="F239" s="160"/>
      <c r="G239" s="160"/>
      <c r="H239" s="160"/>
      <c r="I239" s="160"/>
      <c r="J239" s="160"/>
      <c r="K239" s="160"/>
      <c r="L239" s="160"/>
      <c r="M239" s="160"/>
      <c r="N239" s="159"/>
      <c r="O239" s="159"/>
      <c r="P239" s="159"/>
      <c r="Q239" s="159"/>
      <c r="R239" s="160"/>
      <c r="S239" s="160"/>
      <c r="T239" s="160"/>
      <c r="U239" s="160"/>
      <c r="V239" s="160"/>
      <c r="W239" s="160"/>
      <c r="X239" s="160"/>
      <c r="Y239" s="149"/>
      <c r="Z239" s="149"/>
      <c r="AA239" s="149"/>
      <c r="AB239" s="149"/>
      <c r="AC239" s="149"/>
      <c r="AD239" s="149"/>
      <c r="AE239" s="149"/>
      <c r="AF239" s="149"/>
      <c r="AG239" s="149" t="s">
        <v>251</v>
      </c>
      <c r="AH239" s="149">
        <v>0</v>
      </c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56"/>
      <c r="B240" s="157"/>
      <c r="C240" s="192" t="s">
        <v>788</v>
      </c>
      <c r="D240" s="183"/>
      <c r="E240" s="184">
        <v>85.813800000000001</v>
      </c>
      <c r="F240" s="160"/>
      <c r="G240" s="160"/>
      <c r="H240" s="160"/>
      <c r="I240" s="160"/>
      <c r="J240" s="160"/>
      <c r="K240" s="160"/>
      <c r="L240" s="160"/>
      <c r="M240" s="160"/>
      <c r="N240" s="159"/>
      <c r="O240" s="159"/>
      <c r="P240" s="159"/>
      <c r="Q240" s="159"/>
      <c r="R240" s="160"/>
      <c r="S240" s="160"/>
      <c r="T240" s="160"/>
      <c r="U240" s="160"/>
      <c r="V240" s="160"/>
      <c r="W240" s="160"/>
      <c r="X240" s="160"/>
      <c r="Y240" s="149"/>
      <c r="Z240" s="149"/>
      <c r="AA240" s="149"/>
      <c r="AB240" s="149"/>
      <c r="AC240" s="149"/>
      <c r="AD240" s="149"/>
      <c r="AE240" s="149"/>
      <c r="AF240" s="149"/>
      <c r="AG240" s="149" t="s">
        <v>251</v>
      </c>
      <c r="AH240" s="149">
        <v>0</v>
      </c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outlineLevel="1" x14ac:dyDescent="0.2">
      <c r="A241" s="156"/>
      <c r="B241" s="157"/>
      <c r="C241" s="192" t="s">
        <v>790</v>
      </c>
      <c r="D241" s="183"/>
      <c r="E241" s="184">
        <v>1.296</v>
      </c>
      <c r="F241" s="160"/>
      <c r="G241" s="160"/>
      <c r="H241" s="160"/>
      <c r="I241" s="160"/>
      <c r="J241" s="160"/>
      <c r="K241" s="160"/>
      <c r="L241" s="160"/>
      <c r="M241" s="160"/>
      <c r="N241" s="159"/>
      <c r="O241" s="159"/>
      <c r="P241" s="159"/>
      <c r="Q241" s="159"/>
      <c r="R241" s="160"/>
      <c r="S241" s="160"/>
      <c r="T241" s="160"/>
      <c r="U241" s="160"/>
      <c r="V241" s="160"/>
      <c r="W241" s="160"/>
      <c r="X241" s="160"/>
      <c r="Y241" s="149"/>
      <c r="Z241" s="149"/>
      <c r="AA241" s="149"/>
      <c r="AB241" s="149"/>
      <c r="AC241" s="149"/>
      <c r="AD241" s="149"/>
      <c r="AE241" s="149"/>
      <c r="AF241" s="149"/>
      <c r="AG241" s="149" t="s">
        <v>251</v>
      </c>
      <c r="AH241" s="149">
        <v>0</v>
      </c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outlineLevel="1" x14ac:dyDescent="0.2">
      <c r="A242" s="156"/>
      <c r="B242" s="157"/>
      <c r="C242" s="192" t="s">
        <v>791</v>
      </c>
      <c r="D242" s="183"/>
      <c r="E242" s="184"/>
      <c r="F242" s="160"/>
      <c r="G242" s="160"/>
      <c r="H242" s="160"/>
      <c r="I242" s="160"/>
      <c r="J242" s="160"/>
      <c r="K242" s="160"/>
      <c r="L242" s="160"/>
      <c r="M242" s="160"/>
      <c r="N242" s="159"/>
      <c r="O242" s="159"/>
      <c r="P242" s="159"/>
      <c r="Q242" s="159"/>
      <c r="R242" s="160"/>
      <c r="S242" s="160"/>
      <c r="T242" s="160"/>
      <c r="U242" s="160"/>
      <c r="V242" s="160"/>
      <c r="W242" s="160"/>
      <c r="X242" s="160"/>
      <c r="Y242" s="149"/>
      <c r="Z242" s="149"/>
      <c r="AA242" s="149"/>
      <c r="AB242" s="149"/>
      <c r="AC242" s="149"/>
      <c r="AD242" s="149"/>
      <c r="AE242" s="149"/>
      <c r="AF242" s="149"/>
      <c r="AG242" s="149" t="s">
        <v>251</v>
      </c>
      <c r="AH242" s="149">
        <v>0</v>
      </c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56"/>
      <c r="B243" s="157"/>
      <c r="C243" s="192" t="s">
        <v>792</v>
      </c>
      <c r="D243" s="183"/>
      <c r="E243" s="184">
        <v>38.056399999999996</v>
      </c>
      <c r="F243" s="160"/>
      <c r="G243" s="160"/>
      <c r="H243" s="160"/>
      <c r="I243" s="160"/>
      <c r="J243" s="160"/>
      <c r="K243" s="160"/>
      <c r="L243" s="160"/>
      <c r="M243" s="160"/>
      <c r="N243" s="159"/>
      <c r="O243" s="159"/>
      <c r="P243" s="159"/>
      <c r="Q243" s="159"/>
      <c r="R243" s="160"/>
      <c r="S243" s="160"/>
      <c r="T243" s="160"/>
      <c r="U243" s="160"/>
      <c r="V243" s="160"/>
      <c r="W243" s="160"/>
      <c r="X243" s="160"/>
      <c r="Y243" s="149"/>
      <c r="Z243" s="149"/>
      <c r="AA243" s="149"/>
      <c r="AB243" s="149"/>
      <c r="AC243" s="149"/>
      <c r="AD243" s="149"/>
      <c r="AE243" s="149"/>
      <c r="AF243" s="149"/>
      <c r="AG243" s="149" t="s">
        <v>251</v>
      </c>
      <c r="AH243" s="149">
        <v>0</v>
      </c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outlineLevel="1" x14ac:dyDescent="0.2">
      <c r="A244" s="156"/>
      <c r="B244" s="157"/>
      <c r="C244" s="192" t="s">
        <v>793</v>
      </c>
      <c r="D244" s="183"/>
      <c r="E244" s="184">
        <v>0.64800000000000002</v>
      </c>
      <c r="F244" s="160"/>
      <c r="G244" s="160"/>
      <c r="H244" s="160"/>
      <c r="I244" s="160"/>
      <c r="J244" s="160"/>
      <c r="K244" s="160"/>
      <c r="L244" s="160"/>
      <c r="M244" s="160"/>
      <c r="N244" s="159"/>
      <c r="O244" s="159"/>
      <c r="P244" s="159"/>
      <c r="Q244" s="159"/>
      <c r="R244" s="160"/>
      <c r="S244" s="160"/>
      <c r="T244" s="160"/>
      <c r="U244" s="160"/>
      <c r="V244" s="160"/>
      <c r="W244" s="160"/>
      <c r="X244" s="160"/>
      <c r="Y244" s="149"/>
      <c r="Z244" s="149"/>
      <c r="AA244" s="149"/>
      <c r="AB244" s="149"/>
      <c r="AC244" s="149"/>
      <c r="AD244" s="149"/>
      <c r="AE244" s="149"/>
      <c r="AF244" s="149"/>
      <c r="AG244" s="149" t="s">
        <v>251</v>
      </c>
      <c r="AH244" s="149">
        <v>0</v>
      </c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56"/>
      <c r="B245" s="157"/>
      <c r="C245" s="192" t="s">
        <v>794</v>
      </c>
      <c r="D245" s="183"/>
      <c r="E245" s="184"/>
      <c r="F245" s="160"/>
      <c r="G245" s="160"/>
      <c r="H245" s="160"/>
      <c r="I245" s="160"/>
      <c r="J245" s="160"/>
      <c r="K245" s="160"/>
      <c r="L245" s="160"/>
      <c r="M245" s="160"/>
      <c r="N245" s="159"/>
      <c r="O245" s="159"/>
      <c r="P245" s="159"/>
      <c r="Q245" s="159"/>
      <c r="R245" s="160"/>
      <c r="S245" s="160"/>
      <c r="T245" s="160"/>
      <c r="U245" s="160"/>
      <c r="V245" s="160"/>
      <c r="W245" s="160"/>
      <c r="X245" s="160"/>
      <c r="Y245" s="149"/>
      <c r="Z245" s="149"/>
      <c r="AA245" s="149"/>
      <c r="AB245" s="149"/>
      <c r="AC245" s="149"/>
      <c r="AD245" s="149"/>
      <c r="AE245" s="149"/>
      <c r="AF245" s="149"/>
      <c r="AG245" s="149" t="s">
        <v>251</v>
      </c>
      <c r="AH245" s="149">
        <v>0</v>
      </c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">
      <c r="A246" s="156"/>
      <c r="B246" s="157"/>
      <c r="C246" s="192" t="s">
        <v>792</v>
      </c>
      <c r="D246" s="183"/>
      <c r="E246" s="184">
        <v>38.056399999999996</v>
      </c>
      <c r="F246" s="160"/>
      <c r="G246" s="160"/>
      <c r="H246" s="160"/>
      <c r="I246" s="160"/>
      <c r="J246" s="160"/>
      <c r="K246" s="160"/>
      <c r="L246" s="160"/>
      <c r="M246" s="160"/>
      <c r="N246" s="159"/>
      <c r="O246" s="159"/>
      <c r="P246" s="159"/>
      <c r="Q246" s="159"/>
      <c r="R246" s="160"/>
      <c r="S246" s="160"/>
      <c r="T246" s="160"/>
      <c r="U246" s="160"/>
      <c r="V246" s="160"/>
      <c r="W246" s="160"/>
      <c r="X246" s="160"/>
      <c r="Y246" s="149"/>
      <c r="Z246" s="149"/>
      <c r="AA246" s="149"/>
      <c r="AB246" s="149"/>
      <c r="AC246" s="149"/>
      <c r="AD246" s="149"/>
      <c r="AE246" s="149"/>
      <c r="AF246" s="149"/>
      <c r="AG246" s="149" t="s">
        <v>251</v>
      </c>
      <c r="AH246" s="149">
        <v>0</v>
      </c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56"/>
      <c r="B247" s="157"/>
      <c r="C247" s="192" t="s">
        <v>795</v>
      </c>
      <c r="D247" s="183"/>
      <c r="E247" s="184">
        <v>0.64800000000000002</v>
      </c>
      <c r="F247" s="160"/>
      <c r="G247" s="160"/>
      <c r="H247" s="160"/>
      <c r="I247" s="160"/>
      <c r="J247" s="160"/>
      <c r="K247" s="160"/>
      <c r="L247" s="160"/>
      <c r="M247" s="160"/>
      <c r="N247" s="159"/>
      <c r="O247" s="159"/>
      <c r="P247" s="159"/>
      <c r="Q247" s="159"/>
      <c r="R247" s="160"/>
      <c r="S247" s="160"/>
      <c r="T247" s="160"/>
      <c r="U247" s="160"/>
      <c r="V247" s="160"/>
      <c r="W247" s="160"/>
      <c r="X247" s="160"/>
      <c r="Y247" s="149"/>
      <c r="Z247" s="149"/>
      <c r="AA247" s="149"/>
      <c r="AB247" s="149"/>
      <c r="AC247" s="149"/>
      <c r="AD247" s="149"/>
      <c r="AE247" s="149"/>
      <c r="AF247" s="149"/>
      <c r="AG247" s="149" t="s">
        <v>251</v>
      </c>
      <c r="AH247" s="149">
        <v>0</v>
      </c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outlineLevel="1" x14ac:dyDescent="0.2">
      <c r="A248" s="156"/>
      <c r="B248" s="157"/>
      <c r="C248" s="192" t="s">
        <v>796</v>
      </c>
      <c r="D248" s="183"/>
      <c r="E248" s="184">
        <v>7.7</v>
      </c>
      <c r="F248" s="160"/>
      <c r="G248" s="160"/>
      <c r="H248" s="160"/>
      <c r="I248" s="160"/>
      <c r="J248" s="160"/>
      <c r="K248" s="160"/>
      <c r="L248" s="160"/>
      <c r="M248" s="160"/>
      <c r="N248" s="159"/>
      <c r="O248" s="159"/>
      <c r="P248" s="159"/>
      <c r="Q248" s="159"/>
      <c r="R248" s="160"/>
      <c r="S248" s="160"/>
      <c r="T248" s="160"/>
      <c r="U248" s="160"/>
      <c r="V248" s="160"/>
      <c r="W248" s="160"/>
      <c r="X248" s="160"/>
      <c r="Y248" s="149"/>
      <c r="Z248" s="149"/>
      <c r="AA248" s="149"/>
      <c r="AB248" s="149"/>
      <c r="AC248" s="149"/>
      <c r="AD248" s="149"/>
      <c r="AE248" s="149"/>
      <c r="AF248" s="149"/>
      <c r="AG248" s="149" t="s">
        <v>251</v>
      </c>
      <c r="AH248" s="149">
        <v>0</v>
      </c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outlineLevel="1" x14ac:dyDescent="0.2">
      <c r="A249" s="156"/>
      <c r="B249" s="157"/>
      <c r="C249" s="192" t="s">
        <v>797</v>
      </c>
      <c r="D249" s="183"/>
      <c r="E249" s="184"/>
      <c r="F249" s="160"/>
      <c r="G249" s="160"/>
      <c r="H249" s="160"/>
      <c r="I249" s="160"/>
      <c r="J249" s="160"/>
      <c r="K249" s="160"/>
      <c r="L249" s="160"/>
      <c r="M249" s="160"/>
      <c r="N249" s="159"/>
      <c r="O249" s="159"/>
      <c r="P249" s="159"/>
      <c r="Q249" s="159"/>
      <c r="R249" s="160"/>
      <c r="S249" s="160"/>
      <c r="T249" s="160"/>
      <c r="U249" s="160"/>
      <c r="V249" s="160"/>
      <c r="W249" s="160"/>
      <c r="X249" s="160"/>
      <c r="Y249" s="149"/>
      <c r="Z249" s="149"/>
      <c r="AA249" s="149"/>
      <c r="AB249" s="149"/>
      <c r="AC249" s="149"/>
      <c r="AD249" s="149"/>
      <c r="AE249" s="149"/>
      <c r="AF249" s="149"/>
      <c r="AG249" s="149" t="s">
        <v>251</v>
      </c>
      <c r="AH249" s="149">
        <v>0</v>
      </c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outlineLevel="1" x14ac:dyDescent="0.2">
      <c r="A250" s="156"/>
      <c r="B250" s="157"/>
      <c r="C250" s="192" t="s">
        <v>798</v>
      </c>
      <c r="D250" s="183"/>
      <c r="E250" s="184">
        <v>74.849000000000004</v>
      </c>
      <c r="F250" s="160"/>
      <c r="G250" s="160"/>
      <c r="H250" s="160"/>
      <c r="I250" s="160"/>
      <c r="J250" s="160"/>
      <c r="K250" s="160"/>
      <c r="L250" s="160"/>
      <c r="M250" s="160"/>
      <c r="N250" s="159"/>
      <c r="O250" s="159"/>
      <c r="P250" s="159"/>
      <c r="Q250" s="159"/>
      <c r="R250" s="160"/>
      <c r="S250" s="160"/>
      <c r="T250" s="160"/>
      <c r="U250" s="160"/>
      <c r="V250" s="160"/>
      <c r="W250" s="160"/>
      <c r="X250" s="160"/>
      <c r="Y250" s="149"/>
      <c r="Z250" s="149"/>
      <c r="AA250" s="149"/>
      <c r="AB250" s="149"/>
      <c r="AC250" s="149"/>
      <c r="AD250" s="149"/>
      <c r="AE250" s="149"/>
      <c r="AF250" s="149"/>
      <c r="AG250" s="149" t="s">
        <v>251</v>
      </c>
      <c r="AH250" s="149">
        <v>0</v>
      </c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outlineLevel="1" x14ac:dyDescent="0.2">
      <c r="A251" s="156"/>
      <c r="B251" s="157"/>
      <c r="C251" s="192" t="s">
        <v>800</v>
      </c>
      <c r="D251" s="183"/>
      <c r="E251" s="184">
        <v>0.97199999999999998</v>
      </c>
      <c r="F251" s="160"/>
      <c r="G251" s="160"/>
      <c r="H251" s="160"/>
      <c r="I251" s="160"/>
      <c r="J251" s="160"/>
      <c r="K251" s="160"/>
      <c r="L251" s="160"/>
      <c r="M251" s="160"/>
      <c r="N251" s="159"/>
      <c r="O251" s="159"/>
      <c r="P251" s="159"/>
      <c r="Q251" s="159"/>
      <c r="R251" s="160"/>
      <c r="S251" s="160"/>
      <c r="T251" s="160"/>
      <c r="U251" s="160"/>
      <c r="V251" s="160"/>
      <c r="W251" s="160"/>
      <c r="X251" s="160"/>
      <c r="Y251" s="149"/>
      <c r="Z251" s="149"/>
      <c r="AA251" s="149"/>
      <c r="AB251" s="149"/>
      <c r="AC251" s="149"/>
      <c r="AD251" s="149"/>
      <c r="AE251" s="149"/>
      <c r="AF251" s="149"/>
      <c r="AG251" s="149" t="s">
        <v>251</v>
      </c>
      <c r="AH251" s="149">
        <v>0</v>
      </c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outlineLevel="1" x14ac:dyDescent="0.2">
      <c r="A252" s="156"/>
      <c r="B252" s="157"/>
      <c r="C252" s="192" t="s">
        <v>801</v>
      </c>
      <c r="D252" s="183"/>
      <c r="E252" s="184"/>
      <c r="F252" s="160"/>
      <c r="G252" s="160"/>
      <c r="H252" s="160"/>
      <c r="I252" s="160"/>
      <c r="J252" s="160"/>
      <c r="K252" s="160"/>
      <c r="L252" s="160"/>
      <c r="M252" s="160"/>
      <c r="N252" s="159"/>
      <c r="O252" s="159"/>
      <c r="P252" s="159"/>
      <c r="Q252" s="159"/>
      <c r="R252" s="160"/>
      <c r="S252" s="160"/>
      <c r="T252" s="160"/>
      <c r="U252" s="160"/>
      <c r="V252" s="160"/>
      <c r="W252" s="160"/>
      <c r="X252" s="160"/>
      <c r="Y252" s="149"/>
      <c r="Z252" s="149"/>
      <c r="AA252" s="149"/>
      <c r="AB252" s="149"/>
      <c r="AC252" s="149"/>
      <c r="AD252" s="149"/>
      <c r="AE252" s="149"/>
      <c r="AF252" s="149"/>
      <c r="AG252" s="149" t="s">
        <v>251</v>
      </c>
      <c r="AH252" s="149">
        <v>0</v>
      </c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">
      <c r="A253" s="156"/>
      <c r="B253" s="157"/>
      <c r="C253" s="192" t="s">
        <v>802</v>
      </c>
      <c r="D253" s="183"/>
      <c r="E253" s="184">
        <v>74.243799999999993</v>
      </c>
      <c r="F253" s="160"/>
      <c r="G253" s="160"/>
      <c r="H253" s="160"/>
      <c r="I253" s="160"/>
      <c r="J253" s="160"/>
      <c r="K253" s="160"/>
      <c r="L253" s="160"/>
      <c r="M253" s="160"/>
      <c r="N253" s="159"/>
      <c r="O253" s="159"/>
      <c r="P253" s="159"/>
      <c r="Q253" s="159"/>
      <c r="R253" s="160"/>
      <c r="S253" s="160"/>
      <c r="T253" s="160"/>
      <c r="U253" s="160"/>
      <c r="V253" s="160"/>
      <c r="W253" s="160"/>
      <c r="X253" s="160"/>
      <c r="Y253" s="149"/>
      <c r="Z253" s="149"/>
      <c r="AA253" s="149"/>
      <c r="AB253" s="149"/>
      <c r="AC253" s="149"/>
      <c r="AD253" s="149"/>
      <c r="AE253" s="149"/>
      <c r="AF253" s="149"/>
      <c r="AG253" s="149" t="s">
        <v>251</v>
      </c>
      <c r="AH253" s="149">
        <v>0</v>
      </c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outlineLevel="1" x14ac:dyDescent="0.2">
      <c r="A254" s="156"/>
      <c r="B254" s="157"/>
      <c r="C254" s="192" t="s">
        <v>803</v>
      </c>
      <c r="D254" s="183"/>
      <c r="E254" s="184">
        <v>0.97199999999999998</v>
      </c>
      <c r="F254" s="160"/>
      <c r="G254" s="160"/>
      <c r="H254" s="160"/>
      <c r="I254" s="160"/>
      <c r="J254" s="160"/>
      <c r="K254" s="160"/>
      <c r="L254" s="160"/>
      <c r="M254" s="160"/>
      <c r="N254" s="159"/>
      <c r="O254" s="159"/>
      <c r="P254" s="159"/>
      <c r="Q254" s="159"/>
      <c r="R254" s="160"/>
      <c r="S254" s="160"/>
      <c r="T254" s="160"/>
      <c r="U254" s="160"/>
      <c r="V254" s="160"/>
      <c r="W254" s="160"/>
      <c r="X254" s="160"/>
      <c r="Y254" s="149"/>
      <c r="Z254" s="149"/>
      <c r="AA254" s="149"/>
      <c r="AB254" s="149"/>
      <c r="AC254" s="149"/>
      <c r="AD254" s="149"/>
      <c r="AE254" s="149"/>
      <c r="AF254" s="149"/>
      <c r="AG254" s="149" t="s">
        <v>251</v>
      </c>
      <c r="AH254" s="149">
        <v>0</v>
      </c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outlineLevel="1" x14ac:dyDescent="0.2">
      <c r="A255" s="156"/>
      <c r="B255" s="157"/>
      <c r="C255" s="192" t="s">
        <v>770</v>
      </c>
      <c r="D255" s="183"/>
      <c r="E255" s="184"/>
      <c r="F255" s="160"/>
      <c r="G255" s="160"/>
      <c r="H255" s="160"/>
      <c r="I255" s="160"/>
      <c r="J255" s="160"/>
      <c r="K255" s="160"/>
      <c r="L255" s="160"/>
      <c r="M255" s="160"/>
      <c r="N255" s="159"/>
      <c r="O255" s="159"/>
      <c r="P255" s="159"/>
      <c r="Q255" s="159"/>
      <c r="R255" s="160"/>
      <c r="S255" s="160"/>
      <c r="T255" s="160"/>
      <c r="U255" s="160"/>
      <c r="V255" s="160"/>
      <c r="W255" s="160"/>
      <c r="X255" s="160"/>
      <c r="Y255" s="149"/>
      <c r="Z255" s="149"/>
      <c r="AA255" s="149"/>
      <c r="AB255" s="149"/>
      <c r="AC255" s="149"/>
      <c r="AD255" s="149"/>
      <c r="AE255" s="149"/>
      <c r="AF255" s="149"/>
      <c r="AG255" s="149" t="s">
        <v>251</v>
      </c>
      <c r="AH255" s="149">
        <v>0</v>
      </c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outlineLevel="1" x14ac:dyDescent="0.2">
      <c r="A256" s="156"/>
      <c r="B256" s="157"/>
      <c r="C256" s="192" t="s">
        <v>805</v>
      </c>
      <c r="D256" s="183"/>
      <c r="E256" s="184">
        <v>644.81060000000002</v>
      </c>
      <c r="F256" s="160"/>
      <c r="G256" s="160"/>
      <c r="H256" s="160"/>
      <c r="I256" s="160"/>
      <c r="J256" s="160"/>
      <c r="K256" s="160"/>
      <c r="L256" s="160"/>
      <c r="M256" s="160"/>
      <c r="N256" s="159"/>
      <c r="O256" s="159"/>
      <c r="P256" s="159"/>
      <c r="Q256" s="159"/>
      <c r="R256" s="160"/>
      <c r="S256" s="160"/>
      <c r="T256" s="160"/>
      <c r="U256" s="160"/>
      <c r="V256" s="160"/>
      <c r="W256" s="160"/>
      <c r="X256" s="160"/>
      <c r="Y256" s="149"/>
      <c r="Z256" s="149"/>
      <c r="AA256" s="149"/>
      <c r="AB256" s="149"/>
      <c r="AC256" s="149"/>
      <c r="AD256" s="149"/>
      <c r="AE256" s="149"/>
      <c r="AF256" s="149"/>
      <c r="AG256" s="149" t="s">
        <v>251</v>
      </c>
      <c r="AH256" s="149">
        <v>0</v>
      </c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outlineLevel="1" x14ac:dyDescent="0.2">
      <c r="A257" s="156"/>
      <c r="B257" s="157"/>
      <c r="C257" s="192" t="s">
        <v>806</v>
      </c>
      <c r="D257" s="183"/>
      <c r="E257" s="184">
        <v>1018.4307</v>
      </c>
      <c r="F257" s="160"/>
      <c r="G257" s="160"/>
      <c r="H257" s="160"/>
      <c r="I257" s="160"/>
      <c r="J257" s="160"/>
      <c r="K257" s="160"/>
      <c r="L257" s="160"/>
      <c r="M257" s="160"/>
      <c r="N257" s="159"/>
      <c r="O257" s="159"/>
      <c r="P257" s="159"/>
      <c r="Q257" s="159"/>
      <c r="R257" s="160"/>
      <c r="S257" s="160"/>
      <c r="T257" s="160"/>
      <c r="U257" s="160"/>
      <c r="V257" s="160"/>
      <c r="W257" s="160"/>
      <c r="X257" s="160"/>
      <c r="Y257" s="149"/>
      <c r="Z257" s="149"/>
      <c r="AA257" s="149"/>
      <c r="AB257" s="149"/>
      <c r="AC257" s="149"/>
      <c r="AD257" s="149"/>
      <c r="AE257" s="149"/>
      <c r="AF257" s="149"/>
      <c r="AG257" s="149" t="s">
        <v>251</v>
      </c>
      <c r="AH257" s="149">
        <v>0</v>
      </c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outlineLevel="1" x14ac:dyDescent="0.2">
      <c r="A258" s="156"/>
      <c r="B258" s="157"/>
      <c r="C258" s="192" t="s">
        <v>809</v>
      </c>
      <c r="D258" s="183"/>
      <c r="E258" s="184">
        <v>68.599999999999994</v>
      </c>
      <c r="F258" s="160"/>
      <c r="G258" s="160"/>
      <c r="H258" s="160"/>
      <c r="I258" s="160"/>
      <c r="J258" s="160"/>
      <c r="K258" s="160"/>
      <c r="L258" s="160"/>
      <c r="M258" s="160"/>
      <c r="N258" s="159"/>
      <c r="O258" s="159"/>
      <c r="P258" s="159"/>
      <c r="Q258" s="159"/>
      <c r="R258" s="160"/>
      <c r="S258" s="160"/>
      <c r="T258" s="160"/>
      <c r="U258" s="160"/>
      <c r="V258" s="160"/>
      <c r="W258" s="160"/>
      <c r="X258" s="160"/>
      <c r="Y258" s="149"/>
      <c r="Z258" s="149"/>
      <c r="AA258" s="149"/>
      <c r="AB258" s="149"/>
      <c r="AC258" s="149"/>
      <c r="AD258" s="149"/>
      <c r="AE258" s="149"/>
      <c r="AF258" s="149"/>
      <c r="AG258" s="149" t="s">
        <v>251</v>
      </c>
      <c r="AH258" s="149">
        <v>0</v>
      </c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">
      <c r="A259" s="156"/>
      <c r="B259" s="157"/>
      <c r="C259" s="192" t="s">
        <v>810</v>
      </c>
      <c r="D259" s="183"/>
      <c r="E259" s="184">
        <v>294</v>
      </c>
      <c r="F259" s="160"/>
      <c r="G259" s="160"/>
      <c r="H259" s="160"/>
      <c r="I259" s="160"/>
      <c r="J259" s="160"/>
      <c r="K259" s="160"/>
      <c r="L259" s="160"/>
      <c r="M259" s="160"/>
      <c r="N259" s="159"/>
      <c r="O259" s="159"/>
      <c r="P259" s="159"/>
      <c r="Q259" s="159"/>
      <c r="R259" s="160"/>
      <c r="S259" s="160"/>
      <c r="T259" s="160"/>
      <c r="U259" s="160"/>
      <c r="V259" s="160"/>
      <c r="W259" s="160"/>
      <c r="X259" s="160"/>
      <c r="Y259" s="149"/>
      <c r="Z259" s="149"/>
      <c r="AA259" s="149"/>
      <c r="AB259" s="149"/>
      <c r="AC259" s="149"/>
      <c r="AD259" s="149"/>
      <c r="AE259" s="149"/>
      <c r="AF259" s="149"/>
      <c r="AG259" s="149" t="s">
        <v>251</v>
      </c>
      <c r="AH259" s="149">
        <v>0</v>
      </c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outlineLevel="1" x14ac:dyDescent="0.2">
      <c r="A260" s="156"/>
      <c r="B260" s="157"/>
      <c r="C260" s="192" t="s">
        <v>811</v>
      </c>
      <c r="D260" s="183"/>
      <c r="E260" s="184">
        <v>68.2</v>
      </c>
      <c r="F260" s="160"/>
      <c r="G260" s="160"/>
      <c r="H260" s="160"/>
      <c r="I260" s="160"/>
      <c r="J260" s="160"/>
      <c r="K260" s="160"/>
      <c r="L260" s="160"/>
      <c r="M260" s="160"/>
      <c r="N260" s="159"/>
      <c r="O260" s="159"/>
      <c r="P260" s="159"/>
      <c r="Q260" s="159"/>
      <c r="R260" s="160"/>
      <c r="S260" s="160"/>
      <c r="T260" s="160"/>
      <c r="U260" s="160"/>
      <c r="V260" s="160"/>
      <c r="W260" s="160"/>
      <c r="X260" s="160"/>
      <c r="Y260" s="149"/>
      <c r="Z260" s="149"/>
      <c r="AA260" s="149"/>
      <c r="AB260" s="149"/>
      <c r="AC260" s="149"/>
      <c r="AD260" s="149"/>
      <c r="AE260" s="149"/>
      <c r="AF260" s="149"/>
      <c r="AG260" s="149" t="s">
        <v>251</v>
      </c>
      <c r="AH260" s="149">
        <v>0</v>
      </c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outlineLevel="1" x14ac:dyDescent="0.2">
      <c r="A261" s="156"/>
      <c r="B261" s="157"/>
      <c r="C261" s="192" t="s">
        <v>812</v>
      </c>
      <c r="D261" s="183"/>
      <c r="E261" s="184">
        <v>64.08</v>
      </c>
      <c r="F261" s="160"/>
      <c r="G261" s="160"/>
      <c r="H261" s="160"/>
      <c r="I261" s="160"/>
      <c r="J261" s="160"/>
      <c r="K261" s="160"/>
      <c r="L261" s="160"/>
      <c r="M261" s="160"/>
      <c r="N261" s="159"/>
      <c r="O261" s="159"/>
      <c r="P261" s="159"/>
      <c r="Q261" s="159"/>
      <c r="R261" s="160"/>
      <c r="S261" s="160"/>
      <c r="T261" s="160"/>
      <c r="U261" s="160"/>
      <c r="V261" s="160"/>
      <c r="W261" s="160"/>
      <c r="X261" s="160"/>
      <c r="Y261" s="149"/>
      <c r="Z261" s="149"/>
      <c r="AA261" s="149"/>
      <c r="AB261" s="149"/>
      <c r="AC261" s="149"/>
      <c r="AD261" s="149"/>
      <c r="AE261" s="149"/>
      <c r="AF261" s="149"/>
      <c r="AG261" s="149" t="s">
        <v>251</v>
      </c>
      <c r="AH261" s="149">
        <v>0</v>
      </c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">
      <c r="A262" s="156"/>
      <c r="B262" s="157"/>
      <c r="C262" s="192" t="s">
        <v>813</v>
      </c>
      <c r="D262" s="183"/>
      <c r="E262" s="184">
        <v>3.8879999999999999</v>
      </c>
      <c r="F262" s="160"/>
      <c r="G262" s="160"/>
      <c r="H262" s="160"/>
      <c r="I262" s="160"/>
      <c r="J262" s="160"/>
      <c r="K262" s="160"/>
      <c r="L262" s="160"/>
      <c r="M262" s="160"/>
      <c r="N262" s="159"/>
      <c r="O262" s="159"/>
      <c r="P262" s="159"/>
      <c r="Q262" s="159"/>
      <c r="R262" s="160"/>
      <c r="S262" s="160"/>
      <c r="T262" s="160"/>
      <c r="U262" s="160"/>
      <c r="V262" s="160"/>
      <c r="W262" s="160"/>
      <c r="X262" s="160"/>
      <c r="Y262" s="149"/>
      <c r="Z262" s="149"/>
      <c r="AA262" s="149"/>
      <c r="AB262" s="149"/>
      <c r="AC262" s="149"/>
      <c r="AD262" s="149"/>
      <c r="AE262" s="149"/>
      <c r="AF262" s="149"/>
      <c r="AG262" s="149" t="s">
        <v>251</v>
      </c>
      <c r="AH262" s="149">
        <v>0</v>
      </c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outlineLevel="1" x14ac:dyDescent="0.2">
      <c r="A263" s="156"/>
      <c r="B263" s="157"/>
      <c r="C263" s="196" t="s">
        <v>819</v>
      </c>
      <c r="D263" s="194"/>
      <c r="E263" s="195">
        <v>2485.2647000000002</v>
      </c>
      <c r="F263" s="160"/>
      <c r="G263" s="160"/>
      <c r="H263" s="160"/>
      <c r="I263" s="160"/>
      <c r="J263" s="160"/>
      <c r="K263" s="160"/>
      <c r="L263" s="160"/>
      <c r="M263" s="160"/>
      <c r="N263" s="159"/>
      <c r="O263" s="159"/>
      <c r="P263" s="159"/>
      <c r="Q263" s="159"/>
      <c r="R263" s="160"/>
      <c r="S263" s="160"/>
      <c r="T263" s="160"/>
      <c r="U263" s="160"/>
      <c r="V263" s="160"/>
      <c r="W263" s="160"/>
      <c r="X263" s="160"/>
      <c r="Y263" s="149"/>
      <c r="Z263" s="149"/>
      <c r="AA263" s="149"/>
      <c r="AB263" s="149"/>
      <c r="AC263" s="149"/>
      <c r="AD263" s="149"/>
      <c r="AE263" s="149"/>
      <c r="AF263" s="149"/>
      <c r="AG263" s="149" t="s">
        <v>251</v>
      </c>
      <c r="AH263" s="149">
        <v>1</v>
      </c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</row>
    <row r="264" spans="1:60" outlineLevel="1" x14ac:dyDescent="0.2">
      <c r="A264" s="156"/>
      <c r="B264" s="157"/>
      <c r="C264" s="192" t="s">
        <v>823</v>
      </c>
      <c r="D264" s="183"/>
      <c r="E264" s="184">
        <v>-2482.4066499999999</v>
      </c>
      <c r="F264" s="160"/>
      <c r="G264" s="160"/>
      <c r="H264" s="160"/>
      <c r="I264" s="160"/>
      <c r="J264" s="160"/>
      <c r="K264" s="160"/>
      <c r="L264" s="160"/>
      <c r="M264" s="160"/>
      <c r="N264" s="159"/>
      <c r="O264" s="159"/>
      <c r="P264" s="159"/>
      <c r="Q264" s="159"/>
      <c r="R264" s="160"/>
      <c r="S264" s="160"/>
      <c r="T264" s="160"/>
      <c r="U264" s="160"/>
      <c r="V264" s="160"/>
      <c r="W264" s="160"/>
      <c r="X264" s="160"/>
      <c r="Y264" s="149"/>
      <c r="Z264" s="149"/>
      <c r="AA264" s="149"/>
      <c r="AB264" s="149"/>
      <c r="AC264" s="149"/>
      <c r="AD264" s="149"/>
      <c r="AE264" s="149"/>
      <c r="AF264" s="149"/>
      <c r="AG264" s="149" t="s">
        <v>251</v>
      </c>
      <c r="AH264" s="149">
        <v>0</v>
      </c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outlineLevel="1" x14ac:dyDescent="0.2">
      <c r="A265" s="169">
        <v>49</v>
      </c>
      <c r="B265" s="170" t="s">
        <v>824</v>
      </c>
      <c r="C265" s="179" t="s">
        <v>825</v>
      </c>
      <c r="D265" s="171" t="s">
        <v>347</v>
      </c>
      <c r="E265" s="172">
        <v>3.8029899999999999</v>
      </c>
      <c r="F265" s="173"/>
      <c r="G265" s="174">
        <f>ROUND(E265*F265,2)</f>
        <v>0</v>
      </c>
      <c r="H265" s="173"/>
      <c r="I265" s="174">
        <f>ROUND(E265*H265,2)</f>
        <v>0</v>
      </c>
      <c r="J265" s="173"/>
      <c r="K265" s="174">
        <f>ROUND(E265*J265,2)</f>
        <v>0</v>
      </c>
      <c r="L265" s="174">
        <v>21</v>
      </c>
      <c r="M265" s="174">
        <f>G265*(1+L265/100)</f>
        <v>0</v>
      </c>
      <c r="N265" s="172">
        <v>0</v>
      </c>
      <c r="O265" s="172">
        <f>ROUND(E265*N265,2)</f>
        <v>0</v>
      </c>
      <c r="P265" s="172">
        <v>0</v>
      </c>
      <c r="Q265" s="172">
        <f>ROUND(E265*P265,2)</f>
        <v>0</v>
      </c>
      <c r="R265" s="174" t="s">
        <v>786</v>
      </c>
      <c r="S265" s="174" t="s">
        <v>209</v>
      </c>
      <c r="T265" s="175" t="s">
        <v>209</v>
      </c>
      <c r="U265" s="160">
        <v>3.327</v>
      </c>
      <c r="V265" s="160">
        <f>ROUND(E265*U265,2)</f>
        <v>12.65</v>
      </c>
      <c r="W265" s="160"/>
      <c r="X265" s="160" t="s">
        <v>348</v>
      </c>
      <c r="Y265" s="149"/>
      <c r="Z265" s="149"/>
      <c r="AA265" s="149"/>
      <c r="AB265" s="149"/>
      <c r="AC265" s="149"/>
      <c r="AD265" s="149"/>
      <c r="AE265" s="149"/>
      <c r="AF265" s="149"/>
      <c r="AG265" s="149" t="s">
        <v>349</v>
      </c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outlineLevel="1" x14ac:dyDescent="0.2">
      <c r="A266" s="156"/>
      <c r="B266" s="157"/>
      <c r="C266" s="266" t="s">
        <v>826</v>
      </c>
      <c r="D266" s="267"/>
      <c r="E266" s="267"/>
      <c r="F266" s="267"/>
      <c r="G266" s="267"/>
      <c r="H266" s="160"/>
      <c r="I266" s="160"/>
      <c r="J266" s="160"/>
      <c r="K266" s="160"/>
      <c r="L266" s="160"/>
      <c r="M266" s="160"/>
      <c r="N266" s="159"/>
      <c r="O266" s="159"/>
      <c r="P266" s="159"/>
      <c r="Q266" s="159"/>
      <c r="R266" s="160"/>
      <c r="S266" s="160"/>
      <c r="T266" s="160"/>
      <c r="U266" s="160"/>
      <c r="V266" s="160"/>
      <c r="W266" s="160"/>
      <c r="X266" s="160"/>
      <c r="Y266" s="149"/>
      <c r="Z266" s="149"/>
      <c r="AA266" s="149"/>
      <c r="AB266" s="149"/>
      <c r="AC266" s="149"/>
      <c r="AD266" s="149"/>
      <c r="AE266" s="149"/>
      <c r="AF266" s="149"/>
      <c r="AG266" s="149" t="s">
        <v>249</v>
      </c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x14ac:dyDescent="0.2">
      <c r="A267" s="163" t="s">
        <v>204</v>
      </c>
      <c r="B267" s="164" t="s">
        <v>167</v>
      </c>
      <c r="C267" s="178" t="s">
        <v>168</v>
      </c>
      <c r="D267" s="165"/>
      <c r="E267" s="166"/>
      <c r="F267" s="167"/>
      <c r="G267" s="167">
        <f>SUMIF(AG268:AG299,"&lt;&gt;NOR",G268:G299)</f>
        <v>0</v>
      </c>
      <c r="H267" s="167"/>
      <c r="I267" s="167">
        <f>SUM(I268:I299)</f>
        <v>0</v>
      </c>
      <c r="J267" s="167"/>
      <c r="K267" s="167">
        <f>SUM(K268:K299)</f>
        <v>0</v>
      </c>
      <c r="L267" s="167"/>
      <c r="M267" s="167">
        <f>SUM(M268:M299)</f>
        <v>0</v>
      </c>
      <c r="N267" s="166"/>
      <c r="O267" s="166">
        <f>SUM(O268:O299)</f>
        <v>7.0000000000000007E-2</v>
      </c>
      <c r="P267" s="166"/>
      <c r="Q267" s="166">
        <f>SUM(Q268:Q299)</f>
        <v>0</v>
      </c>
      <c r="R267" s="167"/>
      <c r="S267" s="167"/>
      <c r="T267" s="168"/>
      <c r="U267" s="162"/>
      <c r="V267" s="162">
        <f>SUM(V268:V299)</f>
        <v>26.62</v>
      </c>
      <c r="W267" s="162"/>
      <c r="X267" s="162"/>
      <c r="AG267" t="s">
        <v>205</v>
      </c>
    </row>
    <row r="268" spans="1:60" ht="22.5" outlineLevel="1" x14ac:dyDescent="0.2">
      <c r="A268" s="169">
        <v>50</v>
      </c>
      <c r="B268" s="170" t="s">
        <v>827</v>
      </c>
      <c r="C268" s="179" t="s">
        <v>828</v>
      </c>
      <c r="D268" s="171" t="s">
        <v>258</v>
      </c>
      <c r="E268" s="172">
        <v>143.91462999999999</v>
      </c>
      <c r="F268" s="173"/>
      <c r="G268" s="174">
        <f>ROUND(E268*F268,2)</f>
        <v>0</v>
      </c>
      <c r="H268" s="173"/>
      <c r="I268" s="174">
        <f>ROUND(E268*H268,2)</f>
        <v>0</v>
      </c>
      <c r="J268" s="173"/>
      <c r="K268" s="174">
        <f>ROUND(E268*J268,2)</f>
        <v>0</v>
      </c>
      <c r="L268" s="174">
        <v>21</v>
      </c>
      <c r="M268" s="174">
        <f>G268*(1+L268/100)</f>
        <v>0</v>
      </c>
      <c r="N268" s="172">
        <v>5.0000000000000001E-4</v>
      </c>
      <c r="O268" s="172">
        <f>ROUND(E268*N268,2)</f>
        <v>7.0000000000000007E-2</v>
      </c>
      <c r="P268" s="172">
        <v>0</v>
      </c>
      <c r="Q268" s="172">
        <f>ROUND(E268*P268,2)</f>
        <v>0</v>
      </c>
      <c r="R268" s="174" t="s">
        <v>829</v>
      </c>
      <c r="S268" s="174" t="s">
        <v>209</v>
      </c>
      <c r="T268" s="175" t="s">
        <v>209</v>
      </c>
      <c r="U268" s="160">
        <v>0.185</v>
      </c>
      <c r="V268" s="160">
        <f>ROUND(E268*U268,2)</f>
        <v>26.62</v>
      </c>
      <c r="W268" s="160"/>
      <c r="X268" s="160" t="s">
        <v>246</v>
      </c>
      <c r="Y268" s="149"/>
      <c r="Z268" s="149"/>
      <c r="AA268" s="149"/>
      <c r="AB268" s="149"/>
      <c r="AC268" s="149"/>
      <c r="AD268" s="149"/>
      <c r="AE268" s="149"/>
      <c r="AF268" s="149"/>
      <c r="AG268" s="149" t="s">
        <v>247</v>
      </c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">
      <c r="A269" s="156"/>
      <c r="B269" s="157"/>
      <c r="C269" s="266" t="s">
        <v>830</v>
      </c>
      <c r="D269" s="267"/>
      <c r="E269" s="267"/>
      <c r="F269" s="267"/>
      <c r="G269" s="267"/>
      <c r="H269" s="160"/>
      <c r="I269" s="160"/>
      <c r="J269" s="160"/>
      <c r="K269" s="160"/>
      <c r="L269" s="160"/>
      <c r="M269" s="160"/>
      <c r="N269" s="159"/>
      <c r="O269" s="159"/>
      <c r="P269" s="159"/>
      <c r="Q269" s="159"/>
      <c r="R269" s="160"/>
      <c r="S269" s="160"/>
      <c r="T269" s="160"/>
      <c r="U269" s="160"/>
      <c r="V269" s="160"/>
      <c r="W269" s="160"/>
      <c r="X269" s="160"/>
      <c r="Y269" s="149"/>
      <c r="Z269" s="149"/>
      <c r="AA269" s="149"/>
      <c r="AB269" s="149"/>
      <c r="AC269" s="149"/>
      <c r="AD269" s="149"/>
      <c r="AE269" s="149"/>
      <c r="AF269" s="149"/>
      <c r="AG269" s="149" t="s">
        <v>249</v>
      </c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outlineLevel="1" x14ac:dyDescent="0.2">
      <c r="A270" s="156"/>
      <c r="B270" s="157"/>
      <c r="C270" s="192" t="s">
        <v>787</v>
      </c>
      <c r="D270" s="183"/>
      <c r="E270" s="184"/>
      <c r="F270" s="160"/>
      <c r="G270" s="160"/>
      <c r="H270" s="160"/>
      <c r="I270" s="160"/>
      <c r="J270" s="160"/>
      <c r="K270" s="160"/>
      <c r="L270" s="160"/>
      <c r="M270" s="160"/>
      <c r="N270" s="159"/>
      <c r="O270" s="159"/>
      <c r="P270" s="159"/>
      <c r="Q270" s="159"/>
      <c r="R270" s="160"/>
      <c r="S270" s="160"/>
      <c r="T270" s="160"/>
      <c r="U270" s="160"/>
      <c r="V270" s="160"/>
      <c r="W270" s="160"/>
      <c r="X270" s="160"/>
      <c r="Y270" s="149"/>
      <c r="Z270" s="149"/>
      <c r="AA270" s="149"/>
      <c r="AB270" s="149"/>
      <c r="AC270" s="149"/>
      <c r="AD270" s="149"/>
      <c r="AE270" s="149"/>
      <c r="AF270" s="149"/>
      <c r="AG270" s="149" t="s">
        <v>251</v>
      </c>
      <c r="AH270" s="149">
        <v>0</v>
      </c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">
      <c r="A271" s="156"/>
      <c r="B271" s="157"/>
      <c r="C271" s="192" t="s">
        <v>831</v>
      </c>
      <c r="D271" s="183"/>
      <c r="E271" s="184">
        <v>3.6639599999999999</v>
      </c>
      <c r="F271" s="160"/>
      <c r="G271" s="160"/>
      <c r="H271" s="160"/>
      <c r="I271" s="160"/>
      <c r="J271" s="160"/>
      <c r="K271" s="160"/>
      <c r="L271" s="160"/>
      <c r="M271" s="160"/>
      <c r="N271" s="159"/>
      <c r="O271" s="159"/>
      <c r="P271" s="159"/>
      <c r="Q271" s="159"/>
      <c r="R271" s="160"/>
      <c r="S271" s="160"/>
      <c r="T271" s="160"/>
      <c r="U271" s="160"/>
      <c r="V271" s="160"/>
      <c r="W271" s="160"/>
      <c r="X271" s="160"/>
      <c r="Y271" s="149"/>
      <c r="Z271" s="149"/>
      <c r="AA271" s="149"/>
      <c r="AB271" s="149"/>
      <c r="AC271" s="149"/>
      <c r="AD271" s="149"/>
      <c r="AE271" s="149"/>
      <c r="AF271" s="149"/>
      <c r="AG271" s="149" t="s">
        <v>251</v>
      </c>
      <c r="AH271" s="149">
        <v>0</v>
      </c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outlineLevel="1" x14ac:dyDescent="0.2">
      <c r="A272" s="156"/>
      <c r="B272" s="157"/>
      <c r="C272" s="192" t="s">
        <v>832</v>
      </c>
      <c r="D272" s="183"/>
      <c r="E272" s="184">
        <v>1.0296000000000001</v>
      </c>
      <c r="F272" s="160"/>
      <c r="G272" s="160"/>
      <c r="H272" s="160"/>
      <c r="I272" s="160"/>
      <c r="J272" s="160"/>
      <c r="K272" s="160"/>
      <c r="L272" s="160"/>
      <c r="M272" s="160"/>
      <c r="N272" s="159"/>
      <c r="O272" s="159"/>
      <c r="P272" s="159"/>
      <c r="Q272" s="159"/>
      <c r="R272" s="160"/>
      <c r="S272" s="160"/>
      <c r="T272" s="160"/>
      <c r="U272" s="160"/>
      <c r="V272" s="160"/>
      <c r="W272" s="160"/>
      <c r="X272" s="160"/>
      <c r="Y272" s="149"/>
      <c r="Z272" s="149"/>
      <c r="AA272" s="149"/>
      <c r="AB272" s="149"/>
      <c r="AC272" s="149"/>
      <c r="AD272" s="149"/>
      <c r="AE272" s="149"/>
      <c r="AF272" s="149"/>
      <c r="AG272" s="149" t="s">
        <v>251</v>
      </c>
      <c r="AH272" s="149">
        <v>0</v>
      </c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outlineLevel="1" x14ac:dyDescent="0.2">
      <c r="A273" s="156"/>
      <c r="B273" s="157"/>
      <c r="C273" s="192" t="s">
        <v>833</v>
      </c>
      <c r="D273" s="183"/>
      <c r="E273" s="184">
        <v>2.4</v>
      </c>
      <c r="F273" s="160"/>
      <c r="G273" s="160"/>
      <c r="H273" s="160"/>
      <c r="I273" s="160"/>
      <c r="J273" s="160"/>
      <c r="K273" s="160"/>
      <c r="L273" s="160"/>
      <c r="M273" s="160"/>
      <c r="N273" s="159"/>
      <c r="O273" s="159"/>
      <c r="P273" s="159"/>
      <c r="Q273" s="159"/>
      <c r="R273" s="160"/>
      <c r="S273" s="160"/>
      <c r="T273" s="160"/>
      <c r="U273" s="160"/>
      <c r="V273" s="160"/>
      <c r="W273" s="160"/>
      <c r="X273" s="160"/>
      <c r="Y273" s="149"/>
      <c r="Z273" s="149"/>
      <c r="AA273" s="149"/>
      <c r="AB273" s="149"/>
      <c r="AC273" s="149"/>
      <c r="AD273" s="149"/>
      <c r="AE273" s="149"/>
      <c r="AF273" s="149"/>
      <c r="AG273" s="149" t="s">
        <v>251</v>
      </c>
      <c r="AH273" s="149">
        <v>0</v>
      </c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</row>
    <row r="274" spans="1:60" outlineLevel="1" x14ac:dyDescent="0.2">
      <c r="A274" s="156"/>
      <c r="B274" s="157"/>
      <c r="C274" s="192" t="s">
        <v>791</v>
      </c>
      <c r="D274" s="183"/>
      <c r="E274" s="184"/>
      <c r="F274" s="160"/>
      <c r="G274" s="160"/>
      <c r="H274" s="160"/>
      <c r="I274" s="160"/>
      <c r="J274" s="160"/>
      <c r="K274" s="160"/>
      <c r="L274" s="160"/>
      <c r="M274" s="160"/>
      <c r="N274" s="159"/>
      <c r="O274" s="159"/>
      <c r="P274" s="159"/>
      <c r="Q274" s="159"/>
      <c r="R274" s="160"/>
      <c r="S274" s="160"/>
      <c r="T274" s="160"/>
      <c r="U274" s="160"/>
      <c r="V274" s="160"/>
      <c r="W274" s="160"/>
      <c r="X274" s="160"/>
      <c r="Y274" s="149"/>
      <c r="Z274" s="149"/>
      <c r="AA274" s="149"/>
      <c r="AB274" s="149"/>
      <c r="AC274" s="149"/>
      <c r="AD274" s="149"/>
      <c r="AE274" s="149"/>
      <c r="AF274" s="149"/>
      <c r="AG274" s="149" t="s">
        <v>251</v>
      </c>
      <c r="AH274" s="149">
        <v>0</v>
      </c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outlineLevel="1" x14ac:dyDescent="0.2">
      <c r="A275" s="156"/>
      <c r="B275" s="157"/>
      <c r="C275" s="192" t="s">
        <v>834</v>
      </c>
      <c r="D275" s="183"/>
      <c r="E275" s="184">
        <v>1.6248800000000001</v>
      </c>
      <c r="F275" s="160"/>
      <c r="G275" s="160"/>
      <c r="H275" s="160"/>
      <c r="I275" s="160"/>
      <c r="J275" s="160"/>
      <c r="K275" s="160"/>
      <c r="L275" s="160"/>
      <c r="M275" s="160"/>
      <c r="N275" s="159"/>
      <c r="O275" s="159"/>
      <c r="P275" s="159"/>
      <c r="Q275" s="159"/>
      <c r="R275" s="160"/>
      <c r="S275" s="160"/>
      <c r="T275" s="160"/>
      <c r="U275" s="160"/>
      <c r="V275" s="160"/>
      <c r="W275" s="160"/>
      <c r="X275" s="160"/>
      <c r="Y275" s="149"/>
      <c r="Z275" s="149"/>
      <c r="AA275" s="149"/>
      <c r="AB275" s="149"/>
      <c r="AC275" s="149"/>
      <c r="AD275" s="149"/>
      <c r="AE275" s="149"/>
      <c r="AF275" s="149"/>
      <c r="AG275" s="149" t="s">
        <v>251</v>
      </c>
      <c r="AH275" s="149">
        <v>0</v>
      </c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outlineLevel="1" x14ac:dyDescent="0.2">
      <c r="A276" s="156"/>
      <c r="B276" s="157"/>
      <c r="C276" s="192" t="s">
        <v>835</v>
      </c>
      <c r="D276" s="183"/>
      <c r="E276" s="184">
        <v>1.2</v>
      </c>
      <c r="F276" s="160"/>
      <c r="G276" s="160"/>
      <c r="H276" s="160"/>
      <c r="I276" s="160"/>
      <c r="J276" s="160"/>
      <c r="K276" s="160"/>
      <c r="L276" s="160"/>
      <c r="M276" s="160"/>
      <c r="N276" s="159"/>
      <c r="O276" s="159"/>
      <c r="P276" s="159"/>
      <c r="Q276" s="159"/>
      <c r="R276" s="160"/>
      <c r="S276" s="160"/>
      <c r="T276" s="160"/>
      <c r="U276" s="160"/>
      <c r="V276" s="160"/>
      <c r="W276" s="160"/>
      <c r="X276" s="160"/>
      <c r="Y276" s="149"/>
      <c r="Z276" s="149"/>
      <c r="AA276" s="149"/>
      <c r="AB276" s="149"/>
      <c r="AC276" s="149"/>
      <c r="AD276" s="149"/>
      <c r="AE276" s="149"/>
      <c r="AF276" s="149"/>
      <c r="AG276" s="149" t="s">
        <v>251</v>
      </c>
      <c r="AH276" s="149">
        <v>0</v>
      </c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">
      <c r="A277" s="156"/>
      <c r="B277" s="157"/>
      <c r="C277" s="192" t="s">
        <v>794</v>
      </c>
      <c r="D277" s="183"/>
      <c r="E277" s="184"/>
      <c r="F277" s="160"/>
      <c r="G277" s="160"/>
      <c r="H277" s="160"/>
      <c r="I277" s="160"/>
      <c r="J277" s="160"/>
      <c r="K277" s="160"/>
      <c r="L277" s="160"/>
      <c r="M277" s="160"/>
      <c r="N277" s="159"/>
      <c r="O277" s="159"/>
      <c r="P277" s="159"/>
      <c r="Q277" s="159"/>
      <c r="R277" s="160"/>
      <c r="S277" s="160"/>
      <c r="T277" s="160"/>
      <c r="U277" s="160"/>
      <c r="V277" s="160"/>
      <c r="W277" s="160"/>
      <c r="X277" s="160"/>
      <c r="Y277" s="149"/>
      <c r="Z277" s="149"/>
      <c r="AA277" s="149"/>
      <c r="AB277" s="149"/>
      <c r="AC277" s="149"/>
      <c r="AD277" s="149"/>
      <c r="AE277" s="149"/>
      <c r="AF277" s="149"/>
      <c r="AG277" s="149" t="s">
        <v>251</v>
      </c>
      <c r="AH277" s="149">
        <v>0</v>
      </c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outlineLevel="1" x14ac:dyDescent="0.2">
      <c r="A278" s="156"/>
      <c r="B278" s="157"/>
      <c r="C278" s="192" t="s">
        <v>834</v>
      </c>
      <c r="D278" s="183"/>
      <c r="E278" s="184">
        <v>1.6248800000000001</v>
      </c>
      <c r="F278" s="160"/>
      <c r="G278" s="160"/>
      <c r="H278" s="160"/>
      <c r="I278" s="160"/>
      <c r="J278" s="160"/>
      <c r="K278" s="160"/>
      <c r="L278" s="160"/>
      <c r="M278" s="160"/>
      <c r="N278" s="159"/>
      <c r="O278" s="159"/>
      <c r="P278" s="159"/>
      <c r="Q278" s="159"/>
      <c r="R278" s="160"/>
      <c r="S278" s="160"/>
      <c r="T278" s="160"/>
      <c r="U278" s="160"/>
      <c r="V278" s="160"/>
      <c r="W278" s="160"/>
      <c r="X278" s="160"/>
      <c r="Y278" s="149"/>
      <c r="Z278" s="149"/>
      <c r="AA278" s="149"/>
      <c r="AB278" s="149"/>
      <c r="AC278" s="149"/>
      <c r="AD278" s="149"/>
      <c r="AE278" s="149"/>
      <c r="AF278" s="149"/>
      <c r="AG278" s="149" t="s">
        <v>251</v>
      </c>
      <c r="AH278" s="149">
        <v>0</v>
      </c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outlineLevel="1" x14ac:dyDescent="0.2">
      <c r="A279" s="156"/>
      <c r="B279" s="157"/>
      <c r="C279" s="192" t="s">
        <v>836</v>
      </c>
      <c r="D279" s="183"/>
      <c r="E279" s="184">
        <v>1.2</v>
      </c>
      <c r="F279" s="160"/>
      <c r="G279" s="160"/>
      <c r="H279" s="160"/>
      <c r="I279" s="160"/>
      <c r="J279" s="160"/>
      <c r="K279" s="160"/>
      <c r="L279" s="160"/>
      <c r="M279" s="160"/>
      <c r="N279" s="159"/>
      <c r="O279" s="159"/>
      <c r="P279" s="159"/>
      <c r="Q279" s="159"/>
      <c r="R279" s="160"/>
      <c r="S279" s="160"/>
      <c r="T279" s="160"/>
      <c r="U279" s="160"/>
      <c r="V279" s="160"/>
      <c r="W279" s="160"/>
      <c r="X279" s="160"/>
      <c r="Y279" s="149"/>
      <c r="Z279" s="149"/>
      <c r="AA279" s="149"/>
      <c r="AB279" s="149"/>
      <c r="AC279" s="149"/>
      <c r="AD279" s="149"/>
      <c r="AE279" s="149"/>
      <c r="AF279" s="149"/>
      <c r="AG279" s="149" t="s">
        <v>251</v>
      </c>
      <c r="AH279" s="149">
        <v>0</v>
      </c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60" outlineLevel="1" x14ac:dyDescent="0.2">
      <c r="A280" s="156"/>
      <c r="B280" s="157"/>
      <c r="C280" s="192" t="s">
        <v>837</v>
      </c>
      <c r="D280" s="183"/>
      <c r="E280" s="184">
        <v>2</v>
      </c>
      <c r="F280" s="160"/>
      <c r="G280" s="160"/>
      <c r="H280" s="160"/>
      <c r="I280" s="160"/>
      <c r="J280" s="160"/>
      <c r="K280" s="160"/>
      <c r="L280" s="160"/>
      <c r="M280" s="160"/>
      <c r="N280" s="159"/>
      <c r="O280" s="159"/>
      <c r="P280" s="159"/>
      <c r="Q280" s="159"/>
      <c r="R280" s="160"/>
      <c r="S280" s="160"/>
      <c r="T280" s="160"/>
      <c r="U280" s="160"/>
      <c r="V280" s="160"/>
      <c r="W280" s="160"/>
      <c r="X280" s="160"/>
      <c r="Y280" s="149"/>
      <c r="Z280" s="149"/>
      <c r="AA280" s="149"/>
      <c r="AB280" s="149"/>
      <c r="AC280" s="149"/>
      <c r="AD280" s="149"/>
      <c r="AE280" s="149"/>
      <c r="AF280" s="149"/>
      <c r="AG280" s="149" t="s">
        <v>251</v>
      </c>
      <c r="AH280" s="149">
        <v>0</v>
      </c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</row>
    <row r="281" spans="1:60" outlineLevel="1" x14ac:dyDescent="0.2">
      <c r="A281" s="156"/>
      <c r="B281" s="157"/>
      <c r="C281" s="192" t="s">
        <v>797</v>
      </c>
      <c r="D281" s="183"/>
      <c r="E281" s="184"/>
      <c r="F281" s="160"/>
      <c r="G281" s="160"/>
      <c r="H281" s="160"/>
      <c r="I281" s="160"/>
      <c r="J281" s="160"/>
      <c r="K281" s="160"/>
      <c r="L281" s="160"/>
      <c r="M281" s="160"/>
      <c r="N281" s="159"/>
      <c r="O281" s="159"/>
      <c r="P281" s="159"/>
      <c r="Q281" s="159"/>
      <c r="R281" s="160"/>
      <c r="S281" s="160"/>
      <c r="T281" s="160"/>
      <c r="U281" s="160"/>
      <c r="V281" s="160"/>
      <c r="W281" s="160"/>
      <c r="X281" s="160"/>
      <c r="Y281" s="149"/>
      <c r="Z281" s="149"/>
      <c r="AA281" s="149"/>
      <c r="AB281" s="149"/>
      <c r="AC281" s="149"/>
      <c r="AD281" s="149"/>
      <c r="AE281" s="149"/>
      <c r="AF281" s="149"/>
      <c r="AG281" s="149" t="s">
        <v>251</v>
      </c>
      <c r="AH281" s="149">
        <v>0</v>
      </c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">
      <c r="A282" s="156"/>
      <c r="B282" s="157"/>
      <c r="C282" s="192" t="s">
        <v>838</v>
      </c>
      <c r="D282" s="183"/>
      <c r="E282" s="184">
        <v>3.1958000000000002</v>
      </c>
      <c r="F282" s="160"/>
      <c r="G282" s="160"/>
      <c r="H282" s="160"/>
      <c r="I282" s="160"/>
      <c r="J282" s="160"/>
      <c r="K282" s="160"/>
      <c r="L282" s="160"/>
      <c r="M282" s="160"/>
      <c r="N282" s="159"/>
      <c r="O282" s="159"/>
      <c r="P282" s="159"/>
      <c r="Q282" s="159"/>
      <c r="R282" s="160"/>
      <c r="S282" s="160"/>
      <c r="T282" s="160"/>
      <c r="U282" s="160"/>
      <c r="V282" s="160"/>
      <c r="W282" s="160"/>
      <c r="X282" s="160"/>
      <c r="Y282" s="149"/>
      <c r="Z282" s="149"/>
      <c r="AA282" s="149"/>
      <c r="AB282" s="149"/>
      <c r="AC282" s="149"/>
      <c r="AD282" s="149"/>
      <c r="AE282" s="149"/>
      <c r="AF282" s="149"/>
      <c r="AG282" s="149" t="s">
        <v>251</v>
      </c>
      <c r="AH282" s="149">
        <v>0</v>
      </c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outlineLevel="1" x14ac:dyDescent="0.2">
      <c r="A283" s="156"/>
      <c r="B283" s="157"/>
      <c r="C283" s="192" t="s">
        <v>839</v>
      </c>
      <c r="D283" s="183"/>
      <c r="E283" s="184">
        <v>0.96519999999999995</v>
      </c>
      <c r="F283" s="160"/>
      <c r="G283" s="160"/>
      <c r="H283" s="160"/>
      <c r="I283" s="160"/>
      <c r="J283" s="160"/>
      <c r="K283" s="160"/>
      <c r="L283" s="160"/>
      <c r="M283" s="160"/>
      <c r="N283" s="159"/>
      <c r="O283" s="159"/>
      <c r="P283" s="159"/>
      <c r="Q283" s="159"/>
      <c r="R283" s="160"/>
      <c r="S283" s="160"/>
      <c r="T283" s="160"/>
      <c r="U283" s="160"/>
      <c r="V283" s="160"/>
      <c r="W283" s="160"/>
      <c r="X283" s="160"/>
      <c r="Y283" s="149"/>
      <c r="Z283" s="149"/>
      <c r="AA283" s="149"/>
      <c r="AB283" s="149"/>
      <c r="AC283" s="149"/>
      <c r="AD283" s="149"/>
      <c r="AE283" s="149"/>
      <c r="AF283" s="149"/>
      <c r="AG283" s="149" t="s">
        <v>251</v>
      </c>
      <c r="AH283" s="149">
        <v>0</v>
      </c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">
      <c r="A284" s="156"/>
      <c r="B284" s="157"/>
      <c r="C284" s="192" t="s">
        <v>840</v>
      </c>
      <c r="D284" s="183"/>
      <c r="E284" s="184">
        <v>1.8</v>
      </c>
      <c r="F284" s="160"/>
      <c r="G284" s="160"/>
      <c r="H284" s="160"/>
      <c r="I284" s="160"/>
      <c r="J284" s="160"/>
      <c r="K284" s="160"/>
      <c r="L284" s="160"/>
      <c r="M284" s="160"/>
      <c r="N284" s="159"/>
      <c r="O284" s="159"/>
      <c r="P284" s="159"/>
      <c r="Q284" s="159"/>
      <c r="R284" s="160"/>
      <c r="S284" s="160"/>
      <c r="T284" s="160"/>
      <c r="U284" s="160"/>
      <c r="V284" s="160"/>
      <c r="W284" s="160"/>
      <c r="X284" s="160"/>
      <c r="Y284" s="149"/>
      <c r="Z284" s="149"/>
      <c r="AA284" s="149"/>
      <c r="AB284" s="149"/>
      <c r="AC284" s="149"/>
      <c r="AD284" s="149"/>
      <c r="AE284" s="149"/>
      <c r="AF284" s="149"/>
      <c r="AG284" s="149" t="s">
        <v>251</v>
      </c>
      <c r="AH284" s="149">
        <v>0</v>
      </c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">
      <c r="A285" s="156"/>
      <c r="B285" s="157"/>
      <c r="C285" s="192" t="s">
        <v>801</v>
      </c>
      <c r="D285" s="183"/>
      <c r="E285" s="184"/>
      <c r="F285" s="160"/>
      <c r="G285" s="160"/>
      <c r="H285" s="160"/>
      <c r="I285" s="160"/>
      <c r="J285" s="160"/>
      <c r="K285" s="160"/>
      <c r="L285" s="160"/>
      <c r="M285" s="160"/>
      <c r="N285" s="159"/>
      <c r="O285" s="159"/>
      <c r="P285" s="159"/>
      <c r="Q285" s="159"/>
      <c r="R285" s="160"/>
      <c r="S285" s="160"/>
      <c r="T285" s="160"/>
      <c r="U285" s="160"/>
      <c r="V285" s="160"/>
      <c r="W285" s="160"/>
      <c r="X285" s="160"/>
      <c r="Y285" s="149"/>
      <c r="Z285" s="149"/>
      <c r="AA285" s="149"/>
      <c r="AB285" s="149"/>
      <c r="AC285" s="149"/>
      <c r="AD285" s="149"/>
      <c r="AE285" s="149"/>
      <c r="AF285" s="149"/>
      <c r="AG285" s="149" t="s">
        <v>251</v>
      </c>
      <c r="AH285" s="149">
        <v>0</v>
      </c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outlineLevel="1" x14ac:dyDescent="0.2">
      <c r="A286" s="156"/>
      <c r="B286" s="157"/>
      <c r="C286" s="192" t="s">
        <v>841</v>
      </c>
      <c r="D286" s="183"/>
      <c r="E286" s="184">
        <v>3.1699600000000001</v>
      </c>
      <c r="F286" s="160"/>
      <c r="G286" s="160"/>
      <c r="H286" s="160"/>
      <c r="I286" s="160"/>
      <c r="J286" s="160"/>
      <c r="K286" s="160"/>
      <c r="L286" s="160"/>
      <c r="M286" s="160"/>
      <c r="N286" s="159"/>
      <c r="O286" s="159"/>
      <c r="P286" s="159"/>
      <c r="Q286" s="159"/>
      <c r="R286" s="160"/>
      <c r="S286" s="160"/>
      <c r="T286" s="160"/>
      <c r="U286" s="160"/>
      <c r="V286" s="160"/>
      <c r="W286" s="160"/>
      <c r="X286" s="160"/>
      <c r="Y286" s="149"/>
      <c r="Z286" s="149"/>
      <c r="AA286" s="149"/>
      <c r="AB286" s="149"/>
      <c r="AC286" s="149"/>
      <c r="AD286" s="149"/>
      <c r="AE286" s="149"/>
      <c r="AF286" s="149"/>
      <c r="AG286" s="149" t="s">
        <v>251</v>
      </c>
      <c r="AH286" s="149">
        <v>0</v>
      </c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</row>
    <row r="287" spans="1:60" outlineLevel="1" x14ac:dyDescent="0.2">
      <c r="A287" s="156"/>
      <c r="B287" s="157"/>
      <c r="C287" s="192" t="s">
        <v>842</v>
      </c>
      <c r="D287" s="183"/>
      <c r="E287" s="184">
        <v>1.8</v>
      </c>
      <c r="F287" s="160"/>
      <c r="G287" s="160"/>
      <c r="H287" s="160"/>
      <c r="I287" s="160"/>
      <c r="J287" s="160"/>
      <c r="K287" s="160"/>
      <c r="L287" s="160"/>
      <c r="M287" s="160"/>
      <c r="N287" s="159"/>
      <c r="O287" s="159"/>
      <c r="P287" s="159"/>
      <c r="Q287" s="159"/>
      <c r="R287" s="160"/>
      <c r="S287" s="160"/>
      <c r="T287" s="160"/>
      <c r="U287" s="160"/>
      <c r="V287" s="160"/>
      <c r="W287" s="160"/>
      <c r="X287" s="160"/>
      <c r="Y287" s="149"/>
      <c r="Z287" s="149"/>
      <c r="AA287" s="149"/>
      <c r="AB287" s="149"/>
      <c r="AC287" s="149"/>
      <c r="AD287" s="149"/>
      <c r="AE287" s="149"/>
      <c r="AF287" s="149"/>
      <c r="AG287" s="149" t="s">
        <v>251</v>
      </c>
      <c r="AH287" s="149">
        <v>0</v>
      </c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outlineLevel="1" x14ac:dyDescent="0.2">
      <c r="A288" s="156"/>
      <c r="B288" s="157"/>
      <c r="C288" s="192" t="s">
        <v>843</v>
      </c>
      <c r="D288" s="183"/>
      <c r="E288" s="184">
        <v>5.08</v>
      </c>
      <c r="F288" s="160"/>
      <c r="G288" s="160"/>
      <c r="H288" s="160"/>
      <c r="I288" s="160"/>
      <c r="J288" s="160"/>
      <c r="K288" s="160"/>
      <c r="L288" s="160"/>
      <c r="M288" s="160"/>
      <c r="N288" s="159"/>
      <c r="O288" s="159"/>
      <c r="P288" s="159"/>
      <c r="Q288" s="159"/>
      <c r="R288" s="160"/>
      <c r="S288" s="160"/>
      <c r="T288" s="160"/>
      <c r="U288" s="160"/>
      <c r="V288" s="160"/>
      <c r="W288" s="160"/>
      <c r="X288" s="160"/>
      <c r="Y288" s="149"/>
      <c r="Z288" s="149"/>
      <c r="AA288" s="149"/>
      <c r="AB288" s="149"/>
      <c r="AC288" s="149"/>
      <c r="AD288" s="149"/>
      <c r="AE288" s="149"/>
      <c r="AF288" s="149"/>
      <c r="AG288" s="149" t="s">
        <v>251</v>
      </c>
      <c r="AH288" s="149">
        <v>0</v>
      </c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outlineLevel="1" x14ac:dyDescent="0.2">
      <c r="A289" s="156"/>
      <c r="B289" s="157"/>
      <c r="C289" s="192" t="s">
        <v>770</v>
      </c>
      <c r="D289" s="183"/>
      <c r="E289" s="184"/>
      <c r="F289" s="160"/>
      <c r="G289" s="160"/>
      <c r="H289" s="160"/>
      <c r="I289" s="160"/>
      <c r="J289" s="160"/>
      <c r="K289" s="160"/>
      <c r="L289" s="160"/>
      <c r="M289" s="160"/>
      <c r="N289" s="159"/>
      <c r="O289" s="159"/>
      <c r="P289" s="159"/>
      <c r="Q289" s="159"/>
      <c r="R289" s="160"/>
      <c r="S289" s="160"/>
      <c r="T289" s="160"/>
      <c r="U289" s="160"/>
      <c r="V289" s="160"/>
      <c r="W289" s="160"/>
      <c r="X289" s="160"/>
      <c r="Y289" s="149"/>
      <c r="Z289" s="149"/>
      <c r="AA289" s="149"/>
      <c r="AB289" s="149"/>
      <c r="AC289" s="149"/>
      <c r="AD289" s="149"/>
      <c r="AE289" s="149"/>
      <c r="AF289" s="149"/>
      <c r="AG289" s="149" t="s">
        <v>251</v>
      </c>
      <c r="AH289" s="149">
        <v>0</v>
      </c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</row>
    <row r="290" spans="1:60" outlineLevel="1" x14ac:dyDescent="0.2">
      <c r="A290" s="156"/>
      <c r="B290" s="157"/>
      <c r="C290" s="192" t="s">
        <v>844</v>
      </c>
      <c r="D290" s="183"/>
      <c r="E290" s="184">
        <v>26.3188</v>
      </c>
      <c r="F290" s="160"/>
      <c r="G290" s="160"/>
      <c r="H290" s="160"/>
      <c r="I290" s="160"/>
      <c r="J290" s="160"/>
      <c r="K290" s="160"/>
      <c r="L290" s="160"/>
      <c r="M290" s="160"/>
      <c r="N290" s="159"/>
      <c r="O290" s="159"/>
      <c r="P290" s="159"/>
      <c r="Q290" s="159"/>
      <c r="R290" s="160"/>
      <c r="S290" s="160"/>
      <c r="T290" s="160"/>
      <c r="U290" s="160"/>
      <c r="V290" s="160"/>
      <c r="W290" s="160"/>
      <c r="X290" s="160"/>
      <c r="Y290" s="149"/>
      <c r="Z290" s="149"/>
      <c r="AA290" s="149"/>
      <c r="AB290" s="149"/>
      <c r="AC290" s="149"/>
      <c r="AD290" s="149"/>
      <c r="AE290" s="149"/>
      <c r="AF290" s="149"/>
      <c r="AG290" s="149" t="s">
        <v>251</v>
      </c>
      <c r="AH290" s="149">
        <v>0</v>
      </c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">
      <c r="A291" s="156"/>
      <c r="B291" s="157"/>
      <c r="C291" s="192" t="s">
        <v>845</v>
      </c>
      <c r="D291" s="183"/>
      <c r="E291" s="184">
        <v>41.568600000000004</v>
      </c>
      <c r="F291" s="160"/>
      <c r="G291" s="160"/>
      <c r="H291" s="160"/>
      <c r="I291" s="160"/>
      <c r="J291" s="160"/>
      <c r="K291" s="160"/>
      <c r="L291" s="160"/>
      <c r="M291" s="160"/>
      <c r="N291" s="159"/>
      <c r="O291" s="159"/>
      <c r="P291" s="159"/>
      <c r="Q291" s="159"/>
      <c r="R291" s="160"/>
      <c r="S291" s="160"/>
      <c r="T291" s="160"/>
      <c r="U291" s="160"/>
      <c r="V291" s="160"/>
      <c r="W291" s="160"/>
      <c r="X291" s="160"/>
      <c r="Y291" s="149"/>
      <c r="Z291" s="149"/>
      <c r="AA291" s="149"/>
      <c r="AB291" s="149"/>
      <c r="AC291" s="149"/>
      <c r="AD291" s="149"/>
      <c r="AE291" s="149"/>
      <c r="AF291" s="149"/>
      <c r="AG291" s="149" t="s">
        <v>251</v>
      </c>
      <c r="AH291" s="149">
        <v>0</v>
      </c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outlineLevel="1" x14ac:dyDescent="0.2">
      <c r="A292" s="156"/>
      <c r="B292" s="157"/>
      <c r="C292" s="192" t="s">
        <v>846</v>
      </c>
      <c r="D292" s="183"/>
      <c r="E292" s="184">
        <v>13.45941</v>
      </c>
      <c r="F292" s="160"/>
      <c r="G292" s="160"/>
      <c r="H292" s="160"/>
      <c r="I292" s="160"/>
      <c r="J292" s="160"/>
      <c r="K292" s="160"/>
      <c r="L292" s="160"/>
      <c r="M292" s="160"/>
      <c r="N292" s="159"/>
      <c r="O292" s="159"/>
      <c r="P292" s="159"/>
      <c r="Q292" s="159"/>
      <c r="R292" s="160"/>
      <c r="S292" s="160"/>
      <c r="T292" s="160"/>
      <c r="U292" s="160"/>
      <c r="V292" s="160"/>
      <c r="W292" s="160"/>
      <c r="X292" s="160"/>
      <c r="Y292" s="149"/>
      <c r="Z292" s="149"/>
      <c r="AA292" s="149"/>
      <c r="AB292" s="149"/>
      <c r="AC292" s="149"/>
      <c r="AD292" s="149"/>
      <c r="AE292" s="149"/>
      <c r="AF292" s="149"/>
      <c r="AG292" s="149" t="s">
        <v>251</v>
      </c>
      <c r="AH292" s="149">
        <v>0</v>
      </c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</row>
    <row r="293" spans="1:60" outlineLevel="1" x14ac:dyDescent="0.2">
      <c r="A293" s="156"/>
      <c r="B293" s="157"/>
      <c r="C293" s="192" t="s">
        <v>847</v>
      </c>
      <c r="D293" s="183"/>
      <c r="E293" s="184">
        <v>4.6075400000000002</v>
      </c>
      <c r="F293" s="160"/>
      <c r="G293" s="160"/>
      <c r="H293" s="160"/>
      <c r="I293" s="160"/>
      <c r="J293" s="160"/>
      <c r="K293" s="160"/>
      <c r="L293" s="160"/>
      <c r="M293" s="160"/>
      <c r="N293" s="159"/>
      <c r="O293" s="159"/>
      <c r="P293" s="159"/>
      <c r="Q293" s="159"/>
      <c r="R293" s="160"/>
      <c r="S293" s="160"/>
      <c r="T293" s="160"/>
      <c r="U293" s="160"/>
      <c r="V293" s="160"/>
      <c r="W293" s="160"/>
      <c r="X293" s="160"/>
      <c r="Y293" s="149"/>
      <c r="Z293" s="149"/>
      <c r="AA293" s="149"/>
      <c r="AB293" s="149"/>
      <c r="AC293" s="149"/>
      <c r="AD293" s="149"/>
      <c r="AE293" s="149"/>
      <c r="AF293" s="149"/>
      <c r="AG293" s="149" t="s">
        <v>251</v>
      </c>
      <c r="AH293" s="149">
        <v>0</v>
      </c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</row>
    <row r="294" spans="1:60" outlineLevel="1" x14ac:dyDescent="0.2">
      <c r="A294" s="156"/>
      <c r="B294" s="157"/>
      <c r="C294" s="192" t="s">
        <v>848</v>
      </c>
      <c r="D294" s="183"/>
      <c r="E294" s="184">
        <v>2.8</v>
      </c>
      <c r="F294" s="160"/>
      <c r="G294" s="160"/>
      <c r="H294" s="160"/>
      <c r="I294" s="160"/>
      <c r="J294" s="160"/>
      <c r="K294" s="160"/>
      <c r="L294" s="160"/>
      <c r="M294" s="160"/>
      <c r="N294" s="159"/>
      <c r="O294" s="159"/>
      <c r="P294" s="159"/>
      <c r="Q294" s="159"/>
      <c r="R294" s="160"/>
      <c r="S294" s="160"/>
      <c r="T294" s="160"/>
      <c r="U294" s="160"/>
      <c r="V294" s="160"/>
      <c r="W294" s="160"/>
      <c r="X294" s="160"/>
      <c r="Y294" s="149"/>
      <c r="Z294" s="149"/>
      <c r="AA294" s="149"/>
      <c r="AB294" s="149"/>
      <c r="AC294" s="149"/>
      <c r="AD294" s="149"/>
      <c r="AE294" s="149"/>
      <c r="AF294" s="149"/>
      <c r="AG294" s="149" t="s">
        <v>251</v>
      </c>
      <c r="AH294" s="149">
        <v>0</v>
      </c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</row>
    <row r="295" spans="1:60" outlineLevel="1" x14ac:dyDescent="0.2">
      <c r="A295" s="156"/>
      <c r="B295" s="157"/>
      <c r="C295" s="192" t="s">
        <v>849</v>
      </c>
      <c r="D295" s="183"/>
      <c r="E295" s="184">
        <v>12</v>
      </c>
      <c r="F295" s="160"/>
      <c r="G295" s="160"/>
      <c r="H295" s="160"/>
      <c r="I295" s="160"/>
      <c r="J295" s="160"/>
      <c r="K295" s="160"/>
      <c r="L295" s="160"/>
      <c r="M295" s="160"/>
      <c r="N295" s="159"/>
      <c r="O295" s="159"/>
      <c r="P295" s="159"/>
      <c r="Q295" s="159"/>
      <c r="R295" s="160"/>
      <c r="S295" s="160"/>
      <c r="T295" s="160"/>
      <c r="U295" s="160"/>
      <c r="V295" s="160"/>
      <c r="W295" s="160"/>
      <c r="X295" s="160"/>
      <c r="Y295" s="149"/>
      <c r="Z295" s="149"/>
      <c r="AA295" s="149"/>
      <c r="AB295" s="149"/>
      <c r="AC295" s="149"/>
      <c r="AD295" s="149"/>
      <c r="AE295" s="149"/>
      <c r="AF295" s="149"/>
      <c r="AG295" s="149" t="s">
        <v>251</v>
      </c>
      <c r="AH295" s="149">
        <v>0</v>
      </c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</row>
    <row r="296" spans="1:60" outlineLevel="1" x14ac:dyDescent="0.2">
      <c r="A296" s="156"/>
      <c r="B296" s="157"/>
      <c r="C296" s="192" t="s">
        <v>850</v>
      </c>
      <c r="D296" s="183"/>
      <c r="E296" s="184">
        <v>1.9</v>
      </c>
      <c r="F296" s="160"/>
      <c r="G296" s="160"/>
      <c r="H296" s="160"/>
      <c r="I296" s="160"/>
      <c r="J296" s="160"/>
      <c r="K296" s="160"/>
      <c r="L296" s="160"/>
      <c r="M296" s="160"/>
      <c r="N296" s="159"/>
      <c r="O296" s="159"/>
      <c r="P296" s="159"/>
      <c r="Q296" s="159"/>
      <c r="R296" s="160"/>
      <c r="S296" s="160"/>
      <c r="T296" s="160"/>
      <c r="U296" s="160"/>
      <c r="V296" s="160"/>
      <c r="W296" s="160"/>
      <c r="X296" s="160"/>
      <c r="Y296" s="149"/>
      <c r="Z296" s="149"/>
      <c r="AA296" s="149"/>
      <c r="AB296" s="149"/>
      <c r="AC296" s="149"/>
      <c r="AD296" s="149"/>
      <c r="AE296" s="149"/>
      <c r="AF296" s="149"/>
      <c r="AG296" s="149" t="s">
        <v>251</v>
      </c>
      <c r="AH296" s="149">
        <v>0</v>
      </c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</row>
    <row r="297" spans="1:60" outlineLevel="1" x14ac:dyDescent="0.2">
      <c r="A297" s="156"/>
      <c r="B297" s="157"/>
      <c r="C297" s="192" t="s">
        <v>851</v>
      </c>
      <c r="D297" s="183"/>
      <c r="E297" s="184">
        <v>2.7360000000000002</v>
      </c>
      <c r="F297" s="160"/>
      <c r="G297" s="160"/>
      <c r="H297" s="160"/>
      <c r="I297" s="160"/>
      <c r="J297" s="160"/>
      <c r="K297" s="160"/>
      <c r="L297" s="160"/>
      <c r="M297" s="160"/>
      <c r="N297" s="159"/>
      <c r="O297" s="159"/>
      <c r="P297" s="159"/>
      <c r="Q297" s="159"/>
      <c r="R297" s="160"/>
      <c r="S297" s="160"/>
      <c r="T297" s="160"/>
      <c r="U297" s="160"/>
      <c r="V297" s="160"/>
      <c r="W297" s="160"/>
      <c r="X297" s="160"/>
      <c r="Y297" s="149"/>
      <c r="Z297" s="149"/>
      <c r="AA297" s="149"/>
      <c r="AB297" s="149"/>
      <c r="AC297" s="149"/>
      <c r="AD297" s="149"/>
      <c r="AE297" s="149"/>
      <c r="AF297" s="149"/>
      <c r="AG297" s="149" t="s">
        <v>251</v>
      </c>
      <c r="AH297" s="149">
        <v>0</v>
      </c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</row>
    <row r="298" spans="1:60" outlineLevel="1" x14ac:dyDescent="0.2">
      <c r="A298" s="156"/>
      <c r="B298" s="157"/>
      <c r="C298" s="192" t="s">
        <v>852</v>
      </c>
      <c r="D298" s="183"/>
      <c r="E298" s="184">
        <v>7.2</v>
      </c>
      <c r="F298" s="160"/>
      <c r="G298" s="160"/>
      <c r="H298" s="160"/>
      <c r="I298" s="160"/>
      <c r="J298" s="160"/>
      <c r="K298" s="160"/>
      <c r="L298" s="160"/>
      <c r="M298" s="160"/>
      <c r="N298" s="159"/>
      <c r="O298" s="159"/>
      <c r="P298" s="159"/>
      <c r="Q298" s="159"/>
      <c r="R298" s="160"/>
      <c r="S298" s="160"/>
      <c r="T298" s="160"/>
      <c r="U298" s="160"/>
      <c r="V298" s="160"/>
      <c r="W298" s="160"/>
      <c r="X298" s="160"/>
      <c r="Y298" s="149"/>
      <c r="Z298" s="149"/>
      <c r="AA298" s="149"/>
      <c r="AB298" s="149"/>
      <c r="AC298" s="149"/>
      <c r="AD298" s="149"/>
      <c r="AE298" s="149"/>
      <c r="AF298" s="149"/>
      <c r="AG298" s="149" t="s">
        <v>251</v>
      </c>
      <c r="AH298" s="149">
        <v>0</v>
      </c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</row>
    <row r="299" spans="1:60" outlineLevel="1" x14ac:dyDescent="0.2">
      <c r="A299" s="156"/>
      <c r="B299" s="157"/>
      <c r="C299" s="192" t="s">
        <v>853</v>
      </c>
      <c r="D299" s="183"/>
      <c r="E299" s="184">
        <v>0.56999999999999995</v>
      </c>
      <c r="F299" s="160"/>
      <c r="G299" s="160"/>
      <c r="H299" s="160"/>
      <c r="I299" s="160"/>
      <c r="J299" s="160"/>
      <c r="K299" s="160"/>
      <c r="L299" s="160"/>
      <c r="M299" s="160"/>
      <c r="N299" s="159"/>
      <c r="O299" s="159"/>
      <c r="P299" s="159"/>
      <c r="Q299" s="159"/>
      <c r="R299" s="160"/>
      <c r="S299" s="160"/>
      <c r="T299" s="160"/>
      <c r="U299" s="160"/>
      <c r="V299" s="160"/>
      <c r="W299" s="160"/>
      <c r="X299" s="160"/>
      <c r="Y299" s="149"/>
      <c r="Z299" s="149"/>
      <c r="AA299" s="149"/>
      <c r="AB299" s="149"/>
      <c r="AC299" s="149"/>
      <c r="AD299" s="149"/>
      <c r="AE299" s="149"/>
      <c r="AF299" s="149"/>
      <c r="AG299" s="149" t="s">
        <v>251</v>
      </c>
      <c r="AH299" s="149">
        <v>0</v>
      </c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</row>
    <row r="300" spans="1:60" x14ac:dyDescent="0.2">
      <c r="A300" s="163" t="s">
        <v>204</v>
      </c>
      <c r="B300" s="164" t="s">
        <v>173</v>
      </c>
      <c r="C300" s="178" t="s">
        <v>174</v>
      </c>
      <c r="D300" s="165"/>
      <c r="E300" s="166"/>
      <c r="F300" s="167"/>
      <c r="G300" s="167">
        <f>SUMIF(AG301:AG306,"&lt;&gt;NOR",G301:G306)</f>
        <v>0</v>
      </c>
      <c r="H300" s="167"/>
      <c r="I300" s="167">
        <f>SUM(I301:I306)</f>
        <v>0</v>
      </c>
      <c r="J300" s="167"/>
      <c r="K300" s="167">
        <f>SUM(K301:K306)</f>
        <v>0</v>
      </c>
      <c r="L300" s="167"/>
      <c r="M300" s="167">
        <f>SUM(M301:M306)</f>
        <v>0</v>
      </c>
      <c r="N300" s="166"/>
      <c r="O300" s="166">
        <f>SUM(O301:O306)</f>
        <v>0</v>
      </c>
      <c r="P300" s="166"/>
      <c r="Q300" s="166">
        <f>SUM(Q301:Q306)</f>
        <v>0</v>
      </c>
      <c r="R300" s="167"/>
      <c r="S300" s="167"/>
      <c r="T300" s="168"/>
      <c r="U300" s="162"/>
      <c r="V300" s="162">
        <f>SUM(V301:V306)</f>
        <v>4.93</v>
      </c>
      <c r="W300" s="162"/>
      <c r="X300" s="162"/>
      <c r="AG300" t="s">
        <v>205</v>
      </c>
    </row>
    <row r="301" spans="1:60" outlineLevel="1" x14ac:dyDescent="0.2">
      <c r="A301" s="169">
        <v>51</v>
      </c>
      <c r="B301" s="170" t="s">
        <v>854</v>
      </c>
      <c r="C301" s="179" t="s">
        <v>855</v>
      </c>
      <c r="D301" s="171" t="s">
        <v>347</v>
      </c>
      <c r="E301" s="172">
        <v>8.36</v>
      </c>
      <c r="F301" s="173"/>
      <c r="G301" s="174">
        <f>ROUND(E301*F301,2)</f>
        <v>0</v>
      </c>
      <c r="H301" s="173"/>
      <c r="I301" s="174">
        <f>ROUND(E301*H301,2)</f>
        <v>0</v>
      </c>
      <c r="J301" s="173"/>
      <c r="K301" s="174">
        <f>ROUND(E301*J301,2)</f>
        <v>0</v>
      </c>
      <c r="L301" s="174">
        <v>21</v>
      </c>
      <c r="M301" s="174">
        <f>G301*(1+L301/100)</f>
        <v>0</v>
      </c>
      <c r="N301" s="172">
        <v>0</v>
      </c>
      <c r="O301" s="172">
        <f>ROUND(E301*N301,2)</f>
        <v>0</v>
      </c>
      <c r="P301" s="172">
        <v>0</v>
      </c>
      <c r="Q301" s="172">
        <f>ROUND(E301*P301,2)</f>
        <v>0</v>
      </c>
      <c r="R301" s="174" t="s">
        <v>588</v>
      </c>
      <c r="S301" s="174" t="s">
        <v>209</v>
      </c>
      <c r="T301" s="175" t="s">
        <v>209</v>
      </c>
      <c r="U301" s="160">
        <v>9.9000000000000005E-2</v>
      </c>
      <c r="V301" s="160">
        <f>ROUND(E301*U301,2)</f>
        <v>0.83</v>
      </c>
      <c r="W301" s="160"/>
      <c r="X301" s="160" t="s">
        <v>856</v>
      </c>
      <c r="Y301" s="149"/>
      <c r="Z301" s="149"/>
      <c r="AA301" s="149"/>
      <c r="AB301" s="149"/>
      <c r="AC301" s="149"/>
      <c r="AD301" s="149"/>
      <c r="AE301" s="149"/>
      <c r="AF301" s="149"/>
      <c r="AG301" s="149" t="s">
        <v>857</v>
      </c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</row>
    <row r="302" spans="1:60" outlineLevel="1" x14ac:dyDescent="0.2">
      <c r="A302" s="156"/>
      <c r="B302" s="157"/>
      <c r="C302" s="266" t="s">
        <v>858</v>
      </c>
      <c r="D302" s="267"/>
      <c r="E302" s="267"/>
      <c r="F302" s="267"/>
      <c r="G302" s="267"/>
      <c r="H302" s="160"/>
      <c r="I302" s="160"/>
      <c r="J302" s="160"/>
      <c r="K302" s="160"/>
      <c r="L302" s="160"/>
      <c r="M302" s="160"/>
      <c r="N302" s="159"/>
      <c r="O302" s="159"/>
      <c r="P302" s="159"/>
      <c r="Q302" s="159"/>
      <c r="R302" s="160"/>
      <c r="S302" s="160"/>
      <c r="T302" s="160"/>
      <c r="U302" s="160"/>
      <c r="V302" s="160"/>
      <c r="W302" s="160"/>
      <c r="X302" s="160"/>
      <c r="Y302" s="149"/>
      <c r="Z302" s="149"/>
      <c r="AA302" s="149"/>
      <c r="AB302" s="149"/>
      <c r="AC302" s="149"/>
      <c r="AD302" s="149"/>
      <c r="AE302" s="149"/>
      <c r="AF302" s="149"/>
      <c r="AG302" s="149" t="s">
        <v>249</v>
      </c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</row>
    <row r="303" spans="1:60" outlineLevel="1" x14ac:dyDescent="0.2">
      <c r="A303" s="169">
        <v>52</v>
      </c>
      <c r="B303" s="170" t="s">
        <v>859</v>
      </c>
      <c r="C303" s="179" t="s">
        <v>860</v>
      </c>
      <c r="D303" s="171" t="s">
        <v>347</v>
      </c>
      <c r="E303" s="172">
        <v>8.36</v>
      </c>
      <c r="F303" s="173"/>
      <c r="G303" s="174">
        <f>ROUND(E303*F303,2)</f>
        <v>0</v>
      </c>
      <c r="H303" s="173"/>
      <c r="I303" s="174">
        <f>ROUND(E303*H303,2)</f>
        <v>0</v>
      </c>
      <c r="J303" s="173"/>
      <c r="K303" s="174">
        <f>ROUND(E303*J303,2)</f>
        <v>0</v>
      </c>
      <c r="L303" s="174">
        <v>21</v>
      </c>
      <c r="M303" s="174">
        <f>G303*(1+L303/100)</f>
        <v>0</v>
      </c>
      <c r="N303" s="172">
        <v>0</v>
      </c>
      <c r="O303" s="172">
        <f>ROUND(E303*N303,2)</f>
        <v>0</v>
      </c>
      <c r="P303" s="172">
        <v>0</v>
      </c>
      <c r="Q303" s="172">
        <f>ROUND(E303*P303,2)</f>
        <v>0</v>
      </c>
      <c r="R303" s="174" t="s">
        <v>861</v>
      </c>
      <c r="S303" s="174" t="s">
        <v>209</v>
      </c>
      <c r="T303" s="175" t="s">
        <v>209</v>
      </c>
      <c r="U303" s="160">
        <v>0.49</v>
      </c>
      <c r="V303" s="160">
        <f>ROUND(E303*U303,2)</f>
        <v>4.0999999999999996</v>
      </c>
      <c r="W303" s="160"/>
      <c r="X303" s="160" t="s">
        <v>856</v>
      </c>
      <c r="Y303" s="149"/>
      <c r="Z303" s="149"/>
      <c r="AA303" s="149"/>
      <c r="AB303" s="149"/>
      <c r="AC303" s="149"/>
      <c r="AD303" s="149"/>
      <c r="AE303" s="149"/>
      <c r="AF303" s="149"/>
      <c r="AG303" s="149" t="s">
        <v>857</v>
      </c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</row>
    <row r="304" spans="1:60" outlineLevel="1" x14ac:dyDescent="0.2">
      <c r="A304" s="156"/>
      <c r="B304" s="157"/>
      <c r="C304" s="255" t="s">
        <v>862</v>
      </c>
      <c r="D304" s="256"/>
      <c r="E304" s="256"/>
      <c r="F304" s="256"/>
      <c r="G304" s="256"/>
      <c r="H304" s="160"/>
      <c r="I304" s="160"/>
      <c r="J304" s="160"/>
      <c r="K304" s="160"/>
      <c r="L304" s="160"/>
      <c r="M304" s="160"/>
      <c r="N304" s="159"/>
      <c r="O304" s="159"/>
      <c r="P304" s="159"/>
      <c r="Q304" s="159"/>
      <c r="R304" s="160"/>
      <c r="S304" s="160"/>
      <c r="T304" s="160"/>
      <c r="U304" s="160"/>
      <c r="V304" s="160"/>
      <c r="W304" s="160"/>
      <c r="X304" s="160"/>
      <c r="Y304" s="149"/>
      <c r="Z304" s="149"/>
      <c r="AA304" s="149"/>
      <c r="AB304" s="149"/>
      <c r="AC304" s="149"/>
      <c r="AD304" s="149"/>
      <c r="AE304" s="149"/>
      <c r="AF304" s="149"/>
      <c r="AG304" s="149" t="s">
        <v>213</v>
      </c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</row>
    <row r="305" spans="1:60" outlineLevel="1" x14ac:dyDescent="0.2">
      <c r="A305" s="185">
        <v>53</v>
      </c>
      <c r="B305" s="186" t="s">
        <v>863</v>
      </c>
      <c r="C305" s="193" t="s">
        <v>864</v>
      </c>
      <c r="D305" s="187" t="s">
        <v>347</v>
      </c>
      <c r="E305" s="188">
        <v>8.36</v>
      </c>
      <c r="F305" s="189"/>
      <c r="G305" s="190">
        <f>ROUND(E305*F305,2)</f>
        <v>0</v>
      </c>
      <c r="H305" s="189"/>
      <c r="I305" s="190">
        <f>ROUND(E305*H305,2)</f>
        <v>0</v>
      </c>
      <c r="J305" s="189"/>
      <c r="K305" s="190">
        <f>ROUND(E305*J305,2)</f>
        <v>0</v>
      </c>
      <c r="L305" s="190">
        <v>21</v>
      </c>
      <c r="M305" s="190">
        <f>G305*(1+L305/100)</f>
        <v>0</v>
      </c>
      <c r="N305" s="188">
        <v>0</v>
      </c>
      <c r="O305" s="188">
        <f>ROUND(E305*N305,2)</f>
        <v>0</v>
      </c>
      <c r="P305" s="188">
        <v>0</v>
      </c>
      <c r="Q305" s="188">
        <f>ROUND(E305*P305,2)</f>
        <v>0</v>
      </c>
      <c r="R305" s="190" t="s">
        <v>861</v>
      </c>
      <c r="S305" s="190" t="s">
        <v>209</v>
      </c>
      <c r="T305" s="191" t="s">
        <v>210</v>
      </c>
      <c r="U305" s="160">
        <v>0</v>
      </c>
      <c r="V305" s="160">
        <f>ROUND(E305*U305,2)</f>
        <v>0</v>
      </c>
      <c r="W305" s="160"/>
      <c r="X305" s="160" t="s">
        <v>856</v>
      </c>
      <c r="Y305" s="149"/>
      <c r="Z305" s="149"/>
      <c r="AA305" s="149"/>
      <c r="AB305" s="149"/>
      <c r="AC305" s="149"/>
      <c r="AD305" s="149"/>
      <c r="AE305" s="149"/>
      <c r="AF305" s="149"/>
      <c r="AG305" s="149" t="s">
        <v>857</v>
      </c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</row>
    <row r="306" spans="1:60" outlineLevel="1" x14ac:dyDescent="0.2">
      <c r="A306" s="169">
        <v>54</v>
      </c>
      <c r="B306" s="170" t="s">
        <v>865</v>
      </c>
      <c r="C306" s="179" t="s">
        <v>866</v>
      </c>
      <c r="D306" s="171" t="s">
        <v>347</v>
      </c>
      <c r="E306" s="172">
        <v>8.36</v>
      </c>
      <c r="F306" s="173"/>
      <c r="G306" s="174">
        <f>ROUND(E306*F306,2)</f>
        <v>0</v>
      </c>
      <c r="H306" s="173"/>
      <c r="I306" s="174">
        <f>ROUND(E306*H306,2)</f>
        <v>0</v>
      </c>
      <c r="J306" s="173"/>
      <c r="K306" s="174">
        <f>ROUND(E306*J306,2)</f>
        <v>0</v>
      </c>
      <c r="L306" s="174">
        <v>21</v>
      </c>
      <c r="M306" s="174">
        <f>G306*(1+L306/100)</f>
        <v>0</v>
      </c>
      <c r="N306" s="172">
        <v>0</v>
      </c>
      <c r="O306" s="172">
        <f>ROUND(E306*N306,2)</f>
        <v>0</v>
      </c>
      <c r="P306" s="172">
        <v>0</v>
      </c>
      <c r="Q306" s="172">
        <f>ROUND(E306*P306,2)</f>
        <v>0</v>
      </c>
      <c r="R306" s="174" t="s">
        <v>861</v>
      </c>
      <c r="S306" s="174" t="s">
        <v>209</v>
      </c>
      <c r="T306" s="175" t="s">
        <v>209</v>
      </c>
      <c r="U306" s="160">
        <v>0</v>
      </c>
      <c r="V306" s="160">
        <f>ROUND(E306*U306,2)</f>
        <v>0</v>
      </c>
      <c r="W306" s="160"/>
      <c r="X306" s="160" t="s">
        <v>856</v>
      </c>
      <c r="Y306" s="149"/>
      <c r="Z306" s="149"/>
      <c r="AA306" s="149"/>
      <c r="AB306" s="149"/>
      <c r="AC306" s="149"/>
      <c r="AD306" s="149"/>
      <c r="AE306" s="149"/>
      <c r="AF306" s="149"/>
      <c r="AG306" s="149" t="s">
        <v>857</v>
      </c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</row>
    <row r="307" spans="1:60" x14ac:dyDescent="0.2">
      <c r="A307" s="3"/>
      <c r="B307" s="4"/>
      <c r="C307" s="180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AE307">
        <v>15</v>
      </c>
      <c r="AF307">
        <v>21</v>
      </c>
      <c r="AG307" t="s">
        <v>191</v>
      </c>
    </row>
    <row r="308" spans="1:60" x14ac:dyDescent="0.2">
      <c r="A308" s="152"/>
      <c r="B308" s="153" t="s">
        <v>29</v>
      </c>
      <c r="C308" s="181"/>
      <c r="D308" s="154"/>
      <c r="E308" s="155"/>
      <c r="F308" s="155"/>
      <c r="G308" s="177">
        <f>G8+G68+G80+G93+G171+G178+G192+G195+G267+G300</f>
        <v>0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AE308">
        <f>SUMIF(L7:L306,AE307,G7:G306)</f>
        <v>0</v>
      </c>
      <c r="AF308">
        <f>SUMIF(L7:L306,AF307,G7:G306)</f>
        <v>0</v>
      </c>
      <c r="AG308" t="s">
        <v>240</v>
      </c>
    </row>
    <row r="309" spans="1:60" x14ac:dyDescent="0.2">
      <c r="C309" s="182"/>
      <c r="D309" s="10"/>
      <c r="AG309" t="s">
        <v>241</v>
      </c>
    </row>
    <row r="310" spans="1:60" x14ac:dyDescent="0.2">
      <c r="D310" s="10"/>
    </row>
    <row r="311" spans="1:60" x14ac:dyDescent="0.2">
      <c r="D311" s="10"/>
    </row>
    <row r="312" spans="1:60" x14ac:dyDescent="0.2">
      <c r="D312" s="10"/>
    </row>
    <row r="313" spans="1:60" x14ac:dyDescent="0.2">
      <c r="D313" s="10"/>
    </row>
    <row r="314" spans="1:60" x14ac:dyDescent="0.2">
      <c r="D314" s="10"/>
    </row>
    <row r="315" spans="1:60" x14ac:dyDescent="0.2">
      <c r="D315" s="10"/>
    </row>
    <row r="316" spans="1:60" x14ac:dyDescent="0.2">
      <c r="D316" s="10"/>
    </row>
    <row r="317" spans="1:60" x14ac:dyDescent="0.2">
      <c r="D317" s="10"/>
    </row>
    <row r="318" spans="1:60" x14ac:dyDescent="0.2">
      <c r="D318" s="10"/>
    </row>
    <row r="319" spans="1:60" x14ac:dyDescent="0.2">
      <c r="D319" s="10"/>
    </row>
    <row r="320" spans="1:60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v3V9R3DzrskRRPxA83HsfHL7YnSLGBAyn8Vif6qD0zeGSO8QCUlm/Tx9W2GX01RDWOscGTQ6j9dmyNZgEDsbg==" saltValue="tcMCakp3cM8SMvAgu0efMw==" spinCount="100000" sheet="1"/>
  <mergeCells count="34">
    <mergeCell ref="C38:G38"/>
    <mergeCell ref="A1:G1"/>
    <mergeCell ref="C2:G2"/>
    <mergeCell ref="C3:G3"/>
    <mergeCell ref="C4:G4"/>
    <mergeCell ref="C10:G10"/>
    <mergeCell ref="C13:G13"/>
    <mergeCell ref="C16:G16"/>
    <mergeCell ref="C19:G19"/>
    <mergeCell ref="C23:G23"/>
    <mergeCell ref="C29:G29"/>
    <mergeCell ref="C32:G32"/>
    <mergeCell ref="C123:G123"/>
    <mergeCell ref="C41:G41"/>
    <mergeCell ref="C47:G47"/>
    <mergeCell ref="C51:G51"/>
    <mergeCell ref="C54:G54"/>
    <mergeCell ref="C70:G70"/>
    <mergeCell ref="C73:G73"/>
    <mergeCell ref="C78:G78"/>
    <mergeCell ref="C82:G82"/>
    <mergeCell ref="C89:G89"/>
    <mergeCell ref="C95:G95"/>
    <mergeCell ref="C102:G102"/>
    <mergeCell ref="C266:G266"/>
    <mergeCell ref="C269:G269"/>
    <mergeCell ref="C302:G302"/>
    <mergeCell ref="C304:G304"/>
    <mergeCell ref="C130:G130"/>
    <mergeCell ref="C133:G133"/>
    <mergeCell ref="C145:G145"/>
    <mergeCell ref="C173:G173"/>
    <mergeCell ref="C180:G180"/>
    <mergeCell ref="C194:G19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72</vt:i4>
      </vt:variant>
    </vt:vector>
  </HeadingPairs>
  <TitlesOfParts>
    <vt:vector size="88" baseType="lpstr">
      <vt:lpstr>Pokyny pro vyplnění</vt:lpstr>
      <vt:lpstr>Stavba</vt:lpstr>
      <vt:lpstr>VzorPolozky</vt:lpstr>
      <vt:lpstr>SO SO 00 Pol</vt:lpstr>
      <vt:lpstr>SO SO 01 Pol</vt:lpstr>
      <vt:lpstr>SO SO 02 Pol</vt:lpstr>
      <vt:lpstr>SO SO 03 Pol</vt:lpstr>
      <vt:lpstr>SO SO 04 Pol</vt:lpstr>
      <vt:lpstr>SO SO 05 Pol</vt:lpstr>
      <vt:lpstr>SO SO 06 Pol</vt:lpstr>
      <vt:lpstr>SO SO 06.1 Pol</vt:lpstr>
      <vt:lpstr>SO SO 07 Pol</vt:lpstr>
      <vt:lpstr>SO SO 08 Pol</vt:lpstr>
      <vt:lpstr>SO SO 09 Pol</vt:lpstr>
      <vt:lpstr>SO SO 10 Pol</vt:lpstr>
      <vt:lpstr>SO SO 11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SO 00 Pol'!Názvy_tisku</vt:lpstr>
      <vt:lpstr>'SO SO 01 Pol'!Názvy_tisku</vt:lpstr>
      <vt:lpstr>'SO SO 02 Pol'!Názvy_tisku</vt:lpstr>
      <vt:lpstr>'SO SO 03 Pol'!Názvy_tisku</vt:lpstr>
      <vt:lpstr>'SO SO 04 Pol'!Názvy_tisku</vt:lpstr>
      <vt:lpstr>'SO SO 05 Pol'!Názvy_tisku</vt:lpstr>
      <vt:lpstr>'SO SO 06 Pol'!Názvy_tisku</vt:lpstr>
      <vt:lpstr>'SO SO 06.1 Pol'!Názvy_tisku</vt:lpstr>
      <vt:lpstr>'SO SO 07 Pol'!Názvy_tisku</vt:lpstr>
      <vt:lpstr>'SO SO 08 Pol'!Názvy_tisku</vt:lpstr>
      <vt:lpstr>'SO SO 09 Pol'!Názvy_tisku</vt:lpstr>
      <vt:lpstr>'SO SO 10 Pol'!Názvy_tisku</vt:lpstr>
      <vt:lpstr>'SO SO 11 Pol'!Názvy_tisku</vt:lpstr>
      <vt:lpstr>oadresa</vt:lpstr>
      <vt:lpstr>Stavba!Objednatel</vt:lpstr>
      <vt:lpstr>Stavba!Objekt</vt:lpstr>
      <vt:lpstr>'SO SO 00 Pol'!Oblast_tisku</vt:lpstr>
      <vt:lpstr>'SO SO 01 Pol'!Oblast_tisku</vt:lpstr>
      <vt:lpstr>'SO SO 02 Pol'!Oblast_tisku</vt:lpstr>
      <vt:lpstr>'SO SO 03 Pol'!Oblast_tisku</vt:lpstr>
      <vt:lpstr>'SO SO 04 Pol'!Oblast_tisku</vt:lpstr>
      <vt:lpstr>'SO SO 05 Pol'!Oblast_tisku</vt:lpstr>
      <vt:lpstr>'SO SO 06 Pol'!Oblast_tisku</vt:lpstr>
      <vt:lpstr>'SO SO 06.1 Pol'!Oblast_tisku</vt:lpstr>
      <vt:lpstr>'SO SO 07 Pol'!Oblast_tisku</vt:lpstr>
      <vt:lpstr>'SO SO 08 Pol'!Oblast_tisku</vt:lpstr>
      <vt:lpstr>'SO SO 09 Pol'!Oblast_tisku</vt:lpstr>
      <vt:lpstr>'SO SO 10 Pol'!Oblast_tisku</vt:lpstr>
      <vt:lpstr>'SO SO 11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Kobr</dc:creator>
  <cp:lastModifiedBy>Bc. Šárka Litresitsová</cp:lastModifiedBy>
  <cp:lastPrinted>2019-03-19T12:27:02Z</cp:lastPrinted>
  <dcterms:created xsi:type="dcterms:W3CDTF">2009-04-08T07:15:50Z</dcterms:created>
  <dcterms:modified xsi:type="dcterms:W3CDTF">2022-02-23T09:34:19Z</dcterms:modified>
</cp:coreProperties>
</file>