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01 stavební část -..." sheetId="2" r:id="rId2"/>
    <sheet name="02 - SO 01 stavební úpravy" sheetId="3" r:id="rId3"/>
    <sheet name="02a - lehké příčky" sheetId="4" r:id="rId4"/>
    <sheet name="02b - náhradní zdroj" sheetId="5" r:id="rId5"/>
    <sheet name="02c - ZTI" sheetId="6" r:id="rId6"/>
    <sheet name="02d - EPS" sheetId="7" r:id="rId7"/>
    <sheet name="02e - Vnitřní plynovod" sheetId="8" r:id="rId8"/>
    <sheet name="02f - Elektroinstalace" sheetId="9" r:id="rId9"/>
    <sheet name="02ga - PC,data" sheetId="10" r:id="rId10"/>
    <sheet name="02gb - EZS" sheetId="11" r:id="rId11"/>
    <sheet name="03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'01 - SO01 stavební část -...'!$C$94:$K$441</definedName>
    <definedName name="_xlnm.Print_Area" localSheetId="1">'01 - SO01 stavební část -...'!$C$4:$J$39,'01 - SO01 stavební část -...'!$C$45:$J$76,'01 - SO01 stavební část -...'!$C$82:$K$441</definedName>
    <definedName name="_xlnm.Print_Titles" localSheetId="1">'01 - SO01 stavební část -...'!$94:$94</definedName>
    <definedName name="_xlnm._FilterDatabase" localSheetId="2" hidden="1">'02 - SO 01 stavební úpravy'!$C$102:$K$1060</definedName>
    <definedName name="_xlnm.Print_Area" localSheetId="2">'02 - SO 01 stavební úpravy'!$C$4:$J$39,'02 - SO 01 stavební úpravy'!$C$45:$J$84,'02 - SO 01 stavební úpravy'!$C$90:$K$1060</definedName>
    <definedName name="_xlnm.Print_Titles" localSheetId="2">'02 - SO 01 stavební úpravy'!$102:$102</definedName>
    <definedName name="_xlnm._FilterDatabase" localSheetId="3" hidden="1">'02a - lehké příčky'!$C$95:$K$245</definedName>
    <definedName name="_xlnm.Print_Area" localSheetId="3">'02a - lehké příčky'!$C$4:$J$41,'02a - lehké příčky'!$C$47:$J$75,'02a - lehké příčky'!$C$81:$K$245</definedName>
    <definedName name="_xlnm.Print_Titles" localSheetId="3">'02a - lehké příčky'!$95:$95</definedName>
    <definedName name="_xlnm._FilterDatabase" localSheetId="4" hidden="1">'02b - náhradní zdroj'!$C$86:$K$103</definedName>
    <definedName name="_xlnm.Print_Area" localSheetId="4">'02b - náhradní zdroj'!$C$4:$J$41,'02b - náhradní zdroj'!$C$47:$J$66,'02b - náhradní zdroj'!$C$72:$K$103</definedName>
    <definedName name="_xlnm.Print_Titles" localSheetId="4">'02b - náhradní zdroj'!$86:$86</definedName>
    <definedName name="_xlnm._FilterDatabase" localSheetId="5" hidden="1">'02c - ZTI'!$C$100:$K$586</definedName>
    <definedName name="_xlnm.Print_Area" localSheetId="5">'02c - ZTI'!$C$4:$J$41,'02c - ZTI'!$C$47:$J$80,'02c - ZTI'!$C$86:$K$586</definedName>
    <definedName name="_xlnm.Print_Titles" localSheetId="5">'02c - ZTI'!$100:$100</definedName>
    <definedName name="_xlnm._FilterDatabase" localSheetId="6" hidden="1">'02d - EPS'!$C$86:$K$155</definedName>
    <definedName name="_xlnm.Print_Area" localSheetId="6">'02d - EPS'!$C$4:$J$41,'02d - EPS'!$C$47:$J$66,'02d - EPS'!$C$72:$K$155</definedName>
    <definedName name="_xlnm.Print_Titles" localSheetId="6">'02d - EPS'!$86:$86</definedName>
    <definedName name="_xlnm._FilterDatabase" localSheetId="7" hidden="1">'02e - Vnitřní plynovod'!$C$84:$K$149</definedName>
    <definedName name="_xlnm.Print_Area" localSheetId="7">'02e - Vnitřní plynovod'!$C$4:$J$41,'02e - Vnitřní plynovod'!$C$47:$J$64,'02e - Vnitřní plynovod'!$C$70:$K$149</definedName>
    <definedName name="_xlnm.Print_Titles" localSheetId="7">'02e - Vnitřní plynovod'!$84:$84</definedName>
    <definedName name="_xlnm._FilterDatabase" localSheetId="8" hidden="1">'02f - Elektroinstalace'!$C$90:$K$299</definedName>
    <definedName name="_xlnm.Print_Area" localSheetId="8">'02f - Elektroinstalace'!$C$4:$J$41,'02f - Elektroinstalace'!$C$47:$J$70,'02f - Elektroinstalace'!$C$76:$K$299</definedName>
    <definedName name="_xlnm.Print_Titles" localSheetId="8">'02f - Elektroinstalace'!$90:$90</definedName>
    <definedName name="_xlnm._FilterDatabase" localSheetId="9" hidden="1">'02ga - PC,data'!$C$91:$K$150</definedName>
    <definedName name="_xlnm.Print_Area" localSheetId="9">'02ga - PC,data'!$C$4:$J$43,'02ga - PC,data'!$C$49:$J$69,'02ga - PC,data'!$C$75:$K$150</definedName>
    <definedName name="_xlnm.Print_Titles" localSheetId="9">'02ga - PC,data'!$91:$91</definedName>
    <definedName name="_xlnm._FilterDatabase" localSheetId="10" hidden="1">'02gb - EZS'!$C$93:$K$129</definedName>
    <definedName name="_xlnm.Print_Area" localSheetId="10">'02gb - EZS'!$C$4:$J$43,'02gb - EZS'!$C$49:$J$71,'02gb - EZS'!$C$77:$K$129</definedName>
    <definedName name="_xlnm.Print_Titles" localSheetId="10">'02gb - EZS'!$93:$93</definedName>
    <definedName name="_xlnm._FilterDatabase" localSheetId="11" hidden="1">'03 - VRN'!$C$85:$K$193</definedName>
    <definedName name="_xlnm.Print_Area" localSheetId="11">'03 - VRN'!$C$4:$J$39,'03 - VRN'!$C$45:$J$67,'03 - VRN'!$C$73:$K$193</definedName>
    <definedName name="_xlnm.Print_Titles" localSheetId="11">'03 - VRN'!$85:$85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67"/>
  <c i="12" r="J35"/>
  <c i="1" r="AX67"/>
  <c i="12"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52"/>
  <c r="E7"/>
  <c r="E76"/>
  <c i="11" r="J41"/>
  <c r="J40"/>
  <c i="1" r="AY66"/>
  <c i="11" r="J39"/>
  <c i="1" r="AX66"/>
  <c i="11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F88"/>
  <c r="E86"/>
  <c r="F60"/>
  <c r="E58"/>
  <c r="J28"/>
  <c r="E28"/>
  <c r="J63"/>
  <c r="J27"/>
  <c r="J25"/>
  <c r="E25"/>
  <c r="J62"/>
  <c r="J24"/>
  <c r="J22"/>
  <c r="E22"/>
  <c r="F63"/>
  <c r="J21"/>
  <c r="J19"/>
  <c r="E19"/>
  <c r="F90"/>
  <c r="J18"/>
  <c r="J16"/>
  <c r="J88"/>
  <c r="E7"/>
  <c r="E52"/>
  <c i="10" r="J41"/>
  <c r="J40"/>
  <c i="1" r="AY65"/>
  <c i="10" r="J39"/>
  <c i="1" r="AX65"/>
  <c i="10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F86"/>
  <c r="E84"/>
  <c r="F60"/>
  <c r="E58"/>
  <c r="J28"/>
  <c r="E28"/>
  <c r="J63"/>
  <c r="J27"/>
  <c r="J25"/>
  <c r="E25"/>
  <c r="J62"/>
  <c r="J24"/>
  <c r="J22"/>
  <c r="E22"/>
  <c r="F89"/>
  <c r="J21"/>
  <c r="J19"/>
  <c r="E19"/>
  <c r="F62"/>
  <c r="J18"/>
  <c r="J16"/>
  <c r="J86"/>
  <c r="E7"/>
  <c r="E52"/>
  <c i="9" r="J39"/>
  <c r="J38"/>
  <c i="1" r="AY63"/>
  <c i="9" r="J37"/>
  <c i="1" r="AX63"/>
  <c i="9"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85"/>
  <c r="E7"/>
  <c r="E79"/>
  <c i="8" r="J39"/>
  <c r="J38"/>
  <c i="1" r="AY62"/>
  <c i="8" r="J37"/>
  <c i="1" r="AX62"/>
  <c i="8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82"/>
  <c r="J19"/>
  <c r="J17"/>
  <c r="E17"/>
  <c r="F81"/>
  <c r="J16"/>
  <c r="J14"/>
  <c r="J56"/>
  <c r="E7"/>
  <c r="E73"/>
  <c i="7" r="J39"/>
  <c r="J38"/>
  <c i="1" r="AY61"/>
  <c i="7" r="J37"/>
  <c i="1" r="AX61"/>
  <c i="7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81"/>
  <c r="E7"/>
  <c r="E75"/>
  <c i="6" r="J39"/>
  <c r="J38"/>
  <c i="1" r="AY60"/>
  <c i="6" r="J37"/>
  <c i="1" r="AX60"/>
  <c i="6"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T577"/>
  <c r="R578"/>
  <c r="R577"/>
  <c r="P578"/>
  <c r="P577"/>
  <c r="BI574"/>
  <c r="BH574"/>
  <c r="BG574"/>
  <c r="BF574"/>
  <c r="T574"/>
  <c r="T573"/>
  <c r="R574"/>
  <c r="R573"/>
  <c r="P574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J98"/>
  <c r="F97"/>
  <c r="F95"/>
  <c r="E93"/>
  <c r="J59"/>
  <c r="F58"/>
  <c r="F56"/>
  <c r="E54"/>
  <c r="J23"/>
  <c r="E23"/>
  <c r="J97"/>
  <c r="J22"/>
  <c r="J20"/>
  <c r="E20"/>
  <c r="F98"/>
  <c r="J19"/>
  <c r="J14"/>
  <c r="J56"/>
  <c r="E7"/>
  <c r="E89"/>
  <c i="5" r="J39"/>
  <c r="J38"/>
  <c i="1" r="AY59"/>
  <c i="5" r="J37"/>
  <c i="1" r="AX59"/>
  <c i="5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F83"/>
  <c r="F81"/>
  <c r="E79"/>
  <c r="J59"/>
  <c r="F58"/>
  <c r="F56"/>
  <c r="E54"/>
  <c r="J23"/>
  <c r="E23"/>
  <c r="J83"/>
  <c r="J22"/>
  <c r="J20"/>
  <c r="E20"/>
  <c r="F59"/>
  <c r="J19"/>
  <c r="J14"/>
  <c r="J56"/>
  <c r="E7"/>
  <c r="E50"/>
  <c i="4" r="J39"/>
  <c r="J38"/>
  <c i="1" r="AY58"/>
  <c i="4" r="J37"/>
  <c i="1" r="AX58"/>
  <c i="4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F92"/>
  <c r="F90"/>
  <c r="E88"/>
  <c r="J59"/>
  <c r="F58"/>
  <c r="F56"/>
  <c r="E54"/>
  <c r="J23"/>
  <c r="E23"/>
  <c r="J92"/>
  <c r="J22"/>
  <c r="J20"/>
  <c r="E20"/>
  <c r="F93"/>
  <c r="J19"/>
  <c r="J14"/>
  <c r="J56"/>
  <c r="E7"/>
  <c r="E84"/>
  <c i="3" r="J37"/>
  <c r="J36"/>
  <c i="1" r="AY57"/>
  <c i="3" r="J35"/>
  <c i="1" r="AX57"/>
  <c i="3" r="BI1059"/>
  <c r="BH1059"/>
  <c r="BG1059"/>
  <c r="BF1059"/>
  <c r="T1059"/>
  <c r="R1059"/>
  <c r="P1059"/>
  <c r="BI1056"/>
  <c r="BH1056"/>
  <c r="BG1056"/>
  <c r="BF1056"/>
  <c r="T1056"/>
  <c r="R1056"/>
  <c r="P1056"/>
  <c r="BI1052"/>
  <c r="BH1052"/>
  <c r="BG1052"/>
  <c r="BF1052"/>
  <c r="T1052"/>
  <c r="R1052"/>
  <c r="P1052"/>
  <c r="BI1046"/>
  <c r="BH1046"/>
  <c r="BG1046"/>
  <c r="BF1046"/>
  <c r="T1046"/>
  <c r="R1046"/>
  <c r="P1046"/>
  <c r="BI1018"/>
  <c r="BH1018"/>
  <c r="BG1018"/>
  <c r="BF1018"/>
  <c r="T1018"/>
  <c r="R1018"/>
  <c r="P1018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3"/>
  <c r="BH1003"/>
  <c r="BG1003"/>
  <c r="BF1003"/>
  <c r="T1003"/>
  <c r="R1003"/>
  <c r="P1003"/>
  <c r="BI998"/>
  <c r="BH998"/>
  <c r="BG998"/>
  <c r="BF998"/>
  <c r="T998"/>
  <c r="R998"/>
  <c r="P998"/>
  <c r="BI995"/>
  <c r="BH995"/>
  <c r="BG995"/>
  <c r="BF995"/>
  <c r="T995"/>
  <c r="R995"/>
  <c r="P995"/>
  <c r="BI989"/>
  <c r="BH989"/>
  <c r="BG989"/>
  <c r="BF989"/>
  <c r="T989"/>
  <c r="R989"/>
  <c r="P989"/>
  <c r="BI985"/>
  <c r="BH985"/>
  <c r="BG985"/>
  <c r="BF985"/>
  <c r="T985"/>
  <c r="R985"/>
  <c r="P985"/>
  <c r="BI982"/>
  <c r="BH982"/>
  <c r="BG982"/>
  <c r="BF982"/>
  <c r="T982"/>
  <c r="R982"/>
  <c r="P982"/>
  <c r="BI979"/>
  <c r="BH979"/>
  <c r="BG979"/>
  <c r="BF979"/>
  <c r="T979"/>
  <c r="R979"/>
  <c r="P979"/>
  <c r="BI930"/>
  <c r="BH930"/>
  <c r="BG930"/>
  <c r="BF930"/>
  <c r="T930"/>
  <c r="R930"/>
  <c r="P930"/>
  <c r="BI926"/>
  <c r="BH926"/>
  <c r="BG926"/>
  <c r="BF926"/>
  <c r="T926"/>
  <c r="R926"/>
  <c r="P926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7"/>
  <c r="BH907"/>
  <c r="BG907"/>
  <c r="BF907"/>
  <c r="T907"/>
  <c r="R907"/>
  <c r="P907"/>
  <c r="BI903"/>
  <c r="BH903"/>
  <c r="BG903"/>
  <c r="BF903"/>
  <c r="T903"/>
  <c r="R903"/>
  <c r="P903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9"/>
  <c r="BH839"/>
  <c r="BG839"/>
  <c r="BF839"/>
  <c r="T839"/>
  <c r="R839"/>
  <c r="P839"/>
  <c r="BI836"/>
  <c r="BH836"/>
  <c r="BG836"/>
  <c r="BF836"/>
  <c r="T836"/>
  <c r="R836"/>
  <c r="P836"/>
  <c r="BI834"/>
  <c r="BH834"/>
  <c r="BG834"/>
  <c r="BF834"/>
  <c r="T834"/>
  <c r="R834"/>
  <c r="P834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5"/>
  <c r="BH815"/>
  <c r="BG815"/>
  <c r="BF815"/>
  <c r="T815"/>
  <c r="R815"/>
  <c r="P815"/>
  <c r="BI813"/>
  <c r="BH813"/>
  <c r="BG813"/>
  <c r="BF813"/>
  <c r="T813"/>
  <c r="R813"/>
  <c r="P813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2"/>
  <c r="BH572"/>
  <c r="BG572"/>
  <c r="BF572"/>
  <c r="T572"/>
  <c r="R572"/>
  <c r="P572"/>
  <c r="BI569"/>
  <c r="BH569"/>
  <c r="BG569"/>
  <c r="BF569"/>
  <c r="T569"/>
  <c r="R569"/>
  <c r="P569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2"/>
  <c r="BH512"/>
  <c r="BG512"/>
  <c r="BF512"/>
  <c r="T512"/>
  <c r="R512"/>
  <c r="P512"/>
  <c r="BI509"/>
  <c r="BH509"/>
  <c r="BG509"/>
  <c r="BF509"/>
  <c r="T509"/>
  <c r="R509"/>
  <c r="P509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T439"/>
  <c r="R440"/>
  <c r="R439"/>
  <c r="P440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66"/>
  <c r="BH366"/>
  <c r="BG366"/>
  <c r="BF366"/>
  <c r="T366"/>
  <c r="R366"/>
  <c r="P366"/>
  <c r="BI363"/>
  <c r="BH363"/>
  <c r="BG363"/>
  <c r="BF363"/>
  <c r="T363"/>
  <c r="R363"/>
  <c r="P363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40"/>
  <c r="BH240"/>
  <c r="BG240"/>
  <c r="BF240"/>
  <c r="T240"/>
  <c r="R240"/>
  <c r="P240"/>
  <c r="BI236"/>
  <c r="BH236"/>
  <c r="BG236"/>
  <c r="BF236"/>
  <c r="T236"/>
  <c r="R236"/>
  <c r="P236"/>
  <c r="BI216"/>
  <c r="BH216"/>
  <c r="BG216"/>
  <c r="BF216"/>
  <c r="T216"/>
  <c r="R216"/>
  <c r="P216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J100"/>
  <c r="F99"/>
  <c r="F97"/>
  <c r="E95"/>
  <c r="J55"/>
  <c r="F54"/>
  <c r="F52"/>
  <c r="E50"/>
  <c r="J21"/>
  <c r="E21"/>
  <c r="J54"/>
  <c r="J20"/>
  <c r="J18"/>
  <c r="E18"/>
  <c r="F100"/>
  <c r="J17"/>
  <c r="J12"/>
  <c r="J97"/>
  <c r="E7"/>
  <c r="E48"/>
  <c i="2" r="J37"/>
  <c r="J36"/>
  <c i="1" r="AY55"/>
  <c i="2" r="J35"/>
  <c i="1" r="AX55"/>
  <c i="2" r="BI430"/>
  <c r="BH430"/>
  <c r="BG430"/>
  <c r="BF430"/>
  <c r="T430"/>
  <c r="T429"/>
  <c r="R430"/>
  <c r="R429"/>
  <c r="P430"/>
  <c r="P429"/>
  <c r="BI426"/>
  <c r="BH426"/>
  <c r="BG426"/>
  <c r="BF426"/>
  <c r="T426"/>
  <c r="R426"/>
  <c r="P426"/>
  <c r="BI421"/>
  <c r="BH421"/>
  <c r="BG421"/>
  <c r="BF421"/>
  <c r="T421"/>
  <c r="R421"/>
  <c r="P421"/>
  <c r="BI406"/>
  <c r="BH406"/>
  <c r="BG406"/>
  <c r="BF406"/>
  <c r="T406"/>
  <c r="R406"/>
  <c r="P406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59"/>
  <c r="BH359"/>
  <c r="BG359"/>
  <c r="BF359"/>
  <c r="T359"/>
  <c r="R359"/>
  <c r="P359"/>
  <c r="BI351"/>
  <c r="BH351"/>
  <c r="BG351"/>
  <c r="BF351"/>
  <c r="T351"/>
  <c r="R351"/>
  <c r="P351"/>
  <c r="BI343"/>
  <c r="BH343"/>
  <c r="BG343"/>
  <c r="BF343"/>
  <c r="T343"/>
  <c r="R343"/>
  <c r="P343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5"/>
  <c r="BH315"/>
  <c r="BG315"/>
  <c r="BF315"/>
  <c r="T315"/>
  <c r="T314"/>
  <c r="R315"/>
  <c r="R314"/>
  <c r="P315"/>
  <c r="P314"/>
  <c r="BI310"/>
  <c r="BH310"/>
  <c r="BG310"/>
  <c r="BF310"/>
  <c r="T310"/>
  <c r="T309"/>
  <c r="R310"/>
  <c r="R309"/>
  <c r="P310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56"/>
  <c r="BH256"/>
  <c r="BG256"/>
  <c r="BF256"/>
  <c r="T256"/>
  <c r="R256"/>
  <c r="P256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J92"/>
  <c r="F91"/>
  <c r="F89"/>
  <c r="E87"/>
  <c r="J55"/>
  <c r="F54"/>
  <c r="F52"/>
  <c r="E50"/>
  <c r="J21"/>
  <c r="E21"/>
  <c r="J91"/>
  <c r="J20"/>
  <c r="J18"/>
  <c r="E18"/>
  <c r="F92"/>
  <c r="J17"/>
  <c r="J12"/>
  <c r="J89"/>
  <c r="E7"/>
  <c r="E85"/>
  <c i="1" r="L50"/>
  <c r="AM50"/>
  <c r="AM49"/>
  <c r="L49"/>
  <c r="AM47"/>
  <c r="L47"/>
  <c r="L45"/>
  <c r="L44"/>
  <c i="2" r="J332"/>
  <c r="BK215"/>
  <c r="BK156"/>
  <c r="J310"/>
  <c r="BK102"/>
  <c r="BK315"/>
  <c r="BK223"/>
  <c r="BK117"/>
  <c r="BK374"/>
  <c r="J160"/>
  <c i="3" r="BK989"/>
  <c r="J836"/>
  <c r="BK786"/>
  <c r="J750"/>
  <c r="BK700"/>
  <c r="J648"/>
  <c r="BK564"/>
  <c r="BK499"/>
  <c r="J445"/>
  <c r="J343"/>
  <c r="BK216"/>
  <c r="BK106"/>
  <c r="BK919"/>
  <c r="J864"/>
  <c r="J772"/>
  <c r="J746"/>
  <c r="BK682"/>
  <c r="J650"/>
  <c r="BK601"/>
  <c r="J547"/>
  <c r="BK449"/>
  <c r="J325"/>
  <c r="BK115"/>
  <c r="J815"/>
  <c r="BK746"/>
  <c r="BK726"/>
  <c r="BK662"/>
  <c r="BK584"/>
  <c r="BK503"/>
  <c r="J334"/>
  <c r="BK267"/>
  <c r="J151"/>
  <c r="BK891"/>
  <c r="J803"/>
  <c r="BK762"/>
  <c r="BK678"/>
  <c r="BK642"/>
  <c r="J597"/>
  <c r="J473"/>
  <c r="BK445"/>
  <c r="J378"/>
  <c i="4" r="J242"/>
  <c r="BK193"/>
  <c r="BK166"/>
  <c r="J118"/>
  <c r="BK211"/>
  <c r="BK170"/>
  <c r="BK105"/>
  <c r="J204"/>
  <c r="BK151"/>
  <c r="J238"/>
  <c r="BK176"/>
  <c r="BK120"/>
  <c i="5" r="J96"/>
  <c r="BK92"/>
  <c i="6" r="BK532"/>
  <c r="BK431"/>
  <c r="BK373"/>
  <c r="BK299"/>
  <c r="J252"/>
  <c r="J172"/>
  <c r="BK582"/>
  <c r="J497"/>
  <c r="J431"/>
  <c r="BK329"/>
  <c r="BK264"/>
  <c r="BK215"/>
  <c r="BK150"/>
  <c r="J552"/>
  <c r="J485"/>
  <c r="BK389"/>
  <c r="J333"/>
  <c r="J238"/>
  <c r="BK157"/>
  <c r="BK464"/>
  <c r="J416"/>
  <c r="BK303"/>
  <c r="J178"/>
  <c i="7" r="BK152"/>
  <c r="BK113"/>
  <c r="J91"/>
  <c r="J111"/>
  <c r="J113"/>
  <c i="8" r="BK144"/>
  <c r="J140"/>
  <c r="J92"/>
  <c r="J100"/>
  <c r="BK132"/>
  <c r="J86"/>
  <c i="9" r="BK244"/>
  <c r="J190"/>
  <c r="J158"/>
  <c r="BK108"/>
  <c r="J259"/>
  <c r="J200"/>
  <c r="J144"/>
  <c r="J126"/>
  <c r="J95"/>
  <c r="BK277"/>
  <c r="BK248"/>
  <c r="BK210"/>
  <c r="J186"/>
  <c r="BK140"/>
  <c i="2" r="BK406"/>
  <c r="BK297"/>
  <c r="BK336"/>
  <c r="J280"/>
  <c r="BK160"/>
  <c r="BK343"/>
  <c r="BK247"/>
  <c r="BK172"/>
  <c r="BK426"/>
  <c r="J305"/>
  <c r="BK174"/>
  <c i="3" r="J1013"/>
  <c r="J916"/>
  <c r="J798"/>
  <c r="BK754"/>
  <c r="BK716"/>
  <c r="J666"/>
  <c r="J614"/>
  <c r="BK491"/>
  <c r="BK457"/>
  <c r="J407"/>
  <c r="J308"/>
  <c r="J145"/>
  <c r="J1052"/>
  <c r="BK982"/>
  <c r="BK825"/>
  <c r="J764"/>
  <c r="BK730"/>
  <c r="J674"/>
  <c r="BK640"/>
  <c r="J564"/>
  <c r="J499"/>
  <c r="J347"/>
  <c r="J197"/>
  <c r="BK913"/>
  <c r="BK807"/>
  <c r="J736"/>
  <c r="J708"/>
  <c r="J610"/>
  <c r="J523"/>
  <c r="J432"/>
  <c r="BK366"/>
  <c r="BK273"/>
  <c r="J182"/>
  <c r="J998"/>
  <c r="J861"/>
  <c r="BK780"/>
  <c r="BK710"/>
  <c r="BK668"/>
  <c r="J616"/>
  <c r="BK509"/>
  <c r="BK426"/>
  <c r="BK298"/>
  <c i="4" r="J217"/>
  <c r="BK180"/>
  <c r="J133"/>
  <c r="BK220"/>
  <c r="BK182"/>
  <c r="J124"/>
  <c r="J234"/>
  <c r="J191"/>
  <c r="J144"/>
  <c r="BK159"/>
  <c r="J112"/>
  <c i="5" r="BK98"/>
  <c i="6" r="BK564"/>
  <c r="BK515"/>
  <c r="BK413"/>
  <c r="BK333"/>
  <c r="BK283"/>
  <c r="J195"/>
  <c r="J138"/>
  <c r="J542"/>
  <c r="BK479"/>
  <c r="BK363"/>
  <c r="BK249"/>
  <c r="BK189"/>
  <c r="BK117"/>
  <c r="J518"/>
  <c r="BK476"/>
  <c r="BK398"/>
  <c r="J303"/>
  <c r="BK209"/>
  <c r="BK114"/>
  <c r="J482"/>
  <c r="J425"/>
  <c r="J356"/>
  <c r="BK218"/>
  <c i="7" r="BK141"/>
  <c r="BK99"/>
  <c r="J109"/>
  <c r="J132"/>
  <c r="J154"/>
  <c r="BK93"/>
  <c i="8" r="J106"/>
  <c r="BK126"/>
  <c r="BK138"/>
  <c r="J144"/>
  <c r="J124"/>
  <c i="9" r="BK292"/>
  <c r="J218"/>
  <c r="J181"/>
  <c r="BK134"/>
  <c r="BK116"/>
  <c r="J281"/>
  <c r="J222"/>
  <c r="BK168"/>
  <c r="J136"/>
  <c r="J120"/>
  <c r="J294"/>
  <c r="J265"/>
  <c r="BK236"/>
  <c r="BK198"/>
  <c r="J154"/>
  <c r="J101"/>
  <c r="J285"/>
  <c r="BK234"/>
  <c r="BK175"/>
  <c r="BK154"/>
  <c i="10" r="J133"/>
  <c r="J145"/>
  <c r="J121"/>
  <c r="J147"/>
  <c r="BK105"/>
  <c r="J113"/>
  <c i="11" r="BK96"/>
  <c r="J109"/>
  <c r="BK125"/>
  <c i="12" r="J185"/>
  <c r="J129"/>
  <c r="BK185"/>
  <c r="BK160"/>
  <c r="BK133"/>
  <c r="J152"/>
  <c r="BK101"/>
  <c i="2" r="J426"/>
  <c r="BK329"/>
  <c r="J227"/>
  <c r="J150"/>
  <c r="BK305"/>
  <c r="J237"/>
  <c r="J144"/>
  <c r="J351"/>
  <c r="BK283"/>
  <c r="BK243"/>
  <c r="BK150"/>
  <c r="BK430"/>
  <c r="J327"/>
  <c r="J168"/>
  <c r="J109"/>
  <c i="3" r="J985"/>
  <c r="J841"/>
  <c r="J800"/>
  <c r="BK756"/>
  <c r="J714"/>
  <c r="BK672"/>
  <c r="J644"/>
  <c r="J608"/>
  <c r="J503"/>
  <c r="BK432"/>
  <c r="J374"/>
  <c r="J319"/>
  <c r="BK185"/>
  <c r="BK120"/>
  <c r="BK1046"/>
  <c r="J922"/>
  <c r="J871"/>
  <c r="J766"/>
  <c r="J744"/>
  <c r="J716"/>
  <c r="J660"/>
  <c r="BK638"/>
  <c r="BK612"/>
  <c r="BK560"/>
  <c r="BK512"/>
  <c r="J422"/>
  <c r="BK334"/>
  <c r="J203"/>
  <c r="BK930"/>
  <c r="BK861"/>
  <c r="BK770"/>
  <c r="BK728"/>
  <c r="J704"/>
  <c r="J676"/>
  <c r="BK616"/>
  <c r="BK555"/>
  <c r="BK495"/>
  <c r="J429"/>
  <c r="BK343"/>
  <c r="J264"/>
  <c r="J191"/>
  <c r="BK145"/>
  <c r="J115"/>
  <c r="BK887"/>
  <c r="BK822"/>
  <c r="J778"/>
  <c r="BK714"/>
  <c r="J684"/>
  <c r="BK618"/>
  <c r="J532"/>
  <c r="BK469"/>
  <c r="BK422"/>
  <c r="BK398"/>
  <c r="BK374"/>
  <c r="BK264"/>
  <c i="4" r="J220"/>
  <c r="J195"/>
  <c r="BK172"/>
  <c r="J153"/>
  <c r="J126"/>
  <c r="BK228"/>
  <c r="BK206"/>
  <c r="BK187"/>
  <c r="J147"/>
  <c r="J116"/>
  <c r="BK238"/>
  <c r="J197"/>
  <c r="BK168"/>
  <c r="BK149"/>
  <c r="J122"/>
  <c r="J232"/>
  <c r="BK174"/>
  <c r="BK129"/>
  <c r="BK116"/>
  <c r="BK99"/>
  <c i="5" r="J90"/>
  <c i="6" r="J582"/>
  <c r="J545"/>
  <c r="J492"/>
  <c r="J404"/>
  <c r="BK369"/>
  <c r="J325"/>
  <c r="J276"/>
  <c r="J231"/>
  <c r="J189"/>
  <c r="BK175"/>
  <c r="BK127"/>
  <c r="J585"/>
  <c r="J521"/>
  <c r="BK485"/>
  <c r="J445"/>
  <c r="BK401"/>
  <c r="J306"/>
  <c r="BK273"/>
  <c r="BK246"/>
  <c r="J212"/>
  <c r="J186"/>
  <c r="BK138"/>
  <c r="J495"/>
  <c r="BK445"/>
  <c r="BK395"/>
  <c r="J359"/>
  <c r="BK325"/>
  <c r="J286"/>
  <c r="BK267"/>
  <c r="J242"/>
  <c r="J224"/>
  <c r="BK212"/>
  <c r="J175"/>
  <c r="J130"/>
  <c r="J529"/>
  <c r="BK488"/>
  <c r="BK455"/>
  <c r="BK422"/>
  <c r="J401"/>
  <c r="J349"/>
  <c r="BK292"/>
  <c r="J215"/>
  <c r="J153"/>
  <c i="7" r="BK154"/>
  <c r="J115"/>
  <c r="J93"/>
  <c r="BK136"/>
  <c r="BK103"/>
  <c r="J150"/>
  <c r="J126"/>
  <c r="J103"/>
  <c r="BK130"/>
  <c r="BK109"/>
  <c i="8" r="BK146"/>
  <c r="J112"/>
  <c r="BK96"/>
  <c r="J116"/>
  <c r="J142"/>
  <c r="J90"/>
  <c r="J128"/>
  <c i="9" r="BK273"/>
  <c r="J228"/>
  <c r="BK194"/>
  <c r="J179"/>
  <c r="J164"/>
  <c r="J132"/>
  <c r="BK101"/>
  <c r="J283"/>
  <c r="BK255"/>
  <c r="J232"/>
  <c r="J184"/>
  <c r="J148"/>
  <c r="BK99"/>
  <c r="BK265"/>
  <c r="J236"/>
  <c r="J198"/>
  <c r="BK156"/>
  <c i="10" r="BK139"/>
  <c r="J143"/>
  <c r="BK149"/>
  <c r="BK109"/>
  <c r="J125"/>
  <c r="J111"/>
  <c i="11" r="BK107"/>
  <c r="J117"/>
  <c r="BK100"/>
  <c r="BK103"/>
  <c i="12" r="J136"/>
  <c r="J139"/>
  <c r="BK164"/>
  <c r="J122"/>
  <c i="9" r="BK171"/>
  <c i="2" r="BK359"/>
  <c r="J233"/>
  <c r="J202"/>
  <c r="J371"/>
  <c r="J294"/>
  <c r="BK202"/>
  <c r="BK105"/>
  <c i="1" r="AS64"/>
  <c i="2" r="J181"/>
  <c r="J105"/>
  <c r="J388"/>
  <c r="BK371"/>
  <c r="J172"/>
  <c i="3" r="BK1018"/>
  <c r="BK995"/>
  <c r="J919"/>
  <c r="J839"/>
  <c r="BK809"/>
  <c r="BK776"/>
  <c r="BK752"/>
  <c r="BK720"/>
  <c r="J702"/>
  <c r="BK676"/>
  <c r="J652"/>
  <c r="BK634"/>
  <c r="BK610"/>
  <c r="J560"/>
  <c r="BK520"/>
  <c r="J488"/>
  <c r="J461"/>
  <c r="BK429"/>
  <c r="J403"/>
  <c r="BK347"/>
  <c r="J315"/>
  <c r="J989"/>
  <c r="BK883"/>
  <c r="BK841"/>
  <c r="BK798"/>
  <c r="BK768"/>
  <c r="BK750"/>
  <c r="J720"/>
  <c r="BK666"/>
  <c r="J642"/>
  <c r="BK606"/>
  <c r="J569"/>
  <c r="J509"/>
  <c r="BK476"/>
  <c r="BK363"/>
  <c r="BK292"/>
  <c r="J267"/>
  <c r="J995"/>
  <c r="BK875"/>
  <c r="BK790"/>
  <c r="J742"/>
  <c r="BK722"/>
  <c r="J678"/>
  <c r="BK628"/>
  <c r="BK572"/>
  <c r="J512"/>
  <c r="BK436"/>
  <c r="J426"/>
  <c r="BK340"/>
  <c r="BK270"/>
  <c r="BK203"/>
  <c r="BK155"/>
  <c r="J1003"/>
  <c r="BK864"/>
  <c r="J807"/>
  <c r="J770"/>
  <c r="BK724"/>
  <c r="BK660"/>
  <c r="BK614"/>
  <c r="J593"/>
  <c r="J544"/>
  <c r="BK461"/>
  <c r="BK418"/>
  <c r="BK319"/>
  <c r="J236"/>
  <c i="4" r="J215"/>
  <c r="BK178"/>
  <c r="BK155"/>
  <c r="J114"/>
  <c r="J222"/>
  <c r="J184"/>
  <c r="BK157"/>
  <c r="BK109"/>
  <c r="J236"/>
  <c r="J199"/>
  <c r="J170"/>
  <c r="BK147"/>
  <c r="J101"/>
  <c r="J187"/>
  <c r="BK124"/>
  <c r="J109"/>
  <c i="5" r="BK96"/>
  <c i="6" r="J578"/>
  <c r="BK552"/>
  <c r="J472"/>
  <c r="J410"/>
  <c r="BK349"/>
  <c r="BK317"/>
  <c r="BK242"/>
  <c r="BK178"/>
  <c r="J120"/>
  <c r="BK545"/>
  <c r="J490"/>
  <c r="J441"/>
  <c r="J398"/>
  <c r="BK280"/>
  <c r="BK224"/>
  <c r="BK192"/>
  <c r="BK145"/>
  <c r="BK570"/>
  <c r="BK526"/>
  <c r="J419"/>
  <c r="BK341"/>
  <c r="BK295"/>
  <c r="J221"/>
  <c r="J160"/>
  <c r="J526"/>
  <c r="BK490"/>
  <c r="BK451"/>
  <c r="BK404"/>
  <c r="J321"/>
  <c r="BK255"/>
  <c r="BK160"/>
  <c i="7" r="J136"/>
  <c r="BK117"/>
  <c r="BK132"/>
  <c r="J97"/>
  <c r="J128"/>
  <c r="BK89"/>
  <c r="BK111"/>
  <c i="8" r="BK134"/>
  <c r="J104"/>
  <c r="BK128"/>
  <c r="BK102"/>
  <c r="BK112"/>
  <c r="J138"/>
  <c r="J108"/>
  <c i="9" r="BK296"/>
  <c r="J261"/>
  <c r="BK214"/>
  <c r="BK186"/>
  <c r="J138"/>
  <c r="BK110"/>
  <c r="BK298"/>
  <c r="BK257"/>
  <c r="BK228"/>
  <c r="BK204"/>
  <c r="J156"/>
  <c r="J134"/>
  <c r="J118"/>
  <c r="J108"/>
  <c r="BK93"/>
  <c r="J279"/>
  <c r="J267"/>
  <c r="J257"/>
  <c r="J242"/>
  <c r="BK226"/>
  <c r="BK202"/>
  <c r="BK188"/>
  <c r="J173"/>
  <c r="BK142"/>
  <c r="J114"/>
  <c r="J287"/>
  <c r="BK271"/>
  <c r="BK232"/>
  <c r="BK192"/>
  <c r="J150"/>
  <c i="10" r="BK135"/>
  <c r="BK141"/>
  <c r="J123"/>
  <c r="BK145"/>
  <c r="BK107"/>
  <c r="J115"/>
  <c i="11" r="BK113"/>
  <c r="J125"/>
  <c r="J98"/>
  <c r="BK117"/>
  <c i="12" r="BK139"/>
  <c r="BK89"/>
  <c r="J172"/>
  <c r="BK148"/>
  <c r="J177"/>
  <c r="BK125"/>
  <c i="2" r="BK377"/>
  <c r="J195"/>
  <c r="BK327"/>
  <c r="J291"/>
  <c r="BK189"/>
  <c r="BK388"/>
  <c r="BK272"/>
  <c r="J189"/>
  <c r="J102"/>
  <c r="BK351"/>
  <c r="J243"/>
  <c r="BK112"/>
  <c i="3" r="BK1003"/>
  <c r="J847"/>
  <c r="J794"/>
  <c r="J726"/>
  <c r="J690"/>
  <c r="BK654"/>
  <c r="BK632"/>
  <c r="BK544"/>
  <c r="BK479"/>
  <c r="J415"/>
  <c r="J366"/>
  <c r="J273"/>
  <c r="J122"/>
  <c r="J1018"/>
  <c r="BK907"/>
  <c r="BK794"/>
  <c r="J756"/>
  <c r="J718"/>
  <c r="J668"/>
  <c r="J636"/>
  <c r="J622"/>
  <c r="BK537"/>
  <c r="J484"/>
  <c r="BK400"/>
  <c r="BK288"/>
  <c r="BK182"/>
  <c r="J903"/>
  <c r="BK784"/>
  <c r="BK732"/>
  <c r="J700"/>
  <c r="J634"/>
  <c r="BK557"/>
  <c r="J481"/>
  <c r="BK403"/>
  <c r="BK305"/>
  <c r="J209"/>
  <c r="J169"/>
  <c r="J106"/>
  <c r="BK836"/>
  <c r="BK796"/>
  <c r="BK734"/>
  <c r="J706"/>
  <c r="J640"/>
  <c r="J587"/>
  <c r="BK407"/>
  <c r="BK315"/>
  <c i="4" r="BK226"/>
  <c r="J174"/>
  <c r="J157"/>
  <c r="J244"/>
  <c r="BK204"/>
  <c r="BK137"/>
  <c r="BK242"/>
  <c r="J213"/>
  <c r="J162"/>
  <c r="J120"/>
  <c r="BK199"/>
  <c r="BK126"/>
  <c i="5" r="J102"/>
  <c i="6" r="BK574"/>
  <c r="BK499"/>
  <c r="J395"/>
  <c r="BK366"/>
  <c r="BK270"/>
  <c r="BK181"/>
  <c r="BK123"/>
  <c r="J532"/>
  <c r="J455"/>
  <c r="J389"/>
  <c r="BK276"/>
  <c r="BK201"/>
  <c r="BK130"/>
  <c r="J567"/>
  <c r="BK529"/>
  <c r="BK497"/>
  <c r="BK428"/>
  <c r="BK345"/>
  <c r="J249"/>
  <c r="J181"/>
  <c r="J508"/>
  <c r="J458"/>
  <c r="BK407"/>
  <c r="J341"/>
  <c r="BK258"/>
  <c r="J114"/>
  <c i="7" r="BK123"/>
  <c r="J138"/>
  <c r="BK101"/>
  <c r="BK119"/>
  <c r="BK144"/>
  <c i="8" r="J126"/>
  <c r="BK100"/>
  <c r="J110"/>
  <c r="BK92"/>
  <c r="BK118"/>
  <c i="9" r="BK275"/>
  <c r="BK222"/>
  <c r="J202"/>
  <c r="BK144"/>
  <c r="J93"/>
  <c r="BK253"/>
  <c r="BK208"/>
  <c r="J152"/>
  <c r="BK130"/>
  <c r="J116"/>
  <c r="BK285"/>
  <c r="BK259"/>
  <c r="J230"/>
  <c r="J194"/>
  <c r="BK166"/>
  <c r="BK132"/>
  <c r="BK120"/>
  <c r="BK95"/>
  <c r="BK263"/>
  <c r="J240"/>
  <c r="BK212"/>
  <c r="J162"/>
  <c i="10" r="J141"/>
  <c r="J107"/>
  <c r="BK133"/>
  <c r="J103"/>
  <c r="BK137"/>
  <c r="J94"/>
  <c r="J105"/>
  <c i="11" r="J119"/>
  <c r="J103"/>
  <c r="BK109"/>
  <c i="12" r="BK172"/>
  <c r="J191"/>
  <c r="BK177"/>
  <c r="BK113"/>
  <c r="BK168"/>
  <c r="BK129"/>
  <c r="J89"/>
  <c i="2" r="J374"/>
  <c r="J247"/>
  <c r="BK187"/>
  <c r="BK332"/>
  <c r="BK287"/>
  <c r="BK219"/>
  <c r="J98"/>
  <c r="J336"/>
  <c r="BK277"/>
  <c r="J219"/>
  <c r="BK109"/>
  <c r="J380"/>
  <c r="J359"/>
  <c r="J272"/>
  <c r="BK144"/>
  <c i="3" r="BK1010"/>
  <c r="J891"/>
  <c r="J834"/>
  <c r="BK792"/>
  <c r="J760"/>
  <c r="J722"/>
  <c r="BK684"/>
  <c r="BK650"/>
  <c r="J620"/>
  <c r="BK553"/>
  <c r="BK481"/>
  <c r="J454"/>
  <c r="BK405"/>
  <c r="J340"/>
  <c r="J260"/>
  <c r="BK141"/>
  <c r="BK1052"/>
  <c r="BK1013"/>
  <c r="J910"/>
  <c r="BK844"/>
  <c r="J786"/>
  <c r="J754"/>
  <c r="J740"/>
  <c r="J696"/>
  <c r="BK670"/>
  <c r="BK644"/>
  <c r="J626"/>
  <c r="BK576"/>
  <c r="BK532"/>
  <c r="BK452"/>
  <c r="J391"/>
  <c r="BK311"/>
  <c r="J141"/>
  <c r="BK910"/>
  <c r="J813"/>
  <c r="BK782"/>
  <c r="BK738"/>
  <c r="J680"/>
  <c r="BK636"/>
  <c r="J604"/>
  <c r="J520"/>
  <c r="BK440"/>
  <c r="BK387"/>
  <c r="J302"/>
  <c r="BK209"/>
  <c r="BK165"/>
  <c r="J979"/>
  <c r="J868"/>
  <c r="BK834"/>
  <c r="J788"/>
  <c r="BK758"/>
  <c r="BK704"/>
  <c r="J670"/>
  <c r="J654"/>
  <c r="BK591"/>
  <c r="BK493"/>
  <c r="J452"/>
  <c r="BK409"/>
  <c r="BK383"/>
  <c r="J311"/>
  <c i="4" r="J230"/>
  <c r="J211"/>
  <c r="BK189"/>
  <c r="BK162"/>
  <c r="J149"/>
  <c r="BK244"/>
  <c r="BK217"/>
  <c r="BK195"/>
  <c r="J178"/>
  <c r="J166"/>
  <c r="BK133"/>
  <c r="BK107"/>
  <c r="BK222"/>
  <c r="J182"/>
  <c r="J155"/>
  <c r="BK135"/>
  <c r="J105"/>
  <c r="BK208"/>
  <c r="J142"/>
  <c r="BK122"/>
  <c r="J107"/>
  <c i="5" r="BK94"/>
  <c r="J94"/>
  <c i="6" r="J561"/>
  <c r="BK521"/>
  <c r="J422"/>
  <c r="BK379"/>
  <c r="J345"/>
  <c r="BK306"/>
  <c r="BK286"/>
  <c r="BK261"/>
  <c r="J201"/>
  <c r="J145"/>
  <c r="J117"/>
  <c r="BK549"/>
  <c r="BK495"/>
  <c r="BK468"/>
  <c r="J428"/>
  <c r="BK356"/>
  <c r="BK289"/>
  <c r="J261"/>
  <c r="J218"/>
  <c r="J198"/>
  <c r="J163"/>
  <c r="J127"/>
  <c r="BK110"/>
  <c r="BK578"/>
  <c r="J564"/>
  <c r="BK542"/>
  <c r="BK524"/>
  <c r="J512"/>
  <c r="J499"/>
  <c r="BK482"/>
  <c r="BK461"/>
  <c r="J413"/>
  <c r="J386"/>
  <c r="BK337"/>
  <c r="BK309"/>
  <c r="BK195"/>
  <c r="BK558"/>
  <c r="J524"/>
  <c r="J468"/>
  <c r="J437"/>
  <c r="BK410"/>
  <c r="J363"/>
  <c r="J309"/>
  <c r="BK252"/>
  <c r="BK163"/>
  <c r="J110"/>
  <c i="7" r="BK138"/>
  <c r="BK105"/>
  <c r="J141"/>
  <c r="BK126"/>
  <c r="BK95"/>
  <c r="BK134"/>
  <c r="J117"/>
  <c r="BK148"/>
  <c r="BK121"/>
  <c r="J99"/>
  <c i="8" r="BK130"/>
  <c r="J102"/>
  <c r="BK136"/>
  <c r="J98"/>
  <c r="BK114"/>
  <c r="J136"/>
  <c r="BK110"/>
  <c i="9" r="J298"/>
  <c r="J263"/>
  <c r="J216"/>
  <c r="J188"/>
  <c r="J168"/>
  <c r="J140"/>
  <c r="BK126"/>
  <c r="BK97"/>
  <c r="J271"/>
  <c r="J244"/>
  <c r="BK220"/>
  <c r="BK179"/>
  <c r="BK118"/>
  <c r="BK103"/>
  <c r="BK281"/>
  <c r="J246"/>
  <c r="BK224"/>
  <c r="BK190"/>
  <c i="10" r="BK147"/>
  <c r="BK115"/>
  <c r="J131"/>
  <c r="BK119"/>
  <c r="BK123"/>
  <c r="J101"/>
  <c r="BK99"/>
  <c i="11" r="J100"/>
  <c r="J111"/>
  <c r="BK119"/>
  <c i="12" r="BK182"/>
  <c r="BK122"/>
  <c r="BK109"/>
  <c r="BK143"/>
  <c r="J105"/>
  <c i="2" r="J421"/>
  <c r="J324"/>
  <c r="J223"/>
  <c r="BK98"/>
  <c r="J315"/>
  <c r="BK233"/>
  <c r="J187"/>
  <c r="BK324"/>
  <c r="BK291"/>
  <c r="BK280"/>
  <c r="J264"/>
  <c r="BK237"/>
  <c r="BK206"/>
  <c r="J174"/>
  <c r="BK138"/>
  <c r="J430"/>
  <c r="J377"/>
  <c r="J343"/>
  <c r="J297"/>
  <c r="BK264"/>
  <c r="BK192"/>
  <c r="J156"/>
  <c r="J125"/>
  <c i="3" r="BK1007"/>
  <c r="J982"/>
  <c r="J887"/>
  <c r="J828"/>
  <c r="J796"/>
  <c r="BK788"/>
  <c r="J758"/>
  <c r="J738"/>
  <c r="J712"/>
  <c r="J692"/>
  <c r="BK664"/>
  <c r="J646"/>
  <c r="BK622"/>
  <c r="J572"/>
  <c r="J537"/>
  <c r="J493"/>
  <c r="J476"/>
  <c r="J449"/>
  <c r="J409"/>
  <c r="J383"/>
  <c r="BK325"/>
  <c r="BK284"/>
  <c r="J240"/>
  <c r="BK173"/>
  <c r="J155"/>
  <c r="BK127"/>
  <c r="J112"/>
  <c r="BK1059"/>
  <c r="BK1056"/>
  <c r="J1046"/>
  <c r="J1010"/>
  <c r="BK926"/>
  <c r="J913"/>
  <c r="BK868"/>
  <c r="J792"/>
  <c r="J762"/>
  <c r="J732"/>
  <c r="J694"/>
  <c r="J672"/>
  <c r="BK646"/>
  <c r="BK630"/>
  <c r="BK593"/>
  <c r="BK527"/>
  <c r="BK488"/>
  <c r="BK415"/>
  <c r="BK308"/>
  <c r="BK191"/>
  <c r="BK922"/>
  <c r="BK839"/>
  <c r="BK774"/>
  <c r="J734"/>
  <c r="BK702"/>
  <c r="BK688"/>
  <c r="J618"/>
  <c r="BK597"/>
  <c r="BK534"/>
  <c r="BK473"/>
  <c r="BK378"/>
  <c r="BK322"/>
  <c r="J216"/>
  <c r="BK169"/>
  <c r="J120"/>
  <c r="J883"/>
  <c r="BK828"/>
  <c r="J782"/>
  <c r="BK764"/>
  <c r="BK694"/>
  <c r="J686"/>
  <c r="BK648"/>
  <c r="J491"/>
  <c r="J436"/>
  <c r="J405"/>
  <c r="BK302"/>
  <c i="4" r="BK232"/>
  <c r="BK197"/>
  <c r="J168"/>
  <c r="BK140"/>
  <c r="BK236"/>
  <c r="J193"/>
  <c r="J164"/>
  <c r="BK142"/>
  <c r="J103"/>
  <c r="BK215"/>
  <c r="BK184"/>
  <c r="BK153"/>
  <c r="BK114"/>
  <c r="J206"/>
  <c r="J137"/>
  <c r="BK103"/>
  <c i="5" r="J92"/>
  <c r="BK90"/>
  <c i="6" r="BK567"/>
  <c r="BK518"/>
  <c r="BK416"/>
  <c r="J376"/>
  <c r="J289"/>
  <c r="J258"/>
  <c r="J192"/>
  <c r="BK134"/>
  <c r="J574"/>
  <c r="J539"/>
  <c r="J464"/>
  <c r="BK376"/>
  <c r="J292"/>
  <c r="J255"/>
  <c r="BK205"/>
  <c r="BK167"/>
  <c r="J104"/>
  <c r="J549"/>
  <c r="J505"/>
  <c r="J479"/>
  <c r="BK458"/>
  <c r="J392"/>
  <c r="J329"/>
  <c r="J283"/>
  <c r="BK198"/>
  <c r="BK120"/>
  <c r="J476"/>
  <c r="BK434"/>
  <c r="J373"/>
  <c r="J299"/>
  <c r="J184"/>
  <c i="7" r="J144"/>
  <c r="J121"/>
  <c r="J95"/>
  <c r="J123"/>
  <c r="J89"/>
  <c r="BK97"/>
  <c r="BK128"/>
  <c i="8" r="J148"/>
  <c r="BK124"/>
  <c r="BK98"/>
  <c r="BK120"/>
  <c r="J146"/>
  <c r="BK94"/>
  <c r="J130"/>
  <c r="BK88"/>
  <c i="9" r="BK269"/>
  <c r="J220"/>
  <c r="J192"/>
  <c r="J166"/>
  <c r="J130"/>
  <c r="J99"/>
  <c r="J273"/>
  <c r="BK240"/>
  <c r="BK218"/>
  <c r="BK162"/>
  <c r="J142"/>
  <c r="J122"/>
  <c r="BK112"/>
  <c r="J103"/>
  <c r="J290"/>
  <c r="J269"/>
  <c r="BK261"/>
  <c r="J250"/>
  <c r="J234"/>
  <c r="J206"/>
  <c r="J196"/>
  <c r="BK184"/>
  <c r="BK152"/>
  <c r="BK136"/>
  <c r="J105"/>
  <c r="BK279"/>
  <c r="BK238"/>
  <c r="BK200"/>
  <c r="J160"/>
  <c i="10" r="BK131"/>
  <c r="BK94"/>
  <c r="J127"/>
  <c r="BK101"/>
  <c r="BK113"/>
  <c r="BK129"/>
  <c r="J109"/>
  <c i="11" r="J128"/>
  <c r="J107"/>
  <c r="BK115"/>
  <c r="BK98"/>
  <c i="12" r="J160"/>
  <c r="J113"/>
  <c r="J182"/>
  <c r="J156"/>
  <c r="BK105"/>
  <c r="BK136"/>
  <c r="BK97"/>
  <c i="2" r="BK320"/>
  <c r="J256"/>
  <c r="BK125"/>
  <c r="BK227"/>
  <c r="BK421"/>
  <c r="J287"/>
  <c r="BK195"/>
  <c r="BK383"/>
  <c r="J277"/>
  <c r="J138"/>
  <c i="3" r="BK979"/>
  <c r="BK813"/>
  <c r="J774"/>
  <c r="J710"/>
  <c r="BK674"/>
  <c r="J638"/>
  <c r="J606"/>
  <c r="BK523"/>
  <c r="J469"/>
  <c r="BK395"/>
  <c r="J322"/>
  <c r="J165"/>
  <c r="J1056"/>
  <c r="J1007"/>
  <c r="J879"/>
  <c r="J780"/>
  <c r="BK736"/>
  <c r="BK706"/>
  <c r="J658"/>
  <c r="J628"/>
  <c r="BK587"/>
  <c r="J527"/>
  <c r="J418"/>
  <c r="J298"/>
  <c r="J270"/>
  <c r="J926"/>
  <c r="BK871"/>
  <c r="BK772"/>
  <c r="BK718"/>
  <c r="BK686"/>
  <c r="BK620"/>
  <c r="BK550"/>
  <c r="J465"/>
  <c r="J395"/>
  <c r="BK236"/>
  <c r="BK197"/>
  <c r="BK122"/>
  <c r="J875"/>
  <c r="BK815"/>
  <c r="J768"/>
  <c r="BK692"/>
  <c r="J662"/>
  <c r="BK608"/>
  <c r="BK547"/>
  <c r="J457"/>
  <c r="BK391"/>
  <c r="J288"/>
  <c i="4" r="BK202"/>
  <c r="J151"/>
  <c r="BK234"/>
  <c r="J189"/>
  <c r="BK144"/>
  <c r="BK112"/>
  <c r="J226"/>
  <c r="J180"/>
  <c r="J129"/>
  <c r="J228"/>
  <c r="J131"/>
  <c r="BK101"/>
  <c i="5" r="BK102"/>
  <c i="6" r="BK555"/>
  <c r="BK448"/>
  <c r="J383"/>
  <c r="BK313"/>
  <c r="J209"/>
  <c r="BK153"/>
  <c r="J555"/>
  <c r="BK492"/>
  <c r="J407"/>
  <c r="J295"/>
  <c r="BK221"/>
  <c r="BK172"/>
  <c r="BK585"/>
  <c r="BK508"/>
  <c r="J451"/>
  <c r="BK383"/>
  <c r="BK321"/>
  <c r="BK231"/>
  <c r="BK536"/>
  <c r="BK441"/>
  <c r="J369"/>
  <c r="J273"/>
  <c r="J150"/>
  <c i="7" r="J119"/>
  <c r="J152"/>
  <c r="J130"/>
  <c r="J148"/>
  <c r="BK91"/>
  <c r="J107"/>
  <c i="8" r="BK116"/>
  <c r="BK90"/>
  <c r="BK104"/>
  <c r="J118"/>
  <c r="BK140"/>
  <c r="J96"/>
  <c i="9" r="BK267"/>
  <c r="J212"/>
  <c r="BK173"/>
  <c r="BK128"/>
  <c r="BK294"/>
  <c r="J226"/>
  <c r="BK160"/>
  <c r="J124"/>
  <c r="BK105"/>
  <c r="BK283"/>
  <c r="J253"/>
  <c r="J204"/>
  <c r="BK181"/>
  <c r="J112"/>
  <c r="J275"/>
  <c r="BK250"/>
  <c r="BK196"/>
  <c r="J146"/>
  <c i="10" r="BK127"/>
  <c r="J139"/>
  <c r="J99"/>
  <c r="BK121"/>
  <c r="J119"/>
  <c i="11" r="BK111"/>
  <c r="BK121"/>
  <c r="J123"/>
  <c r="J96"/>
  <c i="12" r="J143"/>
  <c r="J97"/>
  <c r="J168"/>
  <c r="BK152"/>
  <c r="BK93"/>
  <c r="J118"/>
  <c i="2" r="J383"/>
  <c r="BK301"/>
  <c r="J206"/>
  <c r="BK392"/>
  <c r="J320"/>
  <c r="BK181"/>
  <c r="J392"/>
  <c r="J301"/>
  <c r="BK256"/>
  <c r="J192"/>
  <c r="J112"/>
  <c r="J406"/>
  <c r="BK294"/>
  <c r="J215"/>
  <c r="J117"/>
  <c i="3" r="BK998"/>
  <c r="J930"/>
  <c r="J825"/>
  <c r="J784"/>
  <c r="J748"/>
  <c r="BK696"/>
  <c r="J656"/>
  <c r="J630"/>
  <c r="BK569"/>
  <c r="J534"/>
  <c r="BK465"/>
  <c r="BK413"/>
  <c r="J363"/>
  <c r="J305"/>
  <c r="BK151"/>
  <c r="J1059"/>
  <c r="BK985"/>
  <c r="BK903"/>
  <c r="J822"/>
  <c r="J776"/>
  <c r="BK760"/>
  <c r="J728"/>
  <c r="J688"/>
  <c r="BK652"/>
  <c r="J632"/>
  <c r="J591"/>
  <c r="BK541"/>
  <c r="J495"/>
  <c r="J413"/>
  <c r="J284"/>
  <c r="BK112"/>
  <c r="BK879"/>
  <c r="BK803"/>
  <c r="BK744"/>
  <c r="J724"/>
  <c r="J698"/>
  <c r="BK626"/>
  <c r="J576"/>
  <c r="J541"/>
  <c r="J479"/>
  <c r="J400"/>
  <c r="J331"/>
  <c r="BK240"/>
  <c r="J173"/>
  <c r="J127"/>
  <c r="BK847"/>
  <c r="BK800"/>
  <c r="BK766"/>
  <c r="BK740"/>
  <c r="BK690"/>
  <c r="J664"/>
  <c r="J601"/>
  <c r="J550"/>
  <c i="4" r="J140"/>
  <c r="J99"/>
  <c r="J208"/>
  <c r="J202"/>
  <c i="5" r="BK100"/>
  <c i="6" r="J570"/>
  <c r="BK512"/>
  <c r="BK437"/>
  <c r="BK386"/>
  <c r="J157"/>
  <c r="J536"/>
  <c r="J379"/>
  <c r="J264"/>
  <c i="7" r="J134"/>
  <c i="8" r="BK122"/>
  <c r="J88"/>
  <c r="BK106"/>
  <c r="J132"/>
  <c r="BK142"/>
  <c r="J120"/>
  <c r="J94"/>
  <c i="9" r="BK287"/>
  <c r="BK242"/>
  <c r="J210"/>
  <c r="BK114"/>
  <c r="J296"/>
  <c r="J238"/>
  <c r="BK206"/>
  <c r="BK177"/>
  <c r="J110"/>
  <c r="BK290"/>
  <c r="J255"/>
  <c r="J214"/>
  <c r="BK164"/>
  <c r="BK148"/>
  <c i="10" r="J129"/>
  <c r="BK103"/>
  <c r="BK125"/>
  <c r="BK143"/>
  <c r="J149"/>
  <c r="BK117"/>
  <c i="11" r="J121"/>
  <c r="BK123"/>
  <c r="J105"/>
  <c r="J113"/>
  <c i="12" r="J148"/>
  <c r="J101"/>
  <c r="BK191"/>
  <c r="J133"/>
  <c r="J93"/>
  <c i="2" r="BK380"/>
  <c r="BK310"/>
  <c r="BK168"/>
  <c r="J329"/>
  <c r="J283"/>
  <c i="3" r="BK778"/>
  <c r="BK742"/>
  <c r="BK712"/>
  <c r="BK680"/>
  <c r="BK656"/>
  <c r="BK624"/>
  <c r="J584"/>
  <c r="J557"/>
  <c r="J440"/>
  <c r="BK331"/>
  <c r="BK281"/>
  <c r="J134"/>
  <c r="J907"/>
  <c r="J809"/>
  <c r="BK748"/>
  <c r="J730"/>
  <c r="BK698"/>
  <c r="BK658"/>
  <c r="J612"/>
  <c r="J553"/>
  <c r="BK484"/>
  <c r="J398"/>
  <c r="J281"/>
  <c r="BK260"/>
  <c r="J185"/>
  <c r="BK134"/>
  <c r="BK916"/>
  <c r="J844"/>
  <c r="J790"/>
  <c r="J752"/>
  <c r="BK708"/>
  <c r="J682"/>
  <c r="J624"/>
  <c r="BK604"/>
  <c r="J555"/>
  <c r="BK454"/>
  <c r="J387"/>
  <c r="J292"/>
  <c i="4" r="J224"/>
  <c r="BK191"/>
  <c r="BK164"/>
  <c r="J240"/>
  <c r="BK213"/>
  <c r="J176"/>
  <c r="J135"/>
  <c r="BK240"/>
  <c r="BK230"/>
  <c r="J159"/>
  <c r="BK131"/>
  <c r="BK224"/>
  <c r="J172"/>
  <c r="BK118"/>
  <c i="5" r="J100"/>
  <c r="J98"/>
  <c i="6" r="J558"/>
  <c r="J502"/>
  <c r="J434"/>
  <c r="BK392"/>
  <c r="J337"/>
  <c r="J280"/>
  <c r="J205"/>
  <c r="J167"/>
  <c r="BK104"/>
  <c r="BK502"/>
  <c r="BK472"/>
  <c r="BK425"/>
  <c r="J313"/>
  <c r="J270"/>
  <c r="BK184"/>
  <c r="J134"/>
  <c r="BK561"/>
  <c r="J515"/>
  <c r="J488"/>
  <c r="J448"/>
  <c r="J366"/>
  <c r="J317"/>
  <c r="J246"/>
  <c r="BK186"/>
  <c r="BK539"/>
  <c r="BK505"/>
  <c r="J461"/>
  <c r="BK419"/>
  <c r="BK359"/>
  <c r="J267"/>
  <c r="BK238"/>
  <c r="J123"/>
  <c i="7" r="BK107"/>
  <c r="BK150"/>
  <c r="J105"/>
  <c r="BK146"/>
  <c r="BK115"/>
  <c r="J146"/>
  <c r="J101"/>
  <c i="8" r="J114"/>
  <c r="BK148"/>
  <c r="BK108"/>
  <c r="J134"/>
  <c r="BK86"/>
  <c r="J122"/>
  <c i="9" r="J277"/>
  <c r="BK230"/>
  <c r="J208"/>
  <c r="J177"/>
  <c r="BK146"/>
  <c r="BK122"/>
  <c r="J292"/>
  <c r="BK246"/>
  <c r="J224"/>
  <c r="J175"/>
  <c r="BK150"/>
  <c r="J128"/>
  <c r="BK158"/>
  <c r="BK124"/>
  <c r="J97"/>
  <c r="J248"/>
  <c r="BK216"/>
  <c r="J171"/>
  <c r="BK138"/>
  <c i="10" r="J117"/>
  <c r="J137"/>
  <c r="BK111"/>
  <c r="J135"/>
  <c r="J97"/>
  <c r="BK97"/>
  <c i="11" r="BK105"/>
  <c r="J115"/>
  <c r="BK128"/>
  <c i="12" r="BK188"/>
  <c r="J125"/>
  <c r="J188"/>
  <c r="J164"/>
  <c r="BK118"/>
  <c r="BK156"/>
  <c r="J109"/>
  <c i="2" l="1" r="T342"/>
  <c r="P342"/>
  <c r="R342"/>
  <c r="BK97"/>
  <c r="J97"/>
  <c r="J61"/>
  <c r="T97"/>
  <c r="R116"/>
  <c r="T276"/>
  <c r="BK323"/>
  <c r="J323"/>
  <c r="J69"/>
  <c r="T323"/>
  <c r="R331"/>
  <c r="P358"/>
  <c r="BK387"/>
  <c r="J387"/>
  <c r="J73"/>
  <c r="R387"/>
  <c r="P405"/>
  <c i="3" r="R526"/>
  <c r="BK802"/>
  <c r="J802"/>
  <c r="J76"/>
  <c r="BK846"/>
  <c r="J846"/>
  <c r="J77"/>
  <c r="BK882"/>
  <c r="J882"/>
  <c r="J78"/>
  <c r="BK890"/>
  <c r="J890"/>
  <c r="J79"/>
  <c r="BK929"/>
  <c r="J929"/>
  <c r="J80"/>
  <c r="R1006"/>
  <c r="R1017"/>
  <c r="T1055"/>
  <c i="4" r="P98"/>
  <c r="R111"/>
  <c r="R128"/>
  <c r="T139"/>
  <c r="T146"/>
  <c r="T161"/>
  <c r="R186"/>
  <c r="R201"/>
  <c r="R210"/>
  <c r="T219"/>
  <c i="5" r="BK89"/>
  <c r="J89"/>
  <c r="J65"/>
  <c i="6" r="T103"/>
  <c r="P149"/>
  <c r="P156"/>
  <c r="R171"/>
  <c r="R279"/>
  <c r="BK444"/>
  <c r="J444"/>
  <c r="J74"/>
  <c r="P535"/>
  <c r="T548"/>
  <c r="T581"/>
  <c i="7" r="BK88"/>
  <c r="J88"/>
  <c r="J64"/>
  <c r="BK143"/>
  <c r="J143"/>
  <c r="J65"/>
  <c i="8" r="T85"/>
  <c i="9" r="P92"/>
  <c r="BK107"/>
  <c r="J107"/>
  <c r="J65"/>
  <c r="BK170"/>
  <c r="J170"/>
  <c r="J66"/>
  <c r="T183"/>
  <c r="T252"/>
  <c r="T289"/>
  <c i="10" r="P93"/>
  <c r="P92"/>
  <c i="1" r="AU65"/>
  <c i="11" r="T95"/>
  <c r="P102"/>
  <c i="12" r="T88"/>
  <c r="BK147"/>
  <c r="J147"/>
  <c r="J63"/>
  <c i="3" r="BK144"/>
  <c r="J144"/>
  <c r="J63"/>
  <c r="P144"/>
  <c r="BK291"/>
  <c r="J291"/>
  <c r="J64"/>
  <c r="BK318"/>
  <c r="J318"/>
  <c r="J66"/>
  <c r="T318"/>
  <c r="P390"/>
  <c r="BK425"/>
  <c r="J425"/>
  <c r="J68"/>
  <c r="R425"/>
  <c r="P444"/>
  <c r="T444"/>
  <c r="T460"/>
  <c r="R483"/>
  <c r="P502"/>
  <c r="BK526"/>
  <c r="J526"/>
  <c r="J75"/>
  <c r="P802"/>
  <c r="T846"/>
  <c r="R882"/>
  <c r="R890"/>
  <c r="P929"/>
  <c r="BK1006"/>
  <c r="J1006"/>
  <c r="J81"/>
  <c r="P1017"/>
  <c r="P1055"/>
  <c i="4" r="BK98"/>
  <c r="J98"/>
  <c r="J65"/>
  <c r="BK111"/>
  <c r="J111"/>
  <c r="J66"/>
  <c r="BK128"/>
  <c r="J128"/>
  <c r="J67"/>
  <c r="BK139"/>
  <c r="J139"/>
  <c r="J68"/>
  <c r="P146"/>
  <c r="P161"/>
  <c r="BK186"/>
  <c r="J186"/>
  <c r="J71"/>
  <c r="BK201"/>
  <c r="J201"/>
  <c r="J72"/>
  <c r="P210"/>
  <c r="BK219"/>
  <c r="J219"/>
  <c r="J74"/>
  <c i="5" r="R89"/>
  <c r="R88"/>
  <c r="R87"/>
  <c i="6" r="P103"/>
  <c r="P102"/>
  <c r="T149"/>
  <c r="T156"/>
  <c r="T171"/>
  <c r="P279"/>
  <c r="P444"/>
  <c r="BK535"/>
  <c r="J535"/>
  <c r="J75"/>
  <c r="BK548"/>
  <c r="J548"/>
  <c r="J76"/>
  <c r="P581"/>
  <c i="7" r="T88"/>
  <c r="T87"/>
  <c r="T143"/>
  <c i="8" r="R85"/>
  <c i="9" r="R92"/>
  <c r="R107"/>
  <c r="T170"/>
  <c r="BK183"/>
  <c r="J183"/>
  <c r="J67"/>
  <c r="R252"/>
  <c r="P289"/>
  <c i="10" r="R93"/>
  <c r="R92"/>
  <c i="11" r="P95"/>
  <c r="P94"/>
  <c i="1" r="AU66"/>
  <c i="11" r="BK102"/>
  <c r="J102"/>
  <c r="J69"/>
  <c i="12" r="R88"/>
  <c r="T117"/>
  <c r="R147"/>
  <c r="BK181"/>
  <c r="J181"/>
  <c r="J66"/>
  <c r="P181"/>
  <c i="2" r="P97"/>
  <c r="R97"/>
  <c r="T116"/>
  <c r="R276"/>
  <c r="R323"/>
  <c r="P331"/>
  <c r="T331"/>
  <c r="R358"/>
  <c r="P387"/>
  <c r="T387"/>
  <c r="T405"/>
  <c i="3" r="BK105"/>
  <c r="J105"/>
  <c r="J61"/>
  <c r="R105"/>
  <c r="BK126"/>
  <c r="J126"/>
  <c r="J62"/>
  <c r="R126"/>
  <c r="R144"/>
  <c r="P291"/>
  <c r="T291"/>
  <c r="P310"/>
  <c r="P318"/>
  <c r="BK390"/>
  <c r="J390"/>
  <c r="J67"/>
  <c r="T390"/>
  <c r="T425"/>
  <c r="BK460"/>
  <c r="J460"/>
  <c r="J72"/>
  <c r="R460"/>
  <c r="P483"/>
  <c r="T483"/>
  <c r="R502"/>
  <c r="T526"/>
  <c r="T802"/>
  <c r="P846"/>
  <c r="P882"/>
  <c r="P890"/>
  <c r="R929"/>
  <c r="T1006"/>
  <c r="T1017"/>
  <c r="R1055"/>
  <c i="4" r="P111"/>
  <c r="T111"/>
  <c r="T128"/>
  <c r="P139"/>
  <c r="BK146"/>
  <c r="J146"/>
  <c r="J69"/>
  <c r="R161"/>
  <c r="P186"/>
  <c r="P201"/>
  <c r="BK210"/>
  <c r="J210"/>
  <c r="J73"/>
  <c r="R219"/>
  <c i="5" r="T89"/>
  <c r="T88"/>
  <c r="T87"/>
  <c i="6" r="R103"/>
  <c r="R102"/>
  <c r="R149"/>
  <c r="R156"/>
  <c r="BK171"/>
  <c r="J171"/>
  <c r="J71"/>
  <c r="BK279"/>
  <c r="J279"/>
  <c r="J72"/>
  <c r="T444"/>
  <c r="T535"/>
  <c r="R548"/>
  <c r="BK581"/>
  <c r="J581"/>
  <c r="J79"/>
  <c i="7" r="P88"/>
  <c r="P87"/>
  <c i="1" r="AU61"/>
  <c i="7" r="P143"/>
  <c i="8" r="BK85"/>
  <c r="J85"/>
  <c r="J63"/>
  <c i="9" r="T92"/>
  <c r="T107"/>
  <c r="R170"/>
  <c r="P183"/>
  <c r="BK252"/>
  <c r="J252"/>
  <c r="J68"/>
  <c r="BK289"/>
  <c r="J289"/>
  <c r="J69"/>
  <c i="10" r="T93"/>
  <c r="T92"/>
  <c i="11" r="R95"/>
  <c r="T102"/>
  <c i="12" r="P88"/>
  <c r="P117"/>
  <c r="P147"/>
  <c r="R181"/>
  <c i="2" r="BK116"/>
  <c r="J116"/>
  <c r="J63"/>
  <c r="P116"/>
  <c r="BK276"/>
  <c r="J276"/>
  <c r="J64"/>
  <c r="P276"/>
  <c r="P323"/>
  <c r="P313"/>
  <c r="BK331"/>
  <c r="J331"/>
  <c r="J70"/>
  <c r="BK358"/>
  <c r="J358"/>
  <c r="J72"/>
  <c r="T358"/>
  <c r="BK405"/>
  <c r="J405"/>
  <c r="J74"/>
  <c r="R405"/>
  <c i="3" r="P105"/>
  <c r="T105"/>
  <c r="P126"/>
  <c r="T126"/>
  <c r="T144"/>
  <c r="R291"/>
  <c r="BK310"/>
  <c r="J310"/>
  <c r="J65"/>
  <c r="R310"/>
  <c r="T310"/>
  <c r="R318"/>
  <c r="R390"/>
  <c r="P425"/>
  <c r="BK444"/>
  <c r="J444"/>
  <c r="J71"/>
  <c r="R444"/>
  <c r="P460"/>
  <c r="BK483"/>
  <c r="J483"/>
  <c r="J73"/>
  <c r="BK502"/>
  <c r="J502"/>
  <c r="J74"/>
  <c r="T502"/>
  <c r="P526"/>
  <c r="R802"/>
  <c r="R846"/>
  <c r="T882"/>
  <c r="T890"/>
  <c r="T929"/>
  <c r="P1006"/>
  <c r="BK1017"/>
  <c r="J1017"/>
  <c r="J82"/>
  <c r="BK1055"/>
  <c r="J1055"/>
  <c r="J83"/>
  <c i="4" r="R98"/>
  <c r="T98"/>
  <c r="P128"/>
  <c r="R139"/>
  <c r="R146"/>
  <c r="BK161"/>
  <c r="J161"/>
  <c r="J70"/>
  <c r="T186"/>
  <c r="T201"/>
  <c r="T210"/>
  <c r="P219"/>
  <c i="5" r="P89"/>
  <c r="P88"/>
  <c r="P87"/>
  <c i="1" r="AU59"/>
  <c i="6" r="BK103"/>
  <c r="J103"/>
  <c r="J65"/>
  <c r="BK149"/>
  <c r="J149"/>
  <c r="J68"/>
  <c r="BK156"/>
  <c r="J156"/>
  <c r="J69"/>
  <c r="P171"/>
  <c r="P170"/>
  <c r="T279"/>
  <c r="R444"/>
  <c r="R535"/>
  <c r="P548"/>
  <c r="R581"/>
  <c i="7" r="R88"/>
  <c r="R87"/>
  <c r="R143"/>
  <c i="8" r="P85"/>
  <c i="1" r="AU62"/>
  <c i="9" r="BK92"/>
  <c r="J92"/>
  <c r="J64"/>
  <c r="P107"/>
  <c r="P170"/>
  <c r="R183"/>
  <c r="P252"/>
  <c r="R289"/>
  <c i="10" r="BK93"/>
  <c r="BK92"/>
  <c r="J92"/>
  <c r="J67"/>
  <c i="11" r="BK95"/>
  <c r="J95"/>
  <c r="J68"/>
  <c r="R102"/>
  <c i="12" r="BK88"/>
  <c r="J88"/>
  <c r="J61"/>
  <c r="BK117"/>
  <c r="J117"/>
  <c r="J62"/>
  <c r="R117"/>
  <c r="T147"/>
  <c r="T181"/>
  <c i="2" r="BK314"/>
  <c r="J314"/>
  <c r="J67"/>
  <c r="BK342"/>
  <c r="J342"/>
  <c r="J71"/>
  <c r="BK429"/>
  <c r="J429"/>
  <c r="J75"/>
  <c i="6" r="BK440"/>
  <c r="J440"/>
  <c r="J73"/>
  <c i="11" r="BK127"/>
  <c r="J127"/>
  <c r="J70"/>
  <c i="12" r="BK176"/>
  <c r="J176"/>
  <c r="J65"/>
  <c i="2" r="BK111"/>
  <c r="J111"/>
  <c r="J62"/>
  <c i="6" r="BK573"/>
  <c r="J573"/>
  <c r="J77"/>
  <c r="BK577"/>
  <c r="J577"/>
  <c r="J78"/>
  <c i="12" r="BK171"/>
  <c r="J171"/>
  <c r="J64"/>
  <c i="2" r="BK309"/>
  <c r="J309"/>
  <c r="J65"/>
  <c r="BK319"/>
  <c r="J319"/>
  <c r="J68"/>
  <c i="3" r="BK439"/>
  <c r="J439"/>
  <c r="J69"/>
  <c i="6" r="BK137"/>
  <c r="J137"/>
  <c r="J66"/>
  <c r="BK144"/>
  <c r="J144"/>
  <c r="J67"/>
  <c i="12" r="J54"/>
  <c r="J55"/>
  <c r="J80"/>
  <c r="BE101"/>
  <c r="BE122"/>
  <c r="BE125"/>
  <c r="BE133"/>
  <c r="BE139"/>
  <c r="BE152"/>
  <c r="BE156"/>
  <c r="BE160"/>
  <c r="BE164"/>
  <c r="BE168"/>
  <c r="BE177"/>
  <c r="BE182"/>
  <c r="BE185"/>
  <c r="F54"/>
  <c r="F55"/>
  <c r="BE89"/>
  <c r="BE93"/>
  <c r="BE105"/>
  <c r="BE129"/>
  <c r="BE136"/>
  <c r="E48"/>
  <c r="BE97"/>
  <c r="BE109"/>
  <c r="BE113"/>
  <c r="BE118"/>
  <c r="BE143"/>
  <c r="BE148"/>
  <c r="BE172"/>
  <c r="BE188"/>
  <c r="BE191"/>
  <c i="11" r="F62"/>
  <c r="J90"/>
  <c r="BE100"/>
  <c r="BE105"/>
  <c r="BE115"/>
  <c r="BE117"/>
  <c r="BE119"/>
  <c r="BE123"/>
  <c r="BE125"/>
  <c r="BE128"/>
  <c r="E80"/>
  <c r="J91"/>
  <c r="BE98"/>
  <c r="BE107"/>
  <c r="BE109"/>
  <c r="BE111"/>
  <c r="BE113"/>
  <c i="10" r="J93"/>
  <c r="J68"/>
  <c i="11" r="J60"/>
  <c r="F91"/>
  <c r="BE96"/>
  <c r="BE103"/>
  <c r="BE121"/>
  <c i="10" r="F63"/>
  <c r="J88"/>
  <c r="J89"/>
  <c r="BE115"/>
  <c r="BE119"/>
  <c r="BE127"/>
  <c r="BE129"/>
  <c r="BE131"/>
  <c r="BE133"/>
  <c r="BE137"/>
  <c r="BE145"/>
  <c r="BE147"/>
  <c r="E78"/>
  <c r="F88"/>
  <c r="BE101"/>
  <c r="BE111"/>
  <c r="BE117"/>
  <c r="BE125"/>
  <c r="BE135"/>
  <c r="BE139"/>
  <c r="BE141"/>
  <c r="BE149"/>
  <c r="J60"/>
  <c r="BE94"/>
  <c r="BE103"/>
  <c r="BE105"/>
  <c r="BE107"/>
  <c r="BE113"/>
  <c r="BE97"/>
  <c r="BE99"/>
  <c r="BE109"/>
  <c r="BE121"/>
  <c r="BE123"/>
  <c r="BE143"/>
  <c i="9" r="BE150"/>
  <c r="BE158"/>
  <c r="BE166"/>
  <c r="BE179"/>
  <c r="BE181"/>
  <c r="BE184"/>
  <c r="BE202"/>
  <c r="BE204"/>
  <c r="BE208"/>
  <c r="BE218"/>
  <c r="BE220"/>
  <c r="BE226"/>
  <c r="BE242"/>
  <c r="BE257"/>
  <c r="BE267"/>
  <c r="BE283"/>
  <c r="E50"/>
  <c r="J56"/>
  <c r="F59"/>
  <c r="F87"/>
  <c r="J88"/>
  <c r="BE93"/>
  <c r="BE97"/>
  <c r="BE101"/>
  <c r="BE116"/>
  <c r="BE118"/>
  <c r="BE122"/>
  <c r="BE134"/>
  <c r="BE138"/>
  <c r="BE142"/>
  <c r="BE144"/>
  <c r="BE162"/>
  <c r="BE168"/>
  <c r="BE171"/>
  <c r="BE175"/>
  <c r="BE177"/>
  <c r="BE190"/>
  <c r="BE214"/>
  <c r="BE216"/>
  <c r="BE222"/>
  <c r="BE224"/>
  <c r="BE240"/>
  <c r="BE244"/>
  <c r="BE246"/>
  <c r="BE263"/>
  <c r="BE273"/>
  <c r="BE287"/>
  <c r="J58"/>
  <c r="BE105"/>
  <c r="BE108"/>
  <c r="BE110"/>
  <c r="BE112"/>
  <c r="BE114"/>
  <c r="BE128"/>
  <c r="BE132"/>
  <c r="BE146"/>
  <c r="BE164"/>
  <c r="BE173"/>
  <c r="BE186"/>
  <c r="BE188"/>
  <c r="BE192"/>
  <c r="BE194"/>
  <c r="BE200"/>
  <c r="BE210"/>
  <c r="BE212"/>
  <c r="BE230"/>
  <c r="BE236"/>
  <c r="BE261"/>
  <c r="BE275"/>
  <c r="BE285"/>
  <c r="BE292"/>
  <c r="BE95"/>
  <c r="BE99"/>
  <c r="BE103"/>
  <c r="BE120"/>
  <c r="BE124"/>
  <c r="BE126"/>
  <c r="BE130"/>
  <c r="BE136"/>
  <c r="BE140"/>
  <c r="BE148"/>
  <c r="BE152"/>
  <c r="BE154"/>
  <c r="BE156"/>
  <c r="BE160"/>
  <c r="BE196"/>
  <c r="BE198"/>
  <c r="BE206"/>
  <c r="BE228"/>
  <c r="BE232"/>
  <c r="BE234"/>
  <c r="BE238"/>
  <c r="BE248"/>
  <c r="BE250"/>
  <c r="BE253"/>
  <c r="BE255"/>
  <c r="BE259"/>
  <c r="BE265"/>
  <c r="BE269"/>
  <c r="BE271"/>
  <c r="BE277"/>
  <c r="BE279"/>
  <c r="BE281"/>
  <c r="BE290"/>
  <c r="BE294"/>
  <c r="BE296"/>
  <c r="BE298"/>
  <c i="8" r="J58"/>
  <c r="J79"/>
  <c r="BE90"/>
  <c r="BE98"/>
  <c r="BE100"/>
  <c r="BE102"/>
  <c r="BE104"/>
  <c r="BE112"/>
  <c r="BE134"/>
  <c r="F58"/>
  <c r="J59"/>
  <c r="BE86"/>
  <c r="BE96"/>
  <c r="BE106"/>
  <c r="BE116"/>
  <c r="BE118"/>
  <c r="BE122"/>
  <c r="BE124"/>
  <c r="BE126"/>
  <c r="BE144"/>
  <c r="BE88"/>
  <c r="BE94"/>
  <c r="BE110"/>
  <c r="BE114"/>
  <c r="BE130"/>
  <c r="BE132"/>
  <c r="BE136"/>
  <c r="BE146"/>
  <c r="BE148"/>
  <c r="E50"/>
  <c r="F59"/>
  <c r="BE92"/>
  <c r="BE108"/>
  <c r="BE120"/>
  <c r="BE128"/>
  <c r="BE138"/>
  <c r="BE140"/>
  <c r="BE142"/>
  <c i="7" r="J56"/>
  <c r="F59"/>
  <c r="J83"/>
  <c r="J84"/>
  <c r="BE93"/>
  <c r="BE103"/>
  <c r="BE107"/>
  <c r="BE123"/>
  <c r="BE132"/>
  <c r="BE134"/>
  <c r="BE138"/>
  <c r="BE152"/>
  <c i="6" r="BK102"/>
  <c r="J102"/>
  <c r="J64"/>
  <c i="7" r="E50"/>
  <c r="F58"/>
  <c r="BE99"/>
  <c r="BE105"/>
  <c r="BE109"/>
  <c r="BE121"/>
  <c r="BE141"/>
  <c r="BE111"/>
  <c r="BE113"/>
  <c r="BE115"/>
  <c r="BE117"/>
  <c r="BE119"/>
  <c r="BE144"/>
  <c r="BE154"/>
  <c r="BE89"/>
  <c r="BE91"/>
  <c r="BE95"/>
  <c r="BE97"/>
  <c r="BE101"/>
  <c r="BE126"/>
  <c r="BE128"/>
  <c r="BE130"/>
  <c r="BE136"/>
  <c r="BE146"/>
  <c r="BE148"/>
  <c r="BE150"/>
  <c i="6" r="E50"/>
  <c r="J58"/>
  <c r="J95"/>
  <c r="BE117"/>
  <c r="BE130"/>
  <c r="BE134"/>
  <c r="BE138"/>
  <c r="BE167"/>
  <c r="BE175"/>
  <c r="BE178"/>
  <c r="BE192"/>
  <c r="BE195"/>
  <c r="BE198"/>
  <c r="BE205"/>
  <c r="BE209"/>
  <c r="BE221"/>
  <c r="BE224"/>
  <c r="BE242"/>
  <c r="BE261"/>
  <c r="BE267"/>
  <c r="BE280"/>
  <c r="BE295"/>
  <c r="BE309"/>
  <c r="BE321"/>
  <c r="BE329"/>
  <c r="BE341"/>
  <c r="BE345"/>
  <c r="BE373"/>
  <c r="BE379"/>
  <c r="BE383"/>
  <c r="BE386"/>
  <c r="BE389"/>
  <c r="BE392"/>
  <c r="BE395"/>
  <c r="BE401"/>
  <c r="BE425"/>
  <c r="BE428"/>
  <c r="BE434"/>
  <c r="BE445"/>
  <c r="BE468"/>
  <c r="BE479"/>
  <c r="BE485"/>
  <c r="BE492"/>
  <c r="BE497"/>
  <c r="BE499"/>
  <c r="BE502"/>
  <c r="BE508"/>
  <c r="BE515"/>
  <c r="BE518"/>
  <c r="BE532"/>
  <c r="BE542"/>
  <c r="BE545"/>
  <c r="BE552"/>
  <c r="F59"/>
  <c r="BE104"/>
  <c r="BE114"/>
  <c r="BE123"/>
  <c r="BE127"/>
  <c r="BE150"/>
  <c r="BE160"/>
  <c r="BE163"/>
  <c r="BE181"/>
  <c r="BE189"/>
  <c r="BE201"/>
  <c r="BE215"/>
  <c r="BE218"/>
  <c r="BE246"/>
  <c r="BE249"/>
  <c r="BE252"/>
  <c r="BE255"/>
  <c r="BE270"/>
  <c r="BE276"/>
  <c r="BE286"/>
  <c r="BE289"/>
  <c r="BE317"/>
  <c r="BE349"/>
  <c r="BE356"/>
  <c r="BE359"/>
  <c r="BE363"/>
  <c r="BE369"/>
  <c r="BE376"/>
  <c r="BE404"/>
  <c r="BE416"/>
  <c r="BE419"/>
  <c r="BE422"/>
  <c r="BE431"/>
  <c r="BE437"/>
  <c r="BE490"/>
  <c r="BE521"/>
  <c r="BE529"/>
  <c r="BE536"/>
  <c r="BE555"/>
  <c r="BE120"/>
  <c r="BE145"/>
  <c r="BE153"/>
  <c r="BE157"/>
  <c r="BE238"/>
  <c r="BE258"/>
  <c r="BE264"/>
  <c r="BE273"/>
  <c r="BE299"/>
  <c r="BE303"/>
  <c r="BE313"/>
  <c r="BE333"/>
  <c r="BE337"/>
  <c r="BE366"/>
  <c r="BE407"/>
  <c r="BE410"/>
  <c r="BE413"/>
  <c r="BE448"/>
  <c r="BE458"/>
  <c r="BE505"/>
  <c r="BE512"/>
  <c r="BE526"/>
  <c r="BE549"/>
  <c r="BE561"/>
  <c r="BE564"/>
  <c r="BE570"/>
  <c r="BE578"/>
  <c r="BE110"/>
  <c r="BE172"/>
  <c r="BE184"/>
  <c r="BE186"/>
  <c r="BE212"/>
  <c r="BE231"/>
  <c r="BE283"/>
  <c r="BE292"/>
  <c r="BE306"/>
  <c r="BE325"/>
  <c r="BE398"/>
  <c r="BE441"/>
  <c r="BE451"/>
  <c r="BE455"/>
  <c r="BE461"/>
  <c r="BE464"/>
  <c r="BE472"/>
  <c r="BE476"/>
  <c r="BE482"/>
  <c r="BE488"/>
  <c r="BE495"/>
  <c r="BE524"/>
  <c r="BE539"/>
  <c r="BE558"/>
  <c r="BE567"/>
  <c r="BE574"/>
  <c r="BE582"/>
  <c r="BE585"/>
  <c i="5" r="J58"/>
  <c r="E75"/>
  <c r="BE96"/>
  <c r="BE100"/>
  <c i="4" r="BK97"/>
  <c r="BK96"/>
  <c r="J96"/>
  <c i="5" r="J81"/>
  <c r="BE94"/>
  <c r="F84"/>
  <c r="BE90"/>
  <c r="BE92"/>
  <c r="BE98"/>
  <c r="BE102"/>
  <c i="4" r="E50"/>
  <c r="J58"/>
  <c r="J90"/>
  <c r="BE133"/>
  <c r="BE147"/>
  <c r="BE149"/>
  <c r="BE153"/>
  <c r="BE157"/>
  <c r="BE162"/>
  <c r="BE180"/>
  <c r="BE182"/>
  <c r="BE189"/>
  <c r="BE191"/>
  <c r="BE195"/>
  <c r="BE211"/>
  <c r="BE213"/>
  <c r="BE224"/>
  <c r="BE226"/>
  <c r="BE230"/>
  <c r="BE236"/>
  <c r="BE105"/>
  <c r="BE112"/>
  <c r="BE114"/>
  <c r="BE124"/>
  <c r="BE131"/>
  <c r="BE137"/>
  <c r="BE140"/>
  <c r="BE164"/>
  <c r="BE170"/>
  <c r="BE174"/>
  <c r="BE178"/>
  <c r="BE187"/>
  <c r="BE193"/>
  <c r="BE202"/>
  <c r="BE204"/>
  <c r="BE217"/>
  <c r="F59"/>
  <c r="BE101"/>
  <c r="BE116"/>
  <c r="BE120"/>
  <c r="BE126"/>
  <c r="BE129"/>
  <c r="BE151"/>
  <c r="BE155"/>
  <c r="BE159"/>
  <c r="BE166"/>
  <c r="BE172"/>
  <c r="BE197"/>
  <c r="BE199"/>
  <c r="BE215"/>
  <c r="BE232"/>
  <c r="BE242"/>
  <c r="BE244"/>
  <c r="BE99"/>
  <c r="BE103"/>
  <c r="BE107"/>
  <c r="BE109"/>
  <c r="BE118"/>
  <c r="BE122"/>
  <c r="BE135"/>
  <c r="BE142"/>
  <c r="BE144"/>
  <c r="BE168"/>
  <c r="BE176"/>
  <c r="BE184"/>
  <c r="BE206"/>
  <c r="BE208"/>
  <c r="BE220"/>
  <c r="BE222"/>
  <c r="BE228"/>
  <c r="BE234"/>
  <c r="BE238"/>
  <c r="BE240"/>
  <c i="3" r="BE240"/>
  <c r="BE270"/>
  <c r="BE273"/>
  <c r="BE281"/>
  <c r="BE305"/>
  <c r="BE322"/>
  <c r="BE325"/>
  <c r="BE334"/>
  <c r="BE343"/>
  <c r="BE363"/>
  <c r="BE400"/>
  <c r="BE413"/>
  <c r="BE429"/>
  <c r="BE440"/>
  <c r="BE449"/>
  <c r="BE476"/>
  <c r="BE481"/>
  <c r="BE484"/>
  <c r="BE495"/>
  <c r="BE512"/>
  <c r="BE534"/>
  <c r="BE541"/>
  <c r="BE560"/>
  <c r="BE569"/>
  <c r="BE572"/>
  <c r="BE610"/>
  <c r="BE620"/>
  <c r="BE628"/>
  <c r="BE634"/>
  <c r="BE636"/>
  <c r="BE644"/>
  <c r="BE650"/>
  <c r="BE656"/>
  <c r="BE670"/>
  <c r="BE682"/>
  <c r="BE696"/>
  <c r="BE712"/>
  <c r="BE716"/>
  <c r="BE718"/>
  <c r="BE720"/>
  <c r="BE730"/>
  <c r="BE736"/>
  <c r="BE742"/>
  <c r="BE744"/>
  <c r="BE748"/>
  <c r="BE754"/>
  <c r="BE774"/>
  <c r="BE784"/>
  <c r="BE798"/>
  <c r="BE809"/>
  <c r="BE813"/>
  <c r="BE825"/>
  <c r="BE839"/>
  <c r="BE871"/>
  <c r="BE875"/>
  <c r="BE903"/>
  <c r="BE910"/>
  <c r="BE919"/>
  <c r="BE926"/>
  <c r="BE930"/>
  <c r="BE982"/>
  <c r="BE989"/>
  <c r="BE1007"/>
  <c r="J52"/>
  <c r="E93"/>
  <c r="J99"/>
  <c r="BE120"/>
  <c r="BE127"/>
  <c r="BE141"/>
  <c r="BE145"/>
  <c r="BE155"/>
  <c r="BE182"/>
  <c r="BE185"/>
  <c r="BE191"/>
  <c r="BE197"/>
  <c r="BE203"/>
  <c r="BE284"/>
  <c r="BE292"/>
  <c r="BE308"/>
  <c r="BE311"/>
  <c r="BE347"/>
  <c r="BE374"/>
  <c r="BE391"/>
  <c r="BE405"/>
  <c r="BE409"/>
  <c r="BE415"/>
  <c r="BE418"/>
  <c r="BE445"/>
  <c r="BE452"/>
  <c r="BE457"/>
  <c r="BE461"/>
  <c r="BE488"/>
  <c r="BE499"/>
  <c r="BE532"/>
  <c r="BE537"/>
  <c r="BE564"/>
  <c r="BE587"/>
  <c r="BE591"/>
  <c r="BE601"/>
  <c r="BE606"/>
  <c r="BE622"/>
  <c r="BE630"/>
  <c r="BE638"/>
  <c r="BE642"/>
  <c r="BE646"/>
  <c r="BE648"/>
  <c r="BE652"/>
  <c r="BE654"/>
  <c r="BE664"/>
  <c r="BE666"/>
  <c r="BE672"/>
  <c r="BE692"/>
  <c r="BE694"/>
  <c r="BE710"/>
  <c r="BE714"/>
  <c r="BE734"/>
  <c r="BE752"/>
  <c r="BE756"/>
  <c r="BE760"/>
  <c r="BE764"/>
  <c r="BE766"/>
  <c r="BE776"/>
  <c r="BE778"/>
  <c r="BE786"/>
  <c r="BE792"/>
  <c r="BE794"/>
  <c r="BE796"/>
  <c r="BE822"/>
  <c r="BE834"/>
  <c r="BE844"/>
  <c r="BE883"/>
  <c r="BE985"/>
  <c r="BE106"/>
  <c r="BE112"/>
  <c r="BE122"/>
  <c r="BE173"/>
  <c r="BE236"/>
  <c r="BE260"/>
  <c r="BE302"/>
  <c r="BE315"/>
  <c r="BE319"/>
  <c r="BE340"/>
  <c r="BE366"/>
  <c r="BE378"/>
  <c r="BE383"/>
  <c r="BE395"/>
  <c r="BE403"/>
  <c r="BE407"/>
  <c r="BE426"/>
  <c r="BE432"/>
  <c r="BE454"/>
  <c r="BE465"/>
  <c r="BE473"/>
  <c r="BE479"/>
  <c r="BE491"/>
  <c r="BE493"/>
  <c r="BE503"/>
  <c r="BE520"/>
  <c r="BE523"/>
  <c r="BE527"/>
  <c r="BE544"/>
  <c r="BE550"/>
  <c r="BE553"/>
  <c r="BE557"/>
  <c r="BE604"/>
  <c r="BE608"/>
  <c r="BE616"/>
  <c r="BE618"/>
  <c r="BE632"/>
  <c r="BE660"/>
  <c r="BE662"/>
  <c r="BE674"/>
  <c r="BE676"/>
  <c r="BE684"/>
  <c r="BE686"/>
  <c r="BE688"/>
  <c r="BE690"/>
  <c r="BE700"/>
  <c r="BE702"/>
  <c r="BE708"/>
  <c r="BE722"/>
  <c r="BE726"/>
  <c r="BE750"/>
  <c r="BE758"/>
  <c r="BE772"/>
  <c r="BE782"/>
  <c r="BE788"/>
  <c r="BE790"/>
  <c r="BE800"/>
  <c r="BE807"/>
  <c r="BE828"/>
  <c r="BE836"/>
  <c r="BE861"/>
  <c r="BE887"/>
  <c r="BE979"/>
  <c r="BE995"/>
  <c r="BE998"/>
  <c r="BE1003"/>
  <c r="BE1010"/>
  <c r="BE1046"/>
  <c r="BE1052"/>
  <c r="BE1056"/>
  <c r="BE1059"/>
  <c r="F55"/>
  <c r="BE115"/>
  <c r="BE134"/>
  <c r="BE151"/>
  <c r="BE165"/>
  <c r="BE169"/>
  <c r="BE209"/>
  <c r="BE216"/>
  <c r="BE264"/>
  <c r="BE267"/>
  <c r="BE288"/>
  <c r="BE298"/>
  <c r="BE331"/>
  <c r="BE387"/>
  <c r="BE398"/>
  <c r="BE422"/>
  <c r="BE436"/>
  <c r="BE469"/>
  <c r="BE509"/>
  <c r="BE547"/>
  <c r="BE555"/>
  <c r="BE576"/>
  <c r="BE584"/>
  <c r="BE593"/>
  <c r="BE597"/>
  <c r="BE612"/>
  <c r="BE614"/>
  <c r="BE624"/>
  <c r="BE626"/>
  <c r="BE640"/>
  <c r="BE658"/>
  <c r="BE668"/>
  <c r="BE678"/>
  <c r="BE680"/>
  <c r="BE698"/>
  <c r="BE704"/>
  <c r="BE706"/>
  <c r="BE724"/>
  <c r="BE728"/>
  <c r="BE732"/>
  <c r="BE738"/>
  <c r="BE740"/>
  <c r="BE746"/>
  <c r="BE762"/>
  <c r="BE768"/>
  <c r="BE770"/>
  <c r="BE780"/>
  <c r="BE803"/>
  <c r="BE815"/>
  <c r="BE841"/>
  <c r="BE847"/>
  <c r="BE864"/>
  <c r="BE868"/>
  <c r="BE879"/>
  <c r="BE891"/>
  <c r="BE907"/>
  <c r="BE913"/>
  <c r="BE916"/>
  <c r="BE922"/>
  <c r="BE1013"/>
  <c r="BE1018"/>
  <c i="2" r="E48"/>
  <c r="J54"/>
  <c r="F55"/>
  <c r="BE187"/>
  <c r="BE195"/>
  <c r="BE202"/>
  <c r="BE206"/>
  <c r="BE219"/>
  <c r="BE233"/>
  <c r="BE280"/>
  <c r="BE297"/>
  <c r="BE310"/>
  <c r="BE315"/>
  <c r="BE426"/>
  <c r="BE430"/>
  <c r="J52"/>
  <c r="BE138"/>
  <c r="BE144"/>
  <c r="BE150"/>
  <c r="BE181"/>
  <c r="BE223"/>
  <c r="BE294"/>
  <c r="BE305"/>
  <c r="BE327"/>
  <c r="BE329"/>
  <c r="BE332"/>
  <c r="BE406"/>
  <c r="BE105"/>
  <c r="BE117"/>
  <c r="BE125"/>
  <c r="BE156"/>
  <c r="BE160"/>
  <c r="BE172"/>
  <c r="BE192"/>
  <c r="BE215"/>
  <c r="BE227"/>
  <c r="BE247"/>
  <c r="BE264"/>
  <c r="BE301"/>
  <c r="BE320"/>
  <c r="BE324"/>
  <c r="BE343"/>
  <c r="BE371"/>
  <c r="BE374"/>
  <c r="BE377"/>
  <c r="BE380"/>
  <c r="BE383"/>
  <c r="BE421"/>
  <c r="BE98"/>
  <c r="BE102"/>
  <c r="BE109"/>
  <c r="BE112"/>
  <c r="BE168"/>
  <c r="BE174"/>
  <c r="BE189"/>
  <c r="BE237"/>
  <c r="BE243"/>
  <c r="BE256"/>
  <c r="BE272"/>
  <c r="BE277"/>
  <c r="BE283"/>
  <c r="BE287"/>
  <c r="BE291"/>
  <c r="BE336"/>
  <c r="BE351"/>
  <c r="BE359"/>
  <c r="BE388"/>
  <c r="BE392"/>
  <c i="3" r="F35"/>
  <c i="1" r="BB57"/>
  <c i="8" r="J32"/>
  <c i="9" r="F37"/>
  <c i="1" r="BB63"/>
  <c i="2" r="F34"/>
  <c i="1" r="BA55"/>
  <c i="3" r="F34"/>
  <c i="1" r="BA57"/>
  <c i="7" r="F39"/>
  <c i="1" r="BD61"/>
  <c i="8" r="F38"/>
  <c i="1" r="BC62"/>
  <c i="10" r="F40"/>
  <c i="1" r="BC65"/>
  <c i="10" r="F38"/>
  <c i="1" r="BA65"/>
  <c i="11" r="J38"/>
  <c i="1" r="AW66"/>
  <c i="12" r="F36"/>
  <c i="1" r="BC67"/>
  <c i="3" r="J34"/>
  <c i="1" r="AW57"/>
  <c i="4" r="F37"/>
  <c i="1" r="BB58"/>
  <c i="8" r="F39"/>
  <c i="1" r="BD62"/>
  <c r="AS56"/>
  <c r="AS54"/>
  <c i="3" r="F36"/>
  <c i="1" r="BC57"/>
  <c i="8" r="J36"/>
  <c i="1" r="AW62"/>
  <c i="10" r="J34"/>
  <c i="11" r="F40"/>
  <c i="1" r="BC66"/>
  <c i="12" r="F35"/>
  <c i="1" r="BB67"/>
  <c i="12" r="J34"/>
  <c i="1" r="AW67"/>
  <c i="4" r="F38"/>
  <c i="1" r="BC58"/>
  <c i="4" r="J36"/>
  <c i="1" r="AW58"/>
  <c i="5" r="F39"/>
  <c i="1" r="BD59"/>
  <c i="6" r="F36"/>
  <c i="1" r="BA60"/>
  <c i="7" r="J36"/>
  <c i="1" r="AW61"/>
  <c i="7" r="F37"/>
  <c i="1" r="BB61"/>
  <c i="9" r="J36"/>
  <c i="1" r="AW63"/>
  <c i="10" r="F39"/>
  <c i="1" r="BB65"/>
  <c i="10" r="F41"/>
  <c i="1" r="BD65"/>
  <c i="11" r="F39"/>
  <c i="1" r="BB66"/>
  <c i="12" r="F37"/>
  <c i="1" r="BD67"/>
  <c i="4" r="F39"/>
  <c i="1" r="BD58"/>
  <c i="5" r="J36"/>
  <c i="1" r="AW59"/>
  <c i="6" r="F38"/>
  <c i="1" r="BC60"/>
  <c i="12" r="F34"/>
  <c i="1" r="BA67"/>
  <c i="2" r="F37"/>
  <c i="1" r="BD55"/>
  <c i="3" r="F37"/>
  <c i="1" r="BD57"/>
  <c i="9" r="F36"/>
  <c i="1" r="BA63"/>
  <c i="2" r="F36"/>
  <c i="1" r="BC55"/>
  <c i="4" r="F36"/>
  <c i="1" r="BA58"/>
  <c i="5" r="F37"/>
  <c i="1" r="BB59"/>
  <c i="4" r="J32"/>
  <c i="6" r="J36"/>
  <c i="1" r="AW60"/>
  <c i="8" r="F36"/>
  <c i="1" r="BA62"/>
  <c i="9" r="F38"/>
  <c i="1" r="BC63"/>
  <c i="10" r="J38"/>
  <c i="1" r="AW65"/>
  <c i="11" r="F38"/>
  <c i="1" r="BA66"/>
  <c i="11" r="F41"/>
  <c i="1" r="BD66"/>
  <c i="2" r="F35"/>
  <c i="1" r="BB55"/>
  <c i="5" r="F36"/>
  <c i="1" r="BA59"/>
  <c i="5" r="F38"/>
  <c i="1" r="BC59"/>
  <c i="7" r="F36"/>
  <c i="1" r="BA61"/>
  <c i="7" r="F38"/>
  <c i="1" r="BC61"/>
  <c i="8" r="F37"/>
  <c i="1" r="BB62"/>
  <c i="9" r="F39"/>
  <c i="1" r="BD63"/>
  <c i="2" r="J34"/>
  <c i="1" r="AW55"/>
  <c i="6" r="F39"/>
  <c i="1" r="BD60"/>
  <c i="6" r="F37"/>
  <c i="1" r="BB60"/>
  <c i="2" l="1" r="T313"/>
  <c r="R313"/>
  <c i="4" r="T97"/>
  <c r="T96"/>
  <c i="9" r="T91"/>
  <c i="6" r="T170"/>
  <c i="3" r="T443"/>
  <c i="6" r="T102"/>
  <c r="T101"/>
  <c i="4" r="P97"/>
  <c r="P96"/>
  <c i="1" r="AU58"/>
  <c i="3" r="R443"/>
  <c r="P104"/>
  <c i="11" r="R94"/>
  <c i="3" r="R104"/>
  <c r="R103"/>
  <c i="2" r="R96"/>
  <c r="R95"/>
  <c r="T96"/>
  <c r="T95"/>
  <c i="12" r="P87"/>
  <c r="P86"/>
  <c i="1" r="AU67"/>
  <c i="2" r="P96"/>
  <c r="P95"/>
  <c i="1" r="AU55"/>
  <c i="3" r="P443"/>
  <c i="12" r="T87"/>
  <c r="T86"/>
  <c i="11" r="T94"/>
  <c i="4" r="R97"/>
  <c r="R96"/>
  <c i="3" r="T104"/>
  <c r="T103"/>
  <c i="12" r="R87"/>
  <c r="R86"/>
  <c i="9" r="R91"/>
  <c i="6" r="P101"/>
  <c i="1" r="AU60"/>
  <c i="9" r="P91"/>
  <c i="1" r="AU63"/>
  <c i="6" r="R170"/>
  <c r="R101"/>
  <c i="2" r="BK96"/>
  <c i="5" r="BK88"/>
  <c r="J88"/>
  <c r="J64"/>
  <c i="11" r="BK94"/>
  <c r="J94"/>
  <c i="12" r="BK87"/>
  <c r="J87"/>
  <c r="J60"/>
  <c i="3" r="BK104"/>
  <c r="BK443"/>
  <c r="J443"/>
  <c r="J70"/>
  <c i="2" r="BK313"/>
  <c r="J313"/>
  <c r="J66"/>
  <c i="6" r="BK170"/>
  <c r="J170"/>
  <c r="J70"/>
  <c i="7" r="BK87"/>
  <c r="J87"/>
  <c r="J63"/>
  <c i="9" r="BK91"/>
  <c r="J91"/>
  <c i="1" r="AG65"/>
  <c r="AG62"/>
  <c i="6" r="BK101"/>
  <c r="J101"/>
  <c i="1" r="AG58"/>
  <c i="4" r="J63"/>
  <c r="J97"/>
  <c r="J64"/>
  <c i="2" r="J33"/>
  <c i="1" r="AV55"/>
  <c r="AT55"/>
  <c i="4" r="F35"/>
  <c i="1" r="AZ58"/>
  <c i="10" r="F37"/>
  <c i="1" r="AZ65"/>
  <c r="BD64"/>
  <c i="11" r="J34"/>
  <c i="1" r="AG66"/>
  <c r="AG64"/>
  <c i="3" r="J33"/>
  <c i="1" r="AV57"/>
  <c r="AT57"/>
  <c i="6" r="J35"/>
  <c i="1" r="AV60"/>
  <c r="AT60"/>
  <c i="4" r="J35"/>
  <c i="1" r="AV58"/>
  <c r="AT58"/>
  <c r="AN58"/>
  <c i="10" r="J37"/>
  <c i="1" r="AV65"/>
  <c r="AT65"/>
  <c r="AN65"/>
  <c i="11" r="J37"/>
  <c i="1" r="AV66"/>
  <c r="AT66"/>
  <c i="7" r="F35"/>
  <c i="1" r="AZ61"/>
  <c i="8" r="J35"/>
  <c i="1" r="AV62"/>
  <c r="AT62"/>
  <c r="AN62"/>
  <c i="11" r="F37"/>
  <c i="1" r="AZ66"/>
  <c i="9" r="J35"/>
  <c i="1" r="AV63"/>
  <c r="AT63"/>
  <c i="12" r="J33"/>
  <c i="1" r="AV67"/>
  <c r="AT67"/>
  <c i="9" r="J32"/>
  <c i="1" r="AG63"/>
  <c i="2" r="F33"/>
  <c i="1" r="AZ55"/>
  <c i="5" r="F35"/>
  <c i="1" r="AZ59"/>
  <c i="5" r="J35"/>
  <c i="1" r="AV59"/>
  <c r="AT59"/>
  <c i="6" r="F35"/>
  <c i="1" r="AZ60"/>
  <c i="8" r="F35"/>
  <c i="1" r="AZ62"/>
  <c r="BA64"/>
  <c r="AW64"/>
  <c r="BB64"/>
  <c r="AX64"/>
  <c r="BC64"/>
  <c r="AY64"/>
  <c i="12" r="F33"/>
  <c i="1" r="AZ67"/>
  <c r="AU64"/>
  <c i="6" r="J32"/>
  <c i="1" r="AG60"/>
  <c i="7" r="J35"/>
  <c i="1" r="AV61"/>
  <c r="AT61"/>
  <c i="9" r="F35"/>
  <c i="1" r="AZ63"/>
  <c i="3" r="F33"/>
  <c i="1" r="AZ57"/>
  <c i="2" l="1" r="BK95"/>
  <c r="J95"/>
  <c i="3" r="P103"/>
  <c i="1" r="AU57"/>
  <c i="3" r="BK103"/>
  <c r="J103"/>
  <c r="J59"/>
  <c i="9" r="J63"/>
  <c i="5" r="BK87"/>
  <c r="J87"/>
  <c i="3" r="J104"/>
  <c r="J60"/>
  <c i="12" r="BK86"/>
  <c r="J86"/>
  <c i="11" r="J67"/>
  <c i="2" r="J96"/>
  <c r="J60"/>
  <c i="11" r="J43"/>
  <c i="10" r="J43"/>
  <c i="9" r="J41"/>
  <c i="8" r="J41"/>
  <c i="1" r="AN60"/>
  <c i="6" r="J63"/>
  <c r="J41"/>
  <c i="4" r="J41"/>
  <c i="1" r="AN63"/>
  <c r="AN66"/>
  <c r="AU56"/>
  <c r="AU54"/>
  <c r="BC56"/>
  <c r="AY56"/>
  <c r="BB56"/>
  <c r="AX56"/>
  <c i="2" r="J30"/>
  <c i="1" r="AG55"/>
  <c i="5" r="J32"/>
  <c i="1" r="AG59"/>
  <c i="7" r="J32"/>
  <c i="1" r="AG61"/>
  <c i="12" r="J30"/>
  <c i="1" r="AG67"/>
  <c r="AZ64"/>
  <c r="AV64"/>
  <c r="AT64"/>
  <c r="AN64"/>
  <c r="BA56"/>
  <c r="AW56"/>
  <c r="BD56"/>
  <c i="12" l="1" r="J39"/>
  <c i="5" r="J41"/>
  <c i="2" r="J39"/>
  <c i="7" r="J41"/>
  <c i="2" r="J59"/>
  <c i="5" r="J63"/>
  <c i="12" r="J59"/>
  <c i="1" r="AN55"/>
  <c r="AN67"/>
  <c r="AN59"/>
  <c r="AN61"/>
  <c r="BA54"/>
  <c r="AW54"/>
  <c r="AK30"/>
  <c i="3" r="J30"/>
  <c i="1" r="AG57"/>
  <c r="AG56"/>
  <c r="AG54"/>
  <c r="BB54"/>
  <c r="W31"/>
  <c r="BC54"/>
  <c r="W32"/>
  <c r="AZ56"/>
  <c r="AV56"/>
  <c r="AT56"/>
  <c r="AN56"/>
  <c r="BD54"/>
  <c r="W33"/>
  <c i="3" l="1" r="J39"/>
  <c i="1" r="AN57"/>
  <c r="AZ54"/>
  <c r="W29"/>
  <c r="AK26"/>
  <c r="AY54"/>
  <c r="W30"/>
  <c r="AX54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<sst xmlns="http://schemas.openxmlformats.org/spreadsheetml/2006/main">
  <si>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</si>
  <si>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</si>
  <si>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</si>
  <si>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</si>
  <si>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</si>
  <si>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{62672e85-d7c4-488b-8fea-58a670fda6fa}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</si>
  <si>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</si>
  <si>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</si>
  <si>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</si>
  <si>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</si>
  <si>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</si>
  <si>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</si>
  <si>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</si>
  <si>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</si>
  <si>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20210531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</si>
  <si>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</si>
  <si>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</si>
  <si>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č.p. 2983 U Synagogy SO01 stavební úpravy budovy rev22</t>
  </si>
  <si>
    <t>KSO:</t>
  </si>
  <si>
    <t/>
  </si>
  <si>
    <t>CC-CZ:</t>
  </si>
  <si>
    <t>Místo:</t>
  </si>
  <si>
    <t>Česká Lípa</t>
  </si>
  <si>
    <t>Datum:</t>
  </si>
  <si>
    <t>8. 6. 2022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</si>
  <si>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</si>
  <si>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</si>
  <si>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</si>
  <si>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</si>
  <si>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</si>
  <si>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</si>
  <si>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</si>
  <si>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</si>
  <si>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</si>
  <si>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</si>
  <si>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</si>
  <si>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</si>
  <si>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</si>
  <si>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</si>
  <si>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</si>
  <si>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</si>
  <si>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</si>
  <si>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</si>
  <si>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</si>
  <si>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</si>
  <si>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</si>
  <si>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</si>
  <si>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</si>
  <si>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</si>
  <si>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</si>
  <si>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</si>
  <si>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</si>
  <si>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</si>
  <si>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</si>
  <si>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</si>
  <si>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</si>
  <si>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</si>
  <si>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</si>
  <si>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</si>
  <si>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</si>
  <si>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</si>
  <si>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</si>
  <si>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</si>
  <si>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</si>
  <si>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</si>
  <si>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</si>
  <si>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</si>
  <si>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</si>
  <si>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</si>
  <si>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</si>
  <si>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</si>
  <si>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</si>
  <si>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</si>
  <si>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</si>
  <si>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</si>
  <si>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</si>
  <si>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</si>
  <si>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</si>
  <si>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SO01 stavební část - bourání</t>
  </si>
  <si>
    <t>STA</t>
  </si>
  <si>
    <t>1</t>
  </si>
  <si>
    <t>{27c2762e-bc9c-4f8c-ad9b-e2933c01bdac}</t>
  </si>
  <si>
    <t>2</t>
  </si>
  <si>
    <t>02</t>
  </si>
  <si>
    <t>SO 01 stavební úpravy</t>
  </si>
  <si>
    <t>{b9ba7b45-0e69-443c-9fe4-fc6c41088921}</t>
  </si>
  <si>
    <t>Soupis</t>
  </si>
  <si>
    <t>###NOINSERT###</t>
  </si>
  <si>
    <t>02a</t>
  </si>
  <si>
    <t>lehké příčky</t>
  </si>
  <si>
    <t>{fa7df7a7-20a1-4155-b65e-8c102673d944}</t>
  </si>
  <si>
    <t>02b</t>
  </si>
  <si>
    <t>náhradní zdroj</t>
  </si>
  <si>
    <t>{782b9cfc-79fd-456c-a1bb-7b04c3ffd49e}</t>
  </si>
  <si>
    <t>02c</t>
  </si>
  <si>
    <t>ZTI</t>
  </si>
  <si>
    <t>{acec9021-f1df-415d-bfe2-e0c45dedd43e}</t>
  </si>
  <si>
    <t>02d</t>
  </si>
  <si>
    <t>EPS</t>
  </si>
  <si>
    <t>{90c1a411-111a-448e-8438-23917927e9d0}</t>
  </si>
  <si>
    <t>02e</t>
  </si>
  <si>
    <t>Vnitřní plynovod</t>
  </si>
  <si>
    <t>{08f7d95e-be49-49f1-a8e1-66c5648fdd3f}</t>
  </si>
  <si>
    <t>02f</t>
  </si>
  <si>
    <t>Elektroinstalace</t>
  </si>
  <si>
    <t>{dda1b39c-bb9e-49de-9f8d-9eec3b8933ea}</t>
  </si>
  <si>
    <t>02g</t>
  </si>
  <si>
    <t>Slaboproud</t>
  </si>
  <si>
    <t>{46df1c6f-e24d-4ce6-9809-b08bdfb8b048}</t>
  </si>
  <si>
    <t>02ga</t>
  </si>
  <si>
    <t>PC,data</t>
  </si>
  <si>
    <t>3</t>
  </si>
  <si>
    <t>{c89b97db-30ae-4fc3-93c4-d1dfa5a2ef42}</t>
  </si>
  <si>
    <t>02gb</t>
  </si>
  <si>
    <t>EZS</t>
  </si>
  <si>
    <t>{770216fd-1ed5-4e4b-a428-d6766abf556a}</t>
  </si>
  <si>
    <t>03</t>
  </si>
  <si>
    <t>VRN</t>
  </si>
  <si>
    <t>{957231a9-3ded-4627-b5bc-8ed43f5e297d}</t>
  </si>
  <si>
    <t>KRYCÍ LIST SOUPISU PRACÍ</t>
  </si>
  <si>
    <t>Objekt:</t>
  </si>
  <si>
    <t>01 - SO01 stavební část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</si>
  <si>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</si>
  <si>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</si>
  <si>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</si>
  <si>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</si>
  <si>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</si>
  <si>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</si>
  <si>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</si>
  <si>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</si>
  <si>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</si>
  <si>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</si>
  <si>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</si>
  <si>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</si>
  <si>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732 - Ústřední vytápění - strojovny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</si>
  <si>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</si>
  <si>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</si>
  <si>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</si>
  <si>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</si>
  <si>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</si>
  <si>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</si>
  <si>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</si>
  <si>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</si>
  <si>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</si>
  <si>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</si>
  <si>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</si>
  <si>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</si>
  <si>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</si>
  <si>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</si>
  <si>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</si>
  <si>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</si>
  <si>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</si>
  <si>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</si>
  <si>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</si>
  <si>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</si>
  <si>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</si>
  <si>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</si>
  <si>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</si>
  <si>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</si>
  <si>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</si>
  <si>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122111101</t>
  </si>
  <si>
    <t>Odkopávky a prokopávky v hornině třídy těžitelnosti I, skupiny 1 a 2 ručně</t>
  </si>
  <si>
    <t>m3</t>
  </si>
  <si>
    <t>CS ÚRS 2021 02</t>
  </si>
  <si>
    <t>4</t>
  </si>
  <si>
    <t>723561955</t>
  </si>
  <si>
    <t>PP</t>
  </si>
  <si>
    <t>Odkopávky a prokopávky ručně zapažené i nezapažené v hornině třídy těžitelnosti I skupiny 1 a 2</t>
  </si>
  <si>
    <t>Online PSC</t>
  </si>
  <si>
    <t>https://podminky.urs.cz/item/CS_URS_2021_02/122111101</t>
  </si>
  <si>
    <t>VV</t>
  </si>
  <si>
    <t>50,65*0,15"BPDL01</t>
  </si>
  <si>
    <t>162211311</t>
  </si>
  <si>
    <t>Vodorovné přemístění výkopku z horniny třídy těžitelnosti I skupiny 1 až 3 stavebním kolečkem do 10 m</t>
  </si>
  <si>
    <t>-1762026415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</si>
  <si>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</si>
  <si>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https://podminky.urs.cz/item/CS_URS_2021_02/162211311</t>
  </si>
  <si>
    <t>162211319</t>
  </si>
  <si>
    <t>Příplatek k vodorovnému přemístění výkopku z horniny třídy těžitelnosti I skupiny 1 až 3 stavebním kolečkem ZKD 10 m</t>
  </si>
  <si>
    <t>-497053264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</si>
  <si>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</si>
  <si>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https://podminky.urs.cz/item/CS_URS_2021_02/162211319</t>
  </si>
  <si>
    <t>7,598*2 'Přepočtené koeficientem množství</t>
  </si>
  <si>
    <t>171400R</t>
  </si>
  <si>
    <t>436400319</t>
  </si>
  <si>
    <t>vodorovné přemístění výkopku na skládku zhotovitele včetně naložení, uložení a poplatků za uložení</t>
  </si>
  <si>
    <t>Svislé a kompletní konstrukce</t>
  </si>
  <si>
    <t>5</t>
  </si>
  <si>
    <t>317944321</t>
  </si>
  <si>
    <t>Válcované nosníky do č.12 dodatečně osazované do připravených otvorů</t>
  </si>
  <si>
    <t>t</t>
  </si>
  <si>
    <t>2144790549</t>
  </si>
  <si>
    <t>Válcované nosníky dodatečně osazované do připravených otvorů bez zazdění hlav do č. 12</t>
  </si>
  <si>
    <t>https://podminky.urs.cz/item/CS_URS_2021_02/317944321</t>
  </si>
  <si>
    <t>1,2*2*0,0111</t>
  </si>
  <si>
    <t>9</t>
  </si>
  <si>
    <t>Ostatní konstrukce a práce, bourání</t>
  </si>
  <si>
    <t>6</t>
  </si>
  <si>
    <t>962031132</t>
  </si>
  <si>
    <t>Bourání příček z cihel pálených na MVC tl do 100 mm</t>
  </si>
  <si>
    <t>m2</t>
  </si>
  <si>
    <t>256682245</t>
  </si>
  <si>
    <t>Bourání příček z cihel, tvárnic nebo příčkovek z cihel pálených, plných nebo dutých na maltu vápennou nebo vápenocementovou, tl. do 100 mm</t>
  </si>
  <si>
    <t>https://podminky.urs.cz/item/CS_URS_2021_02/962031132</t>
  </si>
  <si>
    <t>(5,67+4,54*5+0,3+0,7*5+0,1)*3,6+0,9*2</t>
  </si>
  <si>
    <t>Mezisoučet 1NP</t>
  </si>
  <si>
    <t>(5,625*6+3,2+6+6,7+5,6*2)*3,3</t>
  </si>
  <si>
    <t>Mezisoučet 2NP</t>
  </si>
  <si>
    <t>Součet</t>
  </si>
  <si>
    <t>7</t>
  </si>
  <si>
    <t>962031133</t>
  </si>
  <si>
    <t>Bourání příček z cihel pálených na MVC tl do 150 mm</t>
  </si>
  <si>
    <t>-660792026</t>
  </si>
  <si>
    <t>Bourání příček z cihel, tvárnic nebo příčkovek z cihel pálených, plných nebo dutých na maltu vápennou nebo vápenocementovou, tl. do 150 mm</t>
  </si>
  <si>
    <t>https://podminky.urs.cz/item/CS_URS_2021_02/962031133</t>
  </si>
  <si>
    <t>(1,85+2,83+1,1+5,62+1,9*2+1,45+(1,75+1,25+1,45)*2+3+3+1,35+2,85+5,6+1,85*2+3,8+4,8+1,95+3,2+3,5+2,7+2+6,3+1,45+2)*3,6+(1,9+4+1,1)*1,2</t>
  </si>
  <si>
    <t>(6,21+1,12+5,65+1,87*2+1,45+3+2,87*2+1,35+4,35*2+0,5)*3,3+(1,9+2,9)*1,2</t>
  </si>
  <si>
    <t>(5,55*4+5,6*2+6,15+5,72+0,7+2,2+6,3+6,3+0,4+0,45*2+4,3*2+0,6+5,6+1,9*2+1,22+0,66+3+2,85*2+1,2)*2,7+1,9*1,2</t>
  </si>
  <si>
    <t>Mezisoučet 3NP</t>
  </si>
  <si>
    <t>(5,55*7+6,2+5,7+3+6,3+3,125+5,7+5,63+1,9*2+1+4,3*2+0,6+3+3+1+3)*2,7+(2,9+1,9)*1,2</t>
  </si>
  <si>
    <t>Mezisoučet 4NP</t>
  </si>
  <si>
    <t>(4+1,6+2+1,1+1,8)*2,7</t>
  </si>
  <si>
    <t>8</t>
  </si>
  <si>
    <t>962032230</t>
  </si>
  <si>
    <t>Bourání zdiva z cihel pálených nebo vápenopískových na MV nebo MVC do 1 m3</t>
  </si>
  <si>
    <t>1008172494</t>
  </si>
  <si>
    <t>Bourání zdiva nadzákladového z cihel nebo tvárnic z cihel pálených nebo vápenopískových, na maltu vápennou nebo vápenocementovou, objemu do 1 m3</t>
  </si>
  <si>
    <t>https://podminky.urs.cz/item/CS_URS_2021_02/962032230</t>
  </si>
  <si>
    <t>1,9*0,3*3,6+1,1*0,4*3,6+0,7*0,3*3,6+1,05*0,3*3,6</t>
  </si>
  <si>
    <t>965042141</t>
  </si>
  <si>
    <t>Bourání podkladů pod dlažby nebo mazanin betonových nebo z litého asfaltu tl do 100 mm pl přes 4 m2</t>
  </si>
  <si>
    <t>1131438509</t>
  </si>
  <si>
    <t>Bourání mazanin betonových nebo z litého asfaltu tl. do 100 mm, plochy přes 4 m2</t>
  </si>
  <si>
    <t>https://podminky.urs.cz/item/CS_URS_2021_02/965042141</t>
  </si>
  <si>
    <t>(42,1+2,8*2+163,5+1,96+2,76+6,15+50,65)*0,065</t>
  </si>
  <si>
    <t>(42,1+2,8*2+163,5+1,96+2,76+6,15+50,65)*0,06</t>
  </si>
  <si>
    <t>10</t>
  </si>
  <si>
    <t>965042241</t>
  </si>
  <si>
    <t>Bourání podkladů pod dlažby nebo mazanin betonových nebo z litého asfaltu tl přes 100 mm pl přes 4 m2</t>
  </si>
  <si>
    <t>1200819997</t>
  </si>
  <si>
    <t>Bourání mazanin betonových nebo z litého asfaltu tl. přes 100 mm, plochy přes 4 m2</t>
  </si>
  <si>
    <t>https://podminky.urs.cz/item/CS_URS_2021_02/965042241</t>
  </si>
  <si>
    <t>(15+4,3)*0,15"instalace</t>
  </si>
  <si>
    <t>(50,65+1,96+2,76+6,15)*0,15"BPDL01</t>
  </si>
  <si>
    <t>11</t>
  </si>
  <si>
    <t>966043121</t>
  </si>
  <si>
    <t>Vybourání částí říms z prostého betonu vyložených do 250 mm tl do 150 mm</t>
  </si>
  <si>
    <t>m</t>
  </si>
  <si>
    <t>-1890159653</t>
  </si>
  <si>
    <t>Vybourání částí říms z prostého betonu vyložených do 250 mm tl. do 150 mm</t>
  </si>
  <si>
    <t>https://podminky.urs.cz/item/CS_URS_2021_02/966043121</t>
  </si>
  <si>
    <t>2,5+2,5+2,5+2,5</t>
  </si>
  <si>
    <t>64</t>
  </si>
  <si>
    <t>967031132</t>
  </si>
  <si>
    <t>Přisekání rovných ostění v cihelném zdivu na MV nebo MVC</t>
  </si>
  <si>
    <t>CS ÚRS 2021 01</t>
  </si>
  <si>
    <t>1360959063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</si>
  <si>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</si>
  <si>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https://podminky.urs.cz/item/CS_URS_2021_01/967031132</t>
  </si>
  <si>
    <t>0,67*0,5</t>
  </si>
  <si>
    <t>0,5*2*2</t>
  </si>
  <si>
    <t>0,2*2*3</t>
  </si>
  <si>
    <t>0,15*2*1</t>
  </si>
  <si>
    <t>63</t>
  </si>
  <si>
    <t>967031733</t>
  </si>
  <si>
    <t>Přisekání plošné zdiva z cihel pálených na MV nebo MVC tl do 150 mm</t>
  </si>
  <si>
    <t>212358501</t>
  </si>
  <si>
    <t>Přisekání (špicování) plošné nebo rovných ostění zdiva z cihel pálených plošné, na maltu vápennou nebo vápenocementovou, tl. na maltu vápennou nebo vápenocementovou, tl. do 150 mm</t>
  </si>
  <si>
    <t>https://podminky.urs.cz/item/CS_URS_2021_01/967031733</t>
  </si>
  <si>
    <t>0,85*1,5"B-NI</t>
  </si>
  <si>
    <t>12</t>
  </si>
  <si>
    <t>96788R1</t>
  </si>
  <si>
    <t>Ochrana stávajících konstrukcí a zařízení</t>
  </si>
  <si>
    <t>soubor</t>
  </si>
  <si>
    <t>-1640325769</t>
  </si>
  <si>
    <t>13</t>
  </si>
  <si>
    <t>968072455</t>
  </si>
  <si>
    <t>Vybourání kovových dveřních zárubní pl do 2 m2</t>
  </si>
  <si>
    <t>933213782</t>
  </si>
  <si>
    <t>Vybourání kovových rámů oken s křídly, dveřních zárubní, vrat, stěn, ostění nebo obkladů dveřních zárubní, plochy do 2 m2</t>
  </si>
  <si>
    <t>https://podminky.urs.cz/item/CS_URS_2021_02/968072455</t>
  </si>
  <si>
    <t>1,8</t>
  </si>
  <si>
    <t>1,8*3</t>
  </si>
  <si>
    <t>14</t>
  </si>
  <si>
    <t>968072456</t>
  </si>
  <si>
    <t>Vybourání kovových dveřních zárubní pl přes 2 m2</t>
  </si>
  <si>
    <t>529061403</t>
  </si>
  <si>
    <t>Vybourání kovových rámů oken s křídly, dveřních zárubní, vrat, stěn, ostění nebo obkladů dveřních zárubní, plochy přes 2 m2</t>
  </si>
  <si>
    <t>https://podminky.urs.cz/item/CS_URS_2021_02/968072456</t>
  </si>
  <si>
    <t>1,25*2,45+1,25*2,05</t>
  </si>
  <si>
    <t>1,6*2+1,45*2+1,25*2</t>
  </si>
  <si>
    <t>65</t>
  </si>
  <si>
    <t>968887R</t>
  </si>
  <si>
    <t>-1112296641</t>
  </si>
  <si>
    <t>lešení a jino pomocné konstrukce nutné pro bourání a demontáže</t>
  </si>
  <si>
    <t>968888R</t>
  </si>
  <si>
    <t>Bourání skleněné plastiky</t>
  </si>
  <si>
    <t>631877589</t>
  </si>
  <si>
    <t>P</t>
  </si>
  <si>
    <t>Poznámka k položce:_x000d_
skleněný objekt ve stupu do budovy. Cena vč. likvidace a pomocných konstrukcí pro demontáž</t>
  </si>
  <si>
    <t>16</t>
  </si>
  <si>
    <t>968999R1</t>
  </si>
  <si>
    <t>demontáž zasklené konstrukce B-NS</t>
  </si>
  <si>
    <t>1733067613</t>
  </si>
  <si>
    <t xml:space="preserve">Poznámka k položce:_x000d_
specifikace dle legendy D.1.1.b)02_x000d_
Cena vč. likvidace </t>
  </si>
  <si>
    <t>17</t>
  </si>
  <si>
    <t>971033431</t>
  </si>
  <si>
    <t>Vybourání otvorů ve zdivu cihelném pl do 0,25 m2 na MVC nebo MV tl do 150 mm</t>
  </si>
  <si>
    <t>kus</t>
  </si>
  <si>
    <t>-34779838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</si>
  <si>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</si>
  <si>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https://podminky.urs.cz/item/CS_URS_2021_02/971033431</t>
  </si>
  <si>
    <t>13"1NP</t>
  </si>
  <si>
    <t>7"2NP</t>
  </si>
  <si>
    <t>1"3NP</t>
  </si>
  <si>
    <t>18</t>
  </si>
  <si>
    <t>971033541</t>
  </si>
  <si>
    <t>Vybourání otvorů ve zdivu cihelném pl do 1 m2 na MVC nebo MV tl do 300 mm</t>
  </si>
  <si>
    <t>2079158326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</si>
  <si>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</si>
  <si>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https://podminky.urs.cz/item/CS_URS_2021_02/971033541</t>
  </si>
  <si>
    <t>0,03</t>
  </si>
  <si>
    <t>19</t>
  </si>
  <si>
    <t>971033561</t>
  </si>
  <si>
    <t>Vybourání otvorů ve zdivu cihelném pl do 1 m2 na MVC nebo MV tl do 600 mm</t>
  </si>
  <si>
    <t>-289929788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</si>
  <si>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</si>
  <si>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https://podminky.urs.cz/item/CS_URS_2021_02/971033561</t>
  </si>
  <si>
    <t>0,623</t>
  </si>
  <si>
    <t>0,0625</t>
  </si>
  <si>
    <t>0,125</t>
  </si>
  <si>
    <t>0,35</t>
  </si>
  <si>
    <t>20</t>
  </si>
  <si>
    <t>971033631</t>
  </si>
  <si>
    <t>Vybourání otvorů ve zdivu cihelném pl do 4 m2 na MVC nebo MV tl do 150 mm</t>
  </si>
  <si>
    <t>504005347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</si>
  <si>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</si>
  <si>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https://podminky.urs.cz/item/CS_URS_2021_02/971033631</t>
  </si>
  <si>
    <t>0,9*2,02*2</t>
  </si>
  <si>
    <t>971042551</t>
  </si>
  <si>
    <t>Vybourání otvorů v betonových příčkách a zdech pl do 1 m2</t>
  </si>
  <si>
    <t>-2025577218</t>
  </si>
  <si>
    <t>Vybourání otvorů v betonových příčkách a zdech základových nebo nadzákladových plochy do 1 m2, tl. jakékoliv</t>
  </si>
  <si>
    <t>https://podminky.urs.cz/item/CS_URS_2021_02/971042551</t>
  </si>
  <si>
    <t>0,336*0,3</t>
  </si>
  <si>
    <t>22</t>
  </si>
  <si>
    <t>971052241</t>
  </si>
  <si>
    <t>Vybourání nebo prorážení otvorů v ŽB příčkách a zdech pl do 0,0225 m2 tl do 300 mm</t>
  </si>
  <si>
    <t>-1292686609</t>
  </si>
  <si>
    <t>Vybourání a prorážení otvorů v železobetonových příčkách a zdech základových nebo nadzákladových, plochy do 0,0225 m2, tl. do 300 mm</t>
  </si>
  <si>
    <t>https://podminky.urs.cz/item/CS_URS_2021_02/971052241</t>
  </si>
  <si>
    <t>4+4+3+2</t>
  </si>
  <si>
    <t>23</t>
  </si>
  <si>
    <t>971052341</t>
  </si>
  <si>
    <t>Vybourání nebo prorážení otvorů v ŽB příčkách a zdech pl do 0,09 m2 tl do 300 mm</t>
  </si>
  <si>
    <t>-322717016</t>
  </si>
  <si>
    <t>Vybourání a prorážení otvorů v železobetonových příčkách a zdech základových nebo nadzákladových, plochy do 0,09 m2, tl. do 300 mm</t>
  </si>
  <si>
    <t>https://podminky.urs.cz/item/CS_URS_2021_02/971052341</t>
  </si>
  <si>
    <t>1+1+1</t>
  </si>
  <si>
    <t>24</t>
  </si>
  <si>
    <t>971052441</t>
  </si>
  <si>
    <t>Vybourání nebo prorážení otvorů v ŽB příčkách a zdech pl do 0,25 m2 tl do 300 mm</t>
  </si>
  <si>
    <t>534822760</t>
  </si>
  <si>
    <t>Vybourání a prorážení otvorů v železobetonových příčkách a zdech základových nebo nadzákladových, plochy do 0,25 m2, tl. do 300 mm</t>
  </si>
  <si>
    <t>https://podminky.urs.cz/item/CS_URS_2021_02/971052441</t>
  </si>
  <si>
    <t>2+1+1+1</t>
  </si>
  <si>
    <t>26</t>
  </si>
  <si>
    <t>974032664</t>
  </si>
  <si>
    <t>Vysekání rýh ve stěnách z dutých cihel nebo tvárnic pro vtahování nosníků hl do 150 mm v do 150 mm</t>
  </si>
  <si>
    <t>-477209003</t>
  </si>
  <si>
    <t>Vysekání rýh ve stěnách nebo příčkách z dutých cihel, tvárnic, desek pro vtahování nosníků do zdí před vybouráním otvoru do hl. 150 mm, při výšce nosníku do 150 mm</t>
  </si>
  <si>
    <t>https://podminky.urs.cz/item/CS_URS_2021_02/974032664</t>
  </si>
  <si>
    <t>1,2*2*3</t>
  </si>
  <si>
    <t>1,3*3*3</t>
  </si>
  <si>
    <t>27</t>
  </si>
  <si>
    <t>976085311</t>
  </si>
  <si>
    <t>Vybourání kanalizačních rámů včetně poklopů nebo mříží pl do 0,6 m2</t>
  </si>
  <si>
    <t>92341033</t>
  </si>
  <si>
    <t>Vybourání drobných zámečnických a jiných konstrukcí kanalizačních rámů litinových, z rýhovaného plechu nebo betonových včetně poklopů nebo mříží, plochy do 0,60 m2</t>
  </si>
  <si>
    <t>https://podminky.urs.cz/item/CS_URS_2021_02/976085311</t>
  </si>
  <si>
    <t>11"B-SP, B-H, B-ER, B-Č, B-PO</t>
  </si>
  <si>
    <t>28</t>
  </si>
  <si>
    <t>977151118</t>
  </si>
  <si>
    <t>Jádrové vrty diamantovými korunkami do stavebních materiálů D přes 90 do 100 mm</t>
  </si>
  <si>
    <t>-1050911623</t>
  </si>
  <si>
    <t>Jádrové vrty diamantovými korunkami do stavebních materiálů (železobetonu, betonu, cihel, obkladů, dlažeb, kamene) průměru přes 90 do 100 mm</t>
  </si>
  <si>
    <t>https://podminky.urs.cz/item/CS_URS_2021_02/977151118</t>
  </si>
  <si>
    <t>0,4*2"1NP</t>
  </si>
  <si>
    <t>0,3*3+0,3"2NP</t>
  </si>
  <si>
    <t>0,3*3+0,3"3NP</t>
  </si>
  <si>
    <t>0,3*3+1"4NP</t>
  </si>
  <si>
    <t>0,23*3"5NP</t>
  </si>
  <si>
    <t>29</t>
  </si>
  <si>
    <t>977151122</t>
  </si>
  <si>
    <t>Jádrové vrty diamantovými korunkami do stavebních materiálů D přes 120 do 130 mm</t>
  </si>
  <si>
    <t>-1529265754</t>
  </si>
  <si>
    <t>Jádrové vrty diamantovými korunkami do stavebních materiálů (železobetonu, betonu, cihel, obkladů, dlažeb, kamene) průměru přes 120 do 130 mm</t>
  </si>
  <si>
    <t>https://podminky.urs.cz/item/CS_URS_2021_02/977151122</t>
  </si>
  <si>
    <t>0,4</t>
  </si>
  <si>
    <t>0,3</t>
  </si>
  <si>
    <t>0,3*2</t>
  </si>
  <si>
    <t>30</t>
  </si>
  <si>
    <t>977151123</t>
  </si>
  <si>
    <t>Jádrové vrty diamantovými korunkami do stavebních materiálů D přes 130 do 150 mm</t>
  </si>
  <si>
    <t>742250936</t>
  </si>
  <si>
    <t>Jádrové vrty diamantovými korunkami do stavebních materiálů (železobetonu, betonu, cihel, obkladů, dlažeb, kamene) průměru přes 130 do 150 mm</t>
  </si>
  <si>
    <t>https://podminky.urs.cz/item/CS_URS_2021_02/977151123</t>
  </si>
  <si>
    <t>0,4*2</t>
  </si>
  <si>
    <t>31</t>
  </si>
  <si>
    <t>977151124</t>
  </si>
  <si>
    <t>Jádrové vrty diamantovými korunkami do stavebních materiálů D přes 150 do 180 mm</t>
  </si>
  <si>
    <t>751416810</t>
  </si>
  <si>
    <t>Jádrové vrty diamantovými korunkami do stavebních materiálů (železobetonu, betonu, cihel, obkladů, dlažeb, kamene) průměru přes 150 do 180 mm</t>
  </si>
  <si>
    <t>https://podminky.urs.cz/item/CS_URS_2021_02/977151124</t>
  </si>
  <si>
    <t>997</t>
  </si>
  <si>
    <t>Přesun sutě</t>
  </si>
  <si>
    <t>32</t>
  </si>
  <si>
    <t>997013154</t>
  </si>
  <si>
    <t>Vnitrostaveništní doprava suti a vybouraných hmot pro budovy v přes 12 do 15 m s omezením mechanizace</t>
  </si>
  <si>
    <t>748776078</t>
  </si>
  <si>
    <t>Vnitrostaveništní doprava suti a vybouraných hmot vodorovně do 50 m svisle s omezením mechanizace pro budovy a haly výšky přes 12 do 15 m</t>
  </si>
  <si>
    <t>https://podminky.urs.cz/item/CS_URS_2021_02/997013154</t>
  </si>
  <si>
    <t>33</t>
  </si>
  <si>
    <t>997013501</t>
  </si>
  <si>
    <t>Odvoz suti a vybouraných hmot na skládku nebo meziskládku do 1 km se složením</t>
  </si>
  <si>
    <t>-1583785700</t>
  </si>
  <si>
    <t>Odvoz suti a vybouraných hmot na skládku nebo meziskládku se složením, na vzdálenost do 1 km</t>
  </si>
  <si>
    <t>https://podminky.urs.cz/item/CS_URS_2021_02/997013501</t>
  </si>
  <si>
    <t>34</t>
  </si>
  <si>
    <t>997013509</t>
  </si>
  <si>
    <t>Příplatek k odvozu suti a vybouraných hmot na skládku ZKD 1 km přes 1 km</t>
  </si>
  <si>
    <t>1065000642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</si>
  <si>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</si>
  <si>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</si>
  <si>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515,767*9 'Přepočtené koeficientem množství</t>
  </si>
  <si>
    <t>35</t>
  </si>
  <si>
    <t>997013631R</t>
  </si>
  <si>
    <t>Poplatek za uložení na skládce (skládkovné) stavebního odpadu směsného kód odpadu 17 09 04</t>
  </si>
  <si>
    <t>551100316</t>
  </si>
  <si>
    <t>Poplatek za uložení stavebního odpadu na skládce (skládkovné) směsného stavebního a demoličního zatříděného do Katalogu odpadů pod kódem 17 09 04</t>
  </si>
  <si>
    <t>Poznámka k položce:_x000d_
položka zahrnuje: vytřídění směsného odpadu, odpady vhodné k recyklaci budou uloženy na recyklační skládku. Položka zahrnuje veškeré příjmy a náklady spojené s tříděním a recyklací.</t>
  </si>
  <si>
    <t>521,557-75-28,063-9,5-0,245-264,022</t>
  </si>
  <si>
    <t>36</t>
  </si>
  <si>
    <t>997013804</t>
  </si>
  <si>
    <t>Poplatek za uložení na skládce (skládkovné) stavebního odpadu ze skla kód odpadu 17 02 02</t>
  </si>
  <si>
    <t>1796834377</t>
  </si>
  <si>
    <t>Poplatek za uložení stavebního odpadu na skládce (skládkovné) ze skla zatříděného do Katalogu odpadů pod kódem 17 02 02</t>
  </si>
  <si>
    <t>https://podminky.urs.cz/item/CS_URS_2021_02/997013804</t>
  </si>
  <si>
    <t>37</t>
  </si>
  <si>
    <t>997013814</t>
  </si>
  <si>
    <t>Poplatek za uložení na skládce (skládkovné) stavebního odpadu izolací kód odpadu 17 06 04</t>
  </si>
  <si>
    <t>234737114</t>
  </si>
  <si>
    <t>Poplatek za uložení stavebního odpadu na skládce (skládkovné) z izolačních materiálů zatříděného do Katalogu odpadů pod kódem 17 06 04</t>
  </si>
  <si>
    <t>https://podminky.urs.cz/item/CS_URS_2021_02/997013814</t>
  </si>
  <si>
    <t>38</t>
  </si>
  <si>
    <t>997013861</t>
  </si>
  <si>
    <t>Poplatek za uložení stavebního odpadu na recyklační skládce (skládkovné) z prostého betonu kód odpadu 17 01 01</t>
  </si>
  <si>
    <t>1649238780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</si>
  <si>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</si>
  <si>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</si>
  <si>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75</t>
  </si>
  <si>
    <t>39</t>
  </si>
  <si>
    <t>997013862</t>
  </si>
  <si>
    <t xml:space="preserve">Poplatek za uložení stavebního odpadu na recyklační skládce (skládkovné) z armovaného betonu kód odpadu  17 01 01</t>
  </si>
  <si>
    <t>-2008213574</t>
  </si>
  <si>
    <t>Poplatek za uložení stavebního odpadu na recyklační skládce (skládkovné) z armovaného betonu zatříděného do Katalogu odpadů pod kódem 17 01 01</t>
  </si>
  <si>
    <t>https://podminky.urs.cz/item/CS_URS_2021_01/997013862</t>
  </si>
  <si>
    <t>26,671+0,221+0,236+0,935</t>
  </si>
  <si>
    <t>40</t>
  </si>
  <si>
    <t>997013863</t>
  </si>
  <si>
    <t xml:space="preserve">Poplatek za uložení stavebního odpadu na recyklační skládce (skládkovné) cihelného kód odpadu  17 01 02</t>
  </si>
  <si>
    <t>-1975312889</t>
  </si>
  <si>
    <t>Poplatek za uložení stavebního odpadu na recyklační skládce (skládkovné) cihelného zatříděného do Katalogu odpadů pod kódem 17 01 02</t>
  </si>
  <si>
    <t>https://podminky.urs.cz/item/CS_URS_2021_01/997013863</t>
  </si>
  <si>
    <t>252,138+9,947+0,53+0,982+0,344+0,081</t>
  </si>
  <si>
    <t>998</t>
  </si>
  <si>
    <t>Přesun hmot</t>
  </si>
  <si>
    <t>41</t>
  </si>
  <si>
    <t>998011003</t>
  </si>
  <si>
    <t>Přesun hmot pro budovy zděné v přes 12 do 24 m</t>
  </si>
  <si>
    <t>1391088486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</si>
  <si>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</si>
  <si>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https://podminky.urs.cz/item/CS_URS_2021_02/998011003</t>
  </si>
  <si>
    <t>PSV</t>
  </si>
  <si>
    <t>Práce a dodávky PSV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</si>
  <si>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</si>
  <si>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</si>
  <si>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</si>
  <si>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</si>
  <si>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</si>
  <si>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-276196918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</si>
  <si>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</si>
  <si>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https://podminky.urs.cz/item/CS_URS_2021_02/713120821</t>
  </si>
  <si>
    <t>(346+135+37+50,65+10,9+3,9)</t>
  </si>
  <si>
    <t>732</t>
  </si>
  <si>
    <t>Ústřední vytápění - strojovny</t>
  </si>
  <si>
    <t>43</t>
  </si>
  <si>
    <t>73229281R</t>
  </si>
  <si>
    <t>Demontáž strojovny UT</t>
  </si>
  <si>
    <t>HR</t>
  </si>
  <si>
    <t>-1099574815</t>
  </si>
  <si>
    <t>Poznámka k položce:_x000d_
včetně likvidace materiálu</t>
  </si>
  <si>
    <t>741</t>
  </si>
  <si>
    <t>Elektroinstalace - silnoproud</t>
  </si>
  <si>
    <t>44</t>
  </si>
  <si>
    <t>74137182R</t>
  </si>
  <si>
    <t>Demontáž osvětlovacího modulového systému zářivkového délky do 1100 mm bez zachováním funkčnosti</t>
  </si>
  <si>
    <t>hr</t>
  </si>
  <si>
    <t>-832932613</t>
  </si>
  <si>
    <t>Demontáž svítidel bez zachování funkčnosti (do suti) v bytových nebo společenských místnostech modulového systému zářivkových, délky do 1100 mm</t>
  </si>
  <si>
    <t>Poznámka k položce:_x000d_
kompletní odstranění svítidel a kabeláže včetně likvidace</t>
  </si>
  <si>
    <t>45</t>
  </si>
  <si>
    <t>741388R</t>
  </si>
  <si>
    <t>Demontáž kabelů</t>
  </si>
  <si>
    <t>-1190249489</t>
  </si>
  <si>
    <t>46</t>
  </si>
  <si>
    <t>741555R</t>
  </si>
  <si>
    <t>Likvidace svítidel a kabelů</t>
  </si>
  <si>
    <t>1915620314</t>
  </si>
  <si>
    <t>763</t>
  </si>
  <si>
    <t>Konstrukce suché výstavby</t>
  </si>
  <si>
    <t>47</t>
  </si>
  <si>
    <t>763251812</t>
  </si>
  <si>
    <t>Demontáž dvou vrstev desek sádrovláknitá podlaha</t>
  </si>
  <si>
    <t>-1982996066</t>
  </si>
  <si>
    <t>Demontáž podlahy ze sádrovláknitých desek desek dvou vrstev</t>
  </si>
  <si>
    <t>https://podminky.urs.cz/item/CS_URS_2021_02/763251812</t>
  </si>
  <si>
    <t>10,85"3NP</t>
  </si>
  <si>
    <t>48</t>
  </si>
  <si>
    <t>763431802</t>
  </si>
  <si>
    <t>Demontáž minerálního podhledu zavěšeného na polozapuštěném roštu</t>
  </si>
  <si>
    <t>1171612842</t>
  </si>
  <si>
    <t>Demontáž podhledu minerálního na zavěšeném na roštu polozapuštěném</t>
  </si>
  <si>
    <t>https://podminky.urs.cz/item/CS_URS_2021_02/763431802</t>
  </si>
  <si>
    <t>779,92"1NP</t>
  </si>
  <si>
    <t>778,59"2NP</t>
  </si>
  <si>
    <t>766</t>
  </si>
  <si>
    <t>Konstrukce truhlářské</t>
  </si>
  <si>
    <t>49</t>
  </si>
  <si>
    <t>766411821</t>
  </si>
  <si>
    <t>Demontáž truhlářského obložení stěn z palubek</t>
  </si>
  <si>
    <t>-1931700614</t>
  </si>
  <si>
    <t>Demontáž obložení stěn palubkami</t>
  </si>
  <si>
    <t>https://podminky.urs.cz/item/CS_URS_2021_02/766411821</t>
  </si>
  <si>
    <t>1,55*3,6</t>
  </si>
  <si>
    <t>1,55*3,3</t>
  </si>
  <si>
    <t>1,55*2,7</t>
  </si>
  <si>
    <t>50</t>
  </si>
  <si>
    <t>766825821</t>
  </si>
  <si>
    <t>Demontáž truhlářských vestavěných skříní dvoukřídlových</t>
  </si>
  <si>
    <t>-721895611</t>
  </si>
  <si>
    <t>Demontáž nábytku vestavěného skříní dvoukřídlových</t>
  </si>
  <si>
    <t>https://podminky.urs.cz/item/CS_URS_2021_02/766825821</t>
  </si>
  <si>
    <t>16*2</t>
  </si>
  <si>
    <t>36+7</t>
  </si>
  <si>
    <t>767</t>
  </si>
  <si>
    <t>Konstrukce zámečnické</t>
  </si>
  <si>
    <t>51</t>
  </si>
  <si>
    <t>767112811</t>
  </si>
  <si>
    <t>Demontáž stěn pro zasklení šroubovaných</t>
  </si>
  <si>
    <t>1446151639</t>
  </si>
  <si>
    <t>Demontáž stěn a příček pro zasklení šroubovaných</t>
  </si>
  <si>
    <t>https://podminky.urs.cz/item/CS_URS_2021_02/767112811</t>
  </si>
  <si>
    <t>(1,9+1,93+1,75+1,65+1,5+3,7+2,3*6+2,55+7,45+2,85)*3,6</t>
  </si>
  <si>
    <t>(1,6+2,825+5,55*4+5,7+1,8+5,55*3+2,8+0,98+0,9*3)*3,3</t>
  </si>
  <si>
    <t>0,9*6*2,7</t>
  </si>
  <si>
    <t>0,9*9*2,7+(5,385+2,845)*2,7</t>
  </si>
  <si>
    <t>52</t>
  </si>
  <si>
    <t>767988R1</t>
  </si>
  <si>
    <t>demontáž technologie strojovny VZT</t>
  </si>
  <si>
    <t>-886186118</t>
  </si>
  <si>
    <t>Poznámka k položce:_x000d_
včetně likvidace</t>
  </si>
  <si>
    <t>53</t>
  </si>
  <si>
    <t>767988R2</t>
  </si>
  <si>
    <t>demontáž technologie rozvodny NN</t>
  </si>
  <si>
    <t>-1856545706</t>
  </si>
  <si>
    <t>54</t>
  </si>
  <si>
    <t>767988R3</t>
  </si>
  <si>
    <t>demontáž technologie fontány</t>
  </si>
  <si>
    <t>1016495595</t>
  </si>
  <si>
    <t>55</t>
  </si>
  <si>
    <t>767988R4</t>
  </si>
  <si>
    <t>demontáž táhel VZT</t>
  </si>
  <si>
    <t>-112515181</t>
  </si>
  <si>
    <t>Poznámka k položce:_x000d_
m. 211 včetně likvidace</t>
  </si>
  <si>
    <t>56</t>
  </si>
  <si>
    <t>767996703</t>
  </si>
  <si>
    <t>Demontáž atypických zámečnických konstrukcí řezáním hm jednotlivých dílů přes 100 do 250 kg</t>
  </si>
  <si>
    <t>kg</t>
  </si>
  <si>
    <t>2119227371</t>
  </si>
  <si>
    <t>Demontáž ostatních zámečnických konstrukcí o hmotnosti jednotlivých dílů řezáním přes 100 do 250 kg</t>
  </si>
  <si>
    <t>https://podminky.urs.cz/item/CS_URS_2021_02/767996703</t>
  </si>
  <si>
    <t>200"B-NE</t>
  </si>
  <si>
    <t>771</t>
  </si>
  <si>
    <t>Podlahy z dlaždic</t>
  </si>
  <si>
    <t>57</t>
  </si>
  <si>
    <t>771471810</t>
  </si>
  <si>
    <t>Demontáž soklíků z dlaždic keramických kladených do malty rovných</t>
  </si>
  <si>
    <t>-1586925465</t>
  </si>
  <si>
    <t>https://podminky.urs.cz/item/CS_URS_2021_02/771471810</t>
  </si>
  <si>
    <t>510</t>
  </si>
  <si>
    <t>58</t>
  </si>
  <si>
    <t>771571810</t>
  </si>
  <si>
    <t>Demontáž podlah z dlaždic keramických kladených do malty</t>
  </si>
  <si>
    <t>2050007986</t>
  </si>
  <si>
    <t>https://podminky.urs.cz/item/CS_URS_2021_02/771571810</t>
  </si>
  <si>
    <t>10,76+62,5+7,62+7,05+7,59+2,85+1,27+1,31+4,54+7,59+4,61+4,5+1,32+2,36+37,67</t>
  </si>
  <si>
    <t>3,17+11,74+1,96+2,76+6,15+50,65+8,49+10,23+5,96+7,12+72,39</t>
  </si>
  <si>
    <t>8,09+5,07+4,77+8,09+7,77+4,48</t>
  </si>
  <si>
    <t>8,09+5,07+4,72+8,09+7,19+4,48</t>
  </si>
  <si>
    <t>9,3</t>
  </si>
  <si>
    <t>Mezisoučet 5NP</t>
  </si>
  <si>
    <t>776</t>
  </si>
  <si>
    <t>Podlahy povlakové</t>
  </si>
  <si>
    <t>59</t>
  </si>
  <si>
    <t>776201811</t>
  </si>
  <si>
    <t>Demontáž lepených povlakových podlah bez podložky ručně</t>
  </si>
  <si>
    <t>-1614921091</t>
  </si>
  <si>
    <t>Demontáž povlakových podlahovin lepených ručně bez podložky</t>
  </si>
  <si>
    <t>https://podminky.urs.cz/item/CS_URS_2021_02/776201811</t>
  </si>
  <si>
    <t>13,17*5+12,37</t>
  </si>
  <si>
    <t>778,59-22,32-2,42-22,01</t>
  </si>
  <si>
    <t>85,58+15,46+16,19+35,91+47,37+16,44+36,44+16,3+31,52+33,29</t>
  </si>
  <si>
    <t>65,73+15,46+16,19+35,91+48,2+15,33+16,7*2+15,33+32,5+15,73+10,7+6,81+18,72</t>
  </si>
  <si>
    <t>778,59-22,01-22,32-2,42</t>
  </si>
  <si>
    <t>65,73+15,46+16,19+35,91+48,2+15,33+16,7+16,7+15,33+32,5+15,73+10,7+6,81+18,72</t>
  </si>
  <si>
    <t>60</t>
  </si>
  <si>
    <t>776301811</t>
  </si>
  <si>
    <t>Odstranění lepených podlahovin bez podložky ze schodišťových stupňů</t>
  </si>
  <si>
    <t>-1902713432</t>
  </si>
  <si>
    <t>Demontáž povlakových podlahovin ze schodišťových stupňů bez podložky</t>
  </si>
  <si>
    <t>https://podminky.urs.cz/item/CS_URS_2021_02/776301811</t>
  </si>
  <si>
    <t>1,6*24</t>
  </si>
  <si>
    <t>61</t>
  </si>
  <si>
    <t>776410811</t>
  </si>
  <si>
    <t>Odstranění soklíků a lišt pryžových nebo plastových</t>
  </si>
  <si>
    <t>-607467891</t>
  </si>
  <si>
    <t>Demontáž soklíků nebo lišt pryžových nebo plastových</t>
  </si>
  <si>
    <t>https://podminky.urs.cz/item/CS_URS_2021_02/776410811</t>
  </si>
  <si>
    <t>781</t>
  </si>
  <si>
    <t>Dokončovací práce - obklady</t>
  </si>
  <si>
    <t>62</t>
  </si>
  <si>
    <t>781471810</t>
  </si>
  <si>
    <t>Demontáž obkladů z obkladaček keramických kladených do malty</t>
  </si>
  <si>
    <t>-167025089</t>
  </si>
  <si>
    <t>Demontáž obkladů z dlaždic keramických kladených do malty</t>
  </si>
  <si>
    <t>https://podminky.urs.cz/item/CS_URS_2021_02/781471810</t>
  </si>
  <si>
    <t>(1,3+1,5+3+3,15+1,75+1+2,5+1,25+1,5+6,15)*2</t>
  </si>
  <si>
    <t>(1,5+0,45+0,6)*2+5,8*3</t>
  </si>
  <si>
    <t>(3,15+2,8+8,6)*2</t>
  </si>
  <si>
    <t>02 - SO 01 stavební úpravy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</si>
  <si>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</si>
  <si>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</si>
  <si>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</si>
  <si>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</si>
  <si>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</si>
  <si>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</si>
  <si>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</si>
  <si>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</si>
  <si>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</si>
  <si>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</si>
  <si>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</si>
  <si>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132112112</t>
  </si>
  <si>
    <t>Hloubení rýh š do 800 mm v nesoudržných horninách třídy těžitelnosti I skupiny 1 a 2 ručně</t>
  </si>
  <si>
    <t>-1974385312</t>
  </si>
  <si>
    <t>Hloubení rýh šířky do 800 mm ručně zapažených i nezapažených, s urovnáním dna do předepsaného profilu a spádu v hornině třídy těžitelnosti I skupiny 1 a 2 nesoudržných</t>
  </si>
  <si>
    <t>https://podminky.urs.cz/item/CS_URS_2021_02/132112112</t>
  </si>
  <si>
    <t>(2,5+1,2)*0,8*0,7</t>
  </si>
  <si>
    <t>(3,5+1,4)*0,6*0,7</t>
  </si>
  <si>
    <t>-1252581530</t>
  </si>
  <si>
    <t>836126778</t>
  </si>
  <si>
    <t>1,938</t>
  </si>
  <si>
    <t>1,938*2 'Přepočtené koeficientem množství</t>
  </si>
  <si>
    <t>579614923</t>
  </si>
  <si>
    <t>174111101</t>
  </si>
  <si>
    <t>Zásyp jam, šachet rýh nebo kolem objektů sypaninou se zhutněním ručně</t>
  </si>
  <si>
    <t>-261737093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</si>
  <si>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</si>
  <si>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</si>
  <si>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4,13-1,938</t>
  </si>
  <si>
    <t>Zakládání</t>
  </si>
  <si>
    <t>274313711</t>
  </si>
  <si>
    <t>Základové pásy z betonu tř. C 20/25</t>
  </si>
  <si>
    <t>378904767</t>
  </si>
  <si>
    <t>Základy z betonu prostého pasy betonu kamenem neprokládaného tř. C 20/25</t>
  </si>
  <si>
    <t>https://podminky.urs.cz/item/CS_URS_2021_02/274313711</t>
  </si>
  <si>
    <t>2,52*0,4*0,275</t>
  </si>
  <si>
    <t>1,22*0,48*0,275</t>
  </si>
  <si>
    <t>(2,225+0,565+1,065+3,15+0,4)*0,3*0,675</t>
  </si>
  <si>
    <t>274351121</t>
  </si>
  <si>
    <t>Zřízení bednění základových pasů rovného</t>
  </si>
  <si>
    <t>13487351</t>
  </si>
  <si>
    <t>Bednění základů pasů rovné zřízení</t>
  </si>
  <si>
    <t>https://podminky.urs.cz/item/CS_URS_2021_02/274351121</t>
  </si>
  <si>
    <t>2,52*2*0,275</t>
  </si>
  <si>
    <t>1,22*2*0,275</t>
  </si>
  <si>
    <t>(2,225+0,565+1,065+3,15+0,4)*2*0,675</t>
  </si>
  <si>
    <t>274351122</t>
  </si>
  <si>
    <t>Odstranění bednění základových pasů rovného</t>
  </si>
  <si>
    <t>-1485876051</t>
  </si>
  <si>
    <t>Bednění základů pasů rovné odstranění</t>
  </si>
  <si>
    <t>https://podminky.urs.cz/item/CS_URS_2021_02/274351122</t>
  </si>
  <si>
    <t>311235121</t>
  </si>
  <si>
    <t>Zdivo jednovrstvé z cihel broušených do P10 na tenkovrstvou maltu tl 200 mm</t>
  </si>
  <si>
    <t>-298840240</t>
  </si>
  <si>
    <t>Zdivo jednovrstvé z cihel děrovaných broušených na celoplošnou tenkovrstvou maltu, pevnost cihel do P10, tl. zdiva 200 mm</t>
  </si>
  <si>
    <t>https://podminky.urs.cz/item/CS_URS_2021_02/311235121</t>
  </si>
  <si>
    <t>1,3*3,25</t>
  </si>
  <si>
    <t>1,6*2,7</t>
  </si>
  <si>
    <t>311235151</t>
  </si>
  <si>
    <t>Zdivo jednovrstvé z cihel broušených do P10 na tenkovrstvou maltu tl 300 mm</t>
  </si>
  <si>
    <t>-1394329112</t>
  </si>
  <si>
    <t>Zdivo jednovrstvé z cihel děrovaných broušených na celoplošnou tenkovrstvou maltu, pevnost cihel do P10, tl. zdiva 300 mm</t>
  </si>
  <si>
    <t>https://podminky.urs.cz/item/CS_URS_2021_02/311235151</t>
  </si>
  <si>
    <t>1,255*3,6</t>
  </si>
  <si>
    <t>311236601</t>
  </si>
  <si>
    <t>Zdivo jednovrstvé zvukově izolační z cihel děrovaných broušených do P15 s vloženou izolací tl 210 mm</t>
  </si>
  <si>
    <t>1737015228</t>
  </si>
  <si>
    <t>Zdivo jednovrstvé zvukově izolační z cihel děrovaných z broušených cihel s vloženou izolací z minerální vlny na zdicí pěnu, pevnost cihel do P15, tl. zdiva 210 mm</t>
  </si>
  <si>
    <t>https://podminky.urs.cz/item/CS_URS_2021_02/311236601</t>
  </si>
  <si>
    <t>(2,75+3,425)*3,4</t>
  </si>
  <si>
    <t>-1,6*2</t>
  </si>
  <si>
    <t>(5,55*4+4,655*2+16,985+8,7+3,875)*2,7</t>
  </si>
  <si>
    <t>-1,6*8</t>
  </si>
  <si>
    <t>311272031</t>
  </si>
  <si>
    <t>Zdivo z pórobetonových tvárnic hladkých přes P2 do P4 přes 450 do 600 kg/m3 na tenkovrstvou maltu tl 200 mm</t>
  </si>
  <si>
    <t>1026600412</t>
  </si>
  <si>
    <t>Zdivo z pórobetonových tvárnic na tenké maltové lože, tl. zdiva 200 mm pevnost tvárnic přes P2 do P4, objemová hmotnost přes 450 do 600 kg/m3 hladkých</t>
  </si>
  <si>
    <t>https://podminky.urs.cz/item/CS_URS_2021_02/311272031</t>
  </si>
  <si>
    <t>(2,1*2+1,5)*3,25</t>
  </si>
  <si>
    <t>311272211</t>
  </si>
  <si>
    <t>Zdivo z pórobetonových tvárnic hladkých do P2 do 450 kg/m3 na tenkovrstvou maltu tl 300 mm</t>
  </si>
  <si>
    <t>1535655007</t>
  </si>
  <si>
    <t>Zdivo z pórobetonových tvárnic na tenké maltové lože, tl. zdiva 300 mm pevnost tvárnic do P2, objemová hmotnost do 450 kg/m3 hladkých</t>
  </si>
  <si>
    <t>https://podminky.urs.cz/item/CS_URS_2021_02/311272211</t>
  </si>
  <si>
    <t>1,2*3,25</t>
  </si>
  <si>
    <t>317168012</t>
  </si>
  <si>
    <t>Překlad keramický plochý š 115 mm dl 1250 mm</t>
  </si>
  <si>
    <t>-677963377</t>
  </si>
  <si>
    <t>Překlady keramické ploché osazené do maltového lože, výšky překladu 71 mm šířky 115 mm, délky 1250 mm</t>
  </si>
  <si>
    <t>https://podminky.urs.cz/item/CS_URS_2021_02/317168012</t>
  </si>
  <si>
    <t>25</t>
  </si>
  <si>
    <t>317168015</t>
  </si>
  <si>
    <t>Překlad keramický plochý š 115 mm dl 2000 mm</t>
  </si>
  <si>
    <t>455745250</t>
  </si>
  <si>
    <t>Překlady keramické ploché osazené do maltového lože, výšky překladu 71 mm šířky 115 mm, délky 2000 mm</t>
  </si>
  <si>
    <t>https://podminky.urs.cz/item/CS_URS_2021_02/317168015</t>
  </si>
  <si>
    <t>317168052</t>
  </si>
  <si>
    <t>Překlad keramický vysoký v 238 mm dl 1250 mm</t>
  </si>
  <si>
    <t>726550822</t>
  </si>
  <si>
    <t>Překlady keramické vysoké osazené do maltového lože, šířky překladu 70 mm výšky 238 mm, délky 1250 mm</t>
  </si>
  <si>
    <t>https://podminky.urs.cz/item/CS_URS_2021_02/317168052</t>
  </si>
  <si>
    <t>2*2+3</t>
  </si>
  <si>
    <t>2*8</t>
  </si>
  <si>
    <t>246</t>
  </si>
  <si>
    <t>317234410</t>
  </si>
  <si>
    <t>Vyzdívka mezi nosníky z cihel pálených na MC</t>
  </si>
  <si>
    <t>745381855</t>
  </si>
  <si>
    <t>Vyzdívka mezi nosníky cihlami pálenými na maltu cementovou</t>
  </si>
  <si>
    <t>https://podminky.urs.cz/item/CS_URS_2021_01/317234410</t>
  </si>
  <si>
    <t>1,3*0,1*0,5*2</t>
  </si>
  <si>
    <t>1,2*0,1*0,5</t>
  </si>
  <si>
    <t>1284654548</t>
  </si>
  <si>
    <t>(1,3*3*2+1,2*2)*0,011</t>
  </si>
  <si>
    <t>(1,2*2)*0,011</t>
  </si>
  <si>
    <t>317998110</t>
  </si>
  <si>
    <t>Tepelná izolace mezi překlady v 24 cm z EPS tl do 30 mm</t>
  </si>
  <si>
    <t>947766553</t>
  </si>
  <si>
    <t>Izolace tepelná mezi překlady z pěnového polystyrenu výšky 24 cm, tloušťky do 30 mm</t>
  </si>
  <si>
    <t>https://podminky.urs.cz/item/CS_URS_2021_02/317998110</t>
  </si>
  <si>
    <t>1,25*3*2</t>
  </si>
  <si>
    <t>3*8*1,25</t>
  </si>
  <si>
    <t>340271041</t>
  </si>
  <si>
    <t>Zazdívka otvorů v příčkách nebo stěnách pl přes 0,25 do 1 m2 tvárnicemi pórobetonovými tl 150 mm</t>
  </si>
  <si>
    <t>-969170690</t>
  </si>
  <si>
    <t>Zazdívka otvorů v příčkách nebo stěnách pórobetonovými tvárnicemi plochy přes 0,025 m2 do 1 m2, objemová hmotnost 500 kg/m3, tloušťka příčky 150 mm</t>
  </si>
  <si>
    <t>https://podminky.urs.cz/item/CS_URS_2021_02/340271041</t>
  </si>
  <si>
    <t>0,65*0,4*3</t>
  </si>
  <si>
    <t>0,55*0,5*3</t>
  </si>
  <si>
    <t>0,65*0,3*2+1,35*0,35+0,8*0,35+0,5*0,35</t>
  </si>
  <si>
    <t>342244211</t>
  </si>
  <si>
    <t>Příčka z cihel broušených na tenkovrstvou maltu tloušťky 115 mm</t>
  </si>
  <si>
    <t>-948165751</t>
  </si>
  <si>
    <t>Příčky jednoduché z cihel děrovaných broušených, na tenkovrstvou maltu, pevnost cihel do P15, tl. příčky 115 mm</t>
  </si>
  <si>
    <t>https://podminky.urs.cz/item/CS_URS_2021_02/342244211</t>
  </si>
  <si>
    <t>(5,925+0,3+1,75*2+2,42*2+3,3+2,825*2+1,45+2,85*2+2,1+1,5+1,6+2,1*2)*3,2</t>
  </si>
  <si>
    <t>-1,6*2-1,4*8</t>
  </si>
  <si>
    <t>(7,2+3,735+3,11)*3,6-1,8-1,6</t>
  </si>
  <si>
    <t>(2,68+2,385*2+3,25+1,8*2+3,235+3,83+3+1,35*2+1,525+3,975+2,85+5,785+1,505)*3,4</t>
  </si>
  <si>
    <t>-1,6*3-1,4*6</t>
  </si>
  <si>
    <t>(2,3+1,65+5,66+2,27*2+3,25+1,8*2+3,07+3,85+1,35*2+3)*2,7</t>
  </si>
  <si>
    <t>-1,6*4-1,4*6</t>
  </si>
  <si>
    <t>(5,63+1,1+2,27*2+2,75+1,8*2+3,07+1,6+3,85+3+1,35*2)*2,7</t>
  </si>
  <si>
    <t>(2,335+1,515+1,9+2,815+0,7+3,4)*2,7</t>
  </si>
  <si>
    <t>-1,6*3</t>
  </si>
  <si>
    <t>342244221</t>
  </si>
  <si>
    <t>Příčka z cihel broušených na tenkovrstvou maltu tloušťky 140 mm</t>
  </si>
  <si>
    <t>-1640817551</t>
  </si>
  <si>
    <t>Příčky jednoduché z cihel děrovaných broušených, na tenkovrstvou maltu, pevnost cihel do P15, tl. příčky 140 mm</t>
  </si>
  <si>
    <t>https://podminky.urs.cz/item/CS_URS_2021_02/342244221</t>
  </si>
  <si>
    <t>342244311</t>
  </si>
  <si>
    <t>Příčka zvukově izolační pevnosti P15 z broušených cihel na tenkovrstvou maltu tloušťky 115 mm</t>
  </si>
  <si>
    <t>760807599</t>
  </si>
  <si>
    <t>Příčky jednoduché z cihel děrovaných zvukově izolační z cihel broušených na tenkovrstvou zdicí maltu, pevnost cihel do P15, tl. příčky 115 mm</t>
  </si>
  <si>
    <t>https://podminky.urs.cz/item/CS_URS_2021_02/342244311</t>
  </si>
  <si>
    <t>(8,55*2)*3,6</t>
  </si>
  <si>
    <t>-1,8*2-1,6*2</t>
  </si>
  <si>
    <t>(2,55+4,5+4)*3,2</t>
  </si>
  <si>
    <t>-1,6*2-1,8</t>
  </si>
  <si>
    <t>(6,085+2,2)*3,2-1,6*2</t>
  </si>
  <si>
    <t>(2,725+2,475+1+1,3+1,1)*3,2-1,6*2</t>
  </si>
  <si>
    <t>(2,845+3,5)*2*3,2-1,6*2</t>
  </si>
  <si>
    <t>(5,785*3+3,4+6,3+2,6+7,2+5,68+4,44*2+2,1+12,825+2,535+5,55)*3,4</t>
  </si>
  <si>
    <t>-1,6*13</t>
  </si>
  <si>
    <t>(18,25+5,05*5+1,1+4,235+6)*2,7</t>
  </si>
  <si>
    <t>-1,6*6</t>
  </si>
  <si>
    <t>(6+4,07+4,59)*2,7</t>
  </si>
  <si>
    <t>342272245</t>
  </si>
  <si>
    <t>Příčka z pórobetonových hladkých tvárnic na tenkovrstvou maltu tl 150 mm</t>
  </si>
  <si>
    <t>32005435</t>
  </si>
  <si>
    <t>Příčky z pórobetonových tvárnic hladkých na tenké maltové lože objemová hmotnost do 500 kg/m3, tloušťka příčky 150 mm</t>
  </si>
  <si>
    <t>https://podminky.urs.cz/item/CS_URS_2021_02/342272245</t>
  </si>
  <si>
    <t>1,6*3,25</t>
  </si>
  <si>
    <t>250</t>
  </si>
  <si>
    <t>342291112</t>
  </si>
  <si>
    <t>Ukotvení příček montážní polyuretanovou pěnou tl příčky přes 100 mm</t>
  </si>
  <si>
    <t>953837604</t>
  </si>
  <si>
    <t>Ukotvení příček polyuretanovou pěnou, tl. příčky přes 100 mm</t>
  </si>
  <si>
    <t>https://podminky.urs.cz/item/CS_URS_2021_01/342291112</t>
  </si>
  <si>
    <t>244</t>
  </si>
  <si>
    <t>342291121</t>
  </si>
  <si>
    <t>Ukotvení příček k cihelným konstrukcím plochými kotvami</t>
  </si>
  <si>
    <t>512036243</t>
  </si>
  <si>
    <t>Ukotvení příček plochými kotvami, do konstrukce cihelné</t>
  </si>
  <si>
    <t>https://podminky.urs.cz/item/CS_URS_2021_01/342291121</t>
  </si>
  <si>
    <t>245</t>
  </si>
  <si>
    <t>342291131</t>
  </si>
  <si>
    <t>Ukotvení příček k betonovým konstrukcím plochými kotvami</t>
  </si>
  <si>
    <t>-189280957</t>
  </si>
  <si>
    <t>Ukotvení příček plochými kotvami, do konstrukce betonové</t>
  </si>
  <si>
    <t>https://podminky.urs.cz/item/CS_URS_2021_01/342291131</t>
  </si>
  <si>
    <t>247</t>
  </si>
  <si>
    <t>346244381</t>
  </si>
  <si>
    <t>Plentování jednostranné v do 200 mm válcovaných nosníků cihlami</t>
  </si>
  <si>
    <t>288652749</t>
  </si>
  <si>
    <t>Plentování ocelových válcovaných nosníků jednostranné cihlami na maltu, výška stojiny do 200 mm</t>
  </si>
  <si>
    <t>https://podminky.urs.cz/item/CS_URS_2021_01/346244381</t>
  </si>
  <si>
    <t>1,3*(0,12*2)*2</t>
  </si>
  <si>
    <t>1,2*(0,12*2)</t>
  </si>
  <si>
    <t>1,2*0,12*2*3</t>
  </si>
  <si>
    <t>1,25*0,12</t>
  </si>
  <si>
    <t>249</t>
  </si>
  <si>
    <t>347000R</t>
  </si>
  <si>
    <t>kotevní úhelníl pro osazení překladu</t>
  </si>
  <si>
    <t>1267501061</t>
  </si>
  <si>
    <t>Poznámka k položce:_x000d_
úhelník 100/100/5 30cm včetně chemické kotvy 2x do betonu_x000d_
+ odsekání omítky pro osazení</t>
  </si>
  <si>
    <t>348272213</t>
  </si>
  <si>
    <t>Plotová zeď tl 195 mm z betonových tvarovek oboustranně štípaných přírodních na MC vč spárování</t>
  </si>
  <si>
    <t>-748097071</t>
  </si>
  <si>
    <t>Ploty z tvárnic betonových plotová zeď na maltu cementovou včetně spárování současně při zdění z tvarovek oboustranně štípaných, dutých přírodních, tloušťka zdiva 195 mm</t>
  </si>
  <si>
    <t>https://podminky.urs.cz/item/CS_URS_2021_02/348272213</t>
  </si>
  <si>
    <t>2,075*0,6</t>
  </si>
  <si>
    <t>348272513</t>
  </si>
  <si>
    <t>Plotová stříška pro zeď tl 195 mm z tvarovek hladkých nebo štípaných přírodních</t>
  </si>
  <si>
    <t>-1303578490</t>
  </si>
  <si>
    <t>Ploty z tvárnic betonových plotová stříška lepená mrazuvzdorným lepidlem z tvarovek hladkých nebo štípaných, sedlového tvaru přírodních, tloušťka zdiva 195 mm</t>
  </si>
  <si>
    <t>https://podminky.urs.cz/item/CS_URS_2021_02/348272513</t>
  </si>
  <si>
    <t>Vodorovné konstrukce</t>
  </si>
  <si>
    <t>411388531</t>
  </si>
  <si>
    <t>Zabetonování otvorů pl do 1 m2 ve stropech</t>
  </si>
  <si>
    <t>-1080549209</t>
  </si>
  <si>
    <t>Zabetonování otvorů ve stropech nebo v klenbách včetně lešení, bednění, odbednění a výztuže (materiál v ceně) ve stropech železobetonových, tvárnicových a prefabrikovaných</t>
  </si>
  <si>
    <t>https://podminky.urs.cz/item/CS_URS_2021_02/411388531</t>
  </si>
  <si>
    <t>1,2*0,3*0,23*2</t>
  </si>
  <si>
    <t>0,5*0,5*0,23*2</t>
  </si>
  <si>
    <t>430321515</t>
  </si>
  <si>
    <t>Schodišťová konstrukce a rampa ze ŽB tř. C 20/25</t>
  </si>
  <si>
    <t>1657019113</t>
  </si>
  <si>
    <t>Schodišťové konstrukce a rampy z betonu železového (bez výztuže) stupně, schodnice, ramena, podesty s nosníky tř. C 20/25</t>
  </si>
  <si>
    <t>https://podminky.urs.cz/item/CS_URS_2021_02/430321515</t>
  </si>
  <si>
    <t>1,02*2,075*0,15</t>
  </si>
  <si>
    <t>430362021</t>
  </si>
  <si>
    <t>Výztuž schodišťové konstrukce a rampy svařovanými sítěmi Kari</t>
  </si>
  <si>
    <t>-1572688688</t>
  </si>
  <si>
    <t>Výztuž schodišťových konstrukcí a ramp stupňů, schodnic, ramen, podest s nosníky ze svařovaných sítí z drátů typu KARI</t>
  </si>
  <si>
    <t>https://podminky.urs.cz/item/CS_URS_2021_02/430362021</t>
  </si>
  <si>
    <t>434121426</t>
  </si>
  <si>
    <t>Osazení ŽB schodišťových stupňů na desku drsných</t>
  </si>
  <si>
    <t>703823841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</si>
  <si>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</si>
  <si>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https://podminky.urs.cz/item/CS_URS_2021_02/434121426</t>
  </si>
  <si>
    <t>M</t>
  </si>
  <si>
    <t>59373003</t>
  </si>
  <si>
    <t>stupeň betonový vibrovlisovaný š 330 v 160 dl 1000mm</t>
  </si>
  <si>
    <t>768252727</t>
  </si>
  <si>
    <t>Komunikace pozemní</t>
  </si>
  <si>
    <t>596211110</t>
  </si>
  <si>
    <t>Kladení zámkové dlažby komunikací pro pěší tl 60 mm skupiny A pl do 50 m2</t>
  </si>
  <si>
    <t>-1936853240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</si>
  <si>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</si>
  <si>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https://podminky.urs.cz/item/CS_URS_2021_02/596211110</t>
  </si>
  <si>
    <t>1*1,5</t>
  </si>
  <si>
    <t>59245018</t>
  </si>
  <si>
    <t>dlažba tvar obdélník betonová 200x100x60mm přírodní</t>
  </si>
  <si>
    <t>1637985342</t>
  </si>
  <si>
    <t>1,5*1,03 'Přepočtené koeficientem množství</t>
  </si>
  <si>
    <t>Úpravy povrchů, podlahy a osazování výplní</t>
  </si>
  <si>
    <t>611131121</t>
  </si>
  <si>
    <t>Penetrační disperzní nátěr vnitřních stropů nanášený ručně</t>
  </si>
  <si>
    <t>-1037476585</t>
  </si>
  <si>
    <t>Podkladní a spojovací vrstva vnitřních omítaných ploch penetrace disperzní nanášená ručně stropů</t>
  </si>
  <si>
    <t>https://podminky.urs.cz/item/CS_URS_2021_02/611131121</t>
  </si>
  <si>
    <t>611311131</t>
  </si>
  <si>
    <t>Potažení vnitřních rovných stropů vápenným štukem tloušťky do 3 mm</t>
  </si>
  <si>
    <t>1537531377</t>
  </si>
  <si>
    <t>Potažení vnitřních ploch vápenným štukem tloušťky do 3 mm vodorovných konstrukcí stropů rovných</t>
  </si>
  <si>
    <t>https://podminky.urs.cz/item/CS_URS_2021_02/611311131</t>
  </si>
  <si>
    <t>612131101</t>
  </si>
  <si>
    <t>Cementový postřik vnitřních stěn nanášený celoplošně ručně</t>
  </si>
  <si>
    <t>345954600</t>
  </si>
  <si>
    <t>Podkladní a spojovací vrstva vnitřních omítaných ploch cementový postřik nanášený ručně celoplošně stěn</t>
  </si>
  <si>
    <t>https://podminky.urs.cz/item/CS_URS_2021_02/612131101</t>
  </si>
  <si>
    <t>2526,201</t>
  </si>
  <si>
    <t>612131121</t>
  </si>
  <si>
    <t>Penetrační disperzní nátěr vnitřních stěn nanášený ručně</t>
  </si>
  <si>
    <t>-1173171589</t>
  </si>
  <si>
    <t>Podkladní a spojovací vrstva vnitřních omítaných ploch penetrace disperzní nanášená ručně stěn</t>
  </si>
  <si>
    <t>https://podminky.urs.cz/item/CS_URS_2021_02/612131121</t>
  </si>
  <si>
    <t>251</t>
  </si>
  <si>
    <t>612142001</t>
  </si>
  <si>
    <t>Potažení vnitřních stěn sklovláknitým pletivem vtlačeným do tenkovrstvé hmoty</t>
  </si>
  <si>
    <t>1650811262</t>
  </si>
  <si>
    <t>Potažení vnitřních ploch pletivem v ploše nebo pruzích, na plném podkladu sklovláknitým vtlačením do tmelu stěn</t>
  </si>
  <si>
    <t>https://podminky.urs.cz/item/CS_URS_2021_01/612142001</t>
  </si>
  <si>
    <t>5,2*2</t>
  </si>
  <si>
    <t>18,525*2+3,9*2</t>
  </si>
  <si>
    <t>612311131</t>
  </si>
  <si>
    <t>Potažení vnitřních stěn vápenným štukem tloušťky do 3 mm</t>
  </si>
  <si>
    <t>-576581605</t>
  </si>
  <si>
    <t>Potažení vnitřních ploch vápenným štukem tloušťky do 3 mm svislých konstrukcí stěn</t>
  </si>
  <si>
    <t>https://podminky.urs.cz/item/CS_URS_2021_02/612311131</t>
  </si>
  <si>
    <t>612321121</t>
  </si>
  <si>
    <t>Vápenocementová omítka hladká jednovrstvá vnitřních stěn nanášená ručně</t>
  </si>
  <si>
    <t>-144782659</t>
  </si>
  <si>
    <t>Omítka vápenocementová vnitřních ploch nanášená ručně jednovrstvá, tloušťky do 10 mm hladká svislých konstrukcí stěn</t>
  </si>
  <si>
    <t>https://podminky.urs.cz/item/CS_URS_2021_02/612321121</t>
  </si>
  <si>
    <t>557,323"pod obklad</t>
  </si>
  <si>
    <t>612321141</t>
  </si>
  <si>
    <t>Vápenocementová omítka štuková dvouvrstvá vnitřních stěn nanášená ručně</t>
  </si>
  <si>
    <t>-338583440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</si>
  <si>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</si>
  <si>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</si>
  <si>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8,545*2</t>
  </si>
  <si>
    <t>4,518*2</t>
  </si>
  <si>
    <t>169,884*2</t>
  </si>
  <si>
    <t>18,525*2</t>
  </si>
  <si>
    <t>3,9*2</t>
  </si>
  <si>
    <t>2,923</t>
  </si>
  <si>
    <t>471,105*2</t>
  </si>
  <si>
    <t>4,32*2</t>
  </si>
  <si>
    <t>575,642*2</t>
  </si>
  <si>
    <t>-557,323</t>
  </si>
  <si>
    <t>612321191</t>
  </si>
  <si>
    <t>Příplatek k vápenocementové omítce vnitřních stěn za každých dalších 5 mm tloušťky ručně</t>
  </si>
  <si>
    <t>-727537957</t>
  </si>
  <si>
    <t>Omítka vápenocementová vnitřních ploch nanášená ručně Příplatek k cenám za každých dalších i započatých 5 mm tloušťky omítky přes 10 mm stěn</t>
  </si>
  <si>
    <t>https://podminky.urs.cz/item/CS_URS_2021_02/612321191</t>
  </si>
  <si>
    <t>248</t>
  </si>
  <si>
    <t>615142012</t>
  </si>
  <si>
    <t>Potažení vnitřních nosníků rabicovým pletivem</t>
  </si>
  <si>
    <t>-175840568</t>
  </si>
  <si>
    <t>Potažení vnitřních ploch pletivem v ploše nebo pruzích, na plném podkladu rabicovým provizorním přichycením nosníků</t>
  </si>
  <si>
    <t>https://podminky.urs.cz/item/CS_URS_2021_01/615142012</t>
  </si>
  <si>
    <t>1,3*(0,12*2+0,5)*2</t>
  </si>
  <si>
    <t>1,2*(0,12*2+0,5)</t>
  </si>
  <si>
    <t>1,2*(0,12*2+0,15)*3</t>
  </si>
  <si>
    <t>1,25*(0,12*2+0,15)</t>
  </si>
  <si>
    <t>631312131</t>
  </si>
  <si>
    <t>Doplnění dosavadních mazanin betonem prostým plochy do 4 m2 tloušťky přes 80 mm</t>
  </si>
  <si>
    <t>1463457229</t>
  </si>
  <si>
    <t>Doplnění dosavadních mazanin prostým betonem s dodáním hmot, bez potěru, plochy jednotlivě přes 1 m2 do 4 m2 a tl. přes 80 mm</t>
  </si>
  <si>
    <t>https://podminky.urs.cz/item/CS_URS_2021_02/631312131</t>
  </si>
  <si>
    <t>6*0,2"vana</t>
  </si>
  <si>
    <t>642942111</t>
  </si>
  <si>
    <t>Osazování zárubní nebo rámů dveřních kovových do 2,5 m2 na MC</t>
  </si>
  <si>
    <t>-1725699971</t>
  </si>
  <si>
    <t>Osazování zárubní nebo rámů kovových dveřních lisovaných nebo z úhelníků bez dveřních křídel na cementovou maltu, plochy otvoru do 2,5 m2</t>
  </si>
  <si>
    <t>https://podminky.urs.cz/item/CS_URS_2021_02/642942111</t>
  </si>
  <si>
    <t>Poznámka k položce:_x000d_
zárubeň je součást ceny dveří dle tabulky dveří</t>
  </si>
  <si>
    <t>642943111</t>
  </si>
  <si>
    <t>Osazování úhelníkových rámů s dveřními křídly do 2,5 m2</t>
  </si>
  <si>
    <t>-522805991</t>
  </si>
  <si>
    <t>Osazování ocelových úhelníkových rámů s dveřními křídly na cementovou maltu, o ploše otvoru do 2,5 m2</t>
  </si>
  <si>
    <t>https://podminky.urs.cz/item/CS_URS_2021_02/642943111</t>
  </si>
  <si>
    <t>1"BR</t>
  </si>
  <si>
    <t>654321R</t>
  </si>
  <si>
    <t>Dveře dle specifikace BR</t>
  </si>
  <si>
    <t>-753864002</t>
  </si>
  <si>
    <t xml:space="preserve">Poznámka k položce:_x000d_
včetně veškerých doplňku dle tabulky dveří_x000d_
</t>
  </si>
  <si>
    <t>949101111</t>
  </si>
  <si>
    <t>Lešení pomocné pro objekty pozemních staveb s lešeňovou podlahou v do 1,9 m zatížení do 150 kg/m2</t>
  </si>
  <si>
    <t>-446497743</t>
  </si>
  <si>
    <t>Lešení pomocné pracovní pro objekty pozemních staveb pro zatížení do 150 kg/m2, o výšce lešeňové podlahy do 1,9 m</t>
  </si>
  <si>
    <t>https://podminky.urs.cz/item/CS_URS_2021_02/949101111</t>
  </si>
  <si>
    <t>775+781+414+408+384</t>
  </si>
  <si>
    <t>952901111</t>
  </si>
  <si>
    <t>Vyčištění budov bytové a občanské výstavby při výšce podlaží do 4 m</t>
  </si>
  <si>
    <t>-1622208816</t>
  </si>
  <si>
    <t>Vyčištění budov nebo objektů před předáním do užívání budov bytové nebo občanské výstavby, světlé výšky podlaží do 4 m</t>
  </si>
  <si>
    <t>https://podminky.urs.cz/item/CS_URS_2021_02/952901111</t>
  </si>
  <si>
    <t>952999R</t>
  </si>
  <si>
    <t>Ochrana stávajícícch konstrukcí podlah, stěn, zábradlí, výplní, před poškozením</t>
  </si>
  <si>
    <t>-1401505068</t>
  </si>
  <si>
    <t>953943211</t>
  </si>
  <si>
    <t>Osazování hasicího přístroje</t>
  </si>
  <si>
    <t>1444227901</t>
  </si>
  <si>
    <t>Osazování drobných kovových předmětů kotvených do stěny hasicího přístroje</t>
  </si>
  <si>
    <t>https://podminky.urs.cz/item/CS_URS_2021_02/953943211</t>
  </si>
  <si>
    <t>44932114</t>
  </si>
  <si>
    <t>přístroj hasicí ruční práškový PG 6 LE</t>
  </si>
  <si>
    <t>-1091940425</t>
  </si>
  <si>
    <t>44932111</t>
  </si>
  <si>
    <t>přístroj hasicí ruční práškový PG 2 LE</t>
  </si>
  <si>
    <t>-887072592</t>
  </si>
  <si>
    <t>242</t>
  </si>
  <si>
    <t>44932211</t>
  </si>
  <si>
    <t>přístroj hasicí ruční sněhový KS 5 BG</t>
  </si>
  <si>
    <t>-1515593400</t>
  </si>
  <si>
    <t>953946131</t>
  </si>
  <si>
    <t>Montáž atypických ocelových kcí hmotnosti do 1 t z profilů hmotnosti přes 30 kg/m</t>
  </si>
  <si>
    <t>-672220904</t>
  </si>
  <si>
    <t>Montáž atypických ocelových konstrukcí profilů hmotnosti přes 30 kg/m, hmotnosti konstrukce do 1 t</t>
  </si>
  <si>
    <t>https://podminky.urs.cz/item/CS_URS_2021_02/953946131</t>
  </si>
  <si>
    <t>0,01+0,08+0,011+0,005+0,4378+0,532+0,1+0,836</t>
  </si>
  <si>
    <t>987546R</t>
  </si>
  <si>
    <t>Ocelová konstrukce podchycení stropu v. D.1.2.01</t>
  </si>
  <si>
    <t>-1783365570</t>
  </si>
  <si>
    <t>978013191</t>
  </si>
  <si>
    <t>Otlučení (osekání) vnitřní vápenné nebo vápenocementové omítky stěn v rozsahu přes 50 do 100 %</t>
  </si>
  <si>
    <t>980665240</t>
  </si>
  <si>
    <t>Otlučení vápenných nebo vápenocementových omítek vnitřních ploch stěn s vyškrabáním spar, s očištěním zdiva, v rozsahu přes 50 do 100 %</t>
  </si>
  <si>
    <t>https://podminky.urs.cz/item/CS_URS_2021_02/978013191</t>
  </si>
  <si>
    <t>985331212</t>
  </si>
  <si>
    <t>Dodatečné vlepování betonářské výztuže D 10 mm do chemické malty včetně vyvrtání otvoru</t>
  </si>
  <si>
    <t>-927061083</t>
  </si>
  <si>
    <t>Dodatečné vlepování betonářské výztuže včetně vyvrtání a vyčištění otvoru chemickou maltou průměr výztuže 10 mm</t>
  </si>
  <si>
    <t>https://podminky.urs.cz/item/CS_URS_2021_02/985331212</t>
  </si>
  <si>
    <t>0,15*10</t>
  </si>
  <si>
    <t>13021012</t>
  </si>
  <si>
    <t>tyč ocelová kruhová žebírková DIN 488 jakost B500B (10 505) výztuž do betonu D 10mm</t>
  </si>
  <si>
    <t>-825773117</t>
  </si>
  <si>
    <t>1,5*0,00064 'Přepočtené koeficientem množství</t>
  </si>
  <si>
    <t>256</t>
  </si>
  <si>
    <t>-1966334226</t>
  </si>
  <si>
    <t>257</t>
  </si>
  <si>
    <t>534841042</t>
  </si>
  <si>
    <t>258</t>
  </si>
  <si>
    <t>-1677378826</t>
  </si>
  <si>
    <t>3,582*9 'Přepočtené koeficientem množství</t>
  </si>
  <si>
    <t>259</t>
  </si>
  <si>
    <t>564598444</t>
  </si>
  <si>
    <t>-343858046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</si>
  <si>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</si>
  <si>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</si>
  <si>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</si>
  <si>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</si>
  <si>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1664524142</t>
  </si>
  <si>
    <t>Montáž akustických minerálních panelů podstropních s rozšířenou pohltivostí zvuku zavěšených na rošt polozapuštěný</t>
  </si>
  <si>
    <t>https://podminky.urs.cz/item/CS_URS_2021_02/714121012</t>
  </si>
  <si>
    <t>173,39</t>
  </si>
  <si>
    <t>59036075</t>
  </si>
  <si>
    <t>panel akustický polozapuštěná hrana viditelný rošt š 24mm bílá tl 15mm</t>
  </si>
  <si>
    <t>-253606827</t>
  </si>
  <si>
    <t>173,39*1,05 'Přepočtené koeficientem množství</t>
  </si>
  <si>
    <t>260</t>
  </si>
  <si>
    <t>714122001R</t>
  </si>
  <si>
    <t>Montáž akustických volně zavěšených prvků velikosti 2400x300 mm</t>
  </si>
  <si>
    <t>1372798889</t>
  </si>
  <si>
    <t>261</t>
  </si>
  <si>
    <t>59036411R</t>
  </si>
  <si>
    <t>panel akustický velkoformátový volně plovoucí prvek tl 40mm</t>
  </si>
  <si>
    <t>20012147</t>
  </si>
  <si>
    <t>Poznámka k položce:_x000d_
VERTIKÁLNÍ AKUSTICKÝ DEFLEKTOR 2400x300X40mm VČ. ZÁVĚSŮ</t>
  </si>
  <si>
    <t>998714103</t>
  </si>
  <si>
    <t>Přesun hmot tonážní pro akustická a protiotřesová opatření v objektech v do 24 m</t>
  </si>
  <si>
    <t>-745802194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</si>
  <si>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</si>
  <si>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https://podminky.urs.cz/item/CS_URS_2021_02/998714103</t>
  </si>
  <si>
    <t>725</t>
  </si>
  <si>
    <t>Zdravotechnika - zařizovací předměty</t>
  </si>
  <si>
    <t>725291511</t>
  </si>
  <si>
    <t>Doplňky zařízení koupelen a záchodů plastové dávkovač tekutého mýdla na 350 ml</t>
  </si>
  <si>
    <t>1700185397</t>
  </si>
  <si>
    <t>https://podminky.urs.cz/item/CS_URS_2021_02/725291511</t>
  </si>
  <si>
    <t>Poznámka k položce:_x000d_
přesná specifikace dle TZ</t>
  </si>
  <si>
    <t>725291621</t>
  </si>
  <si>
    <t>Doplňky zařízení koupelen a záchodů nerezové zásobník toaletních papírů</t>
  </si>
  <si>
    <t>879292621</t>
  </si>
  <si>
    <t>Doplňky zařízení koupelen a záchodů nerezové zásobník toaletních papírů d=300 mm</t>
  </si>
  <si>
    <t>https://podminky.urs.cz/item/CS_URS_2021_02/725291621</t>
  </si>
  <si>
    <t>725291631</t>
  </si>
  <si>
    <t>Doplňky zařízení koupelen a záchodů nerezové zásobník papírových ručníků</t>
  </si>
  <si>
    <t>762444838</t>
  </si>
  <si>
    <t>https://podminky.urs.cz/item/CS_URS_2021_02/725291631</t>
  </si>
  <si>
    <t>72529164R</t>
  </si>
  <si>
    <t xml:space="preserve">Doplňky zařízení koupelen a záchodů  nerezové - souprava WC</t>
  </si>
  <si>
    <t>836785593</t>
  </si>
  <si>
    <t>Doplňky zařízení koupelen a záchodů nerezové - souprava WC</t>
  </si>
  <si>
    <t>7252916R</t>
  </si>
  <si>
    <t xml:space="preserve">Doplňky zařízení koupelen a záchodů  nerezové háčky na oděvy</t>
  </si>
  <si>
    <t>-1612110436</t>
  </si>
  <si>
    <t>Doplňky zařízení koupelen a záchodů nerezové háčky na oděvy</t>
  </si>
  <si>
    <t>66</t>
  </si>
  <si>
    <t>725999R</t>
  </si>
  <si>
    <t>-762541549</t>
  </si>
  <si>
    <t>Osoušeč rukou štěrbinový</t>
  </si>
  <si>
    <t>67</t>
  </si>
  <si>
    <t>725999R1</t>
  </si>
  <si>
    <t>-1234206394</t>
  </si>
  <si>
    <t>osoušeč rukou vrchní</t>
  </si>
  <si>
    <t>762</t>
  </si>
  <si>
    <t>Konstrukce tesařské</t>
  </si>
  <si>
    <t>68</t>
  </si>
  <si>
    <t>762511136</t>
  </si>
  <si>
    <t>Podlahové kce podkladové z cementotřískových desek tl 22 mm na broušených na pero a drážku lepených</t>
  </si>
  <si>
    <t>712564935</t>
  </si>
  <si>
    <t>Podlahové konstrukce podkladové z cementotřískových desek jednovrstvých lepených na pero a drážku broušených, tloušťky desky 22 mm</t>
  </si>
  <si>
    <t>https://podminky.urs.cz/item/CS_URS_2021_02/762511136</t>
  </si>
  <si>
    <t>0,895*3,825</t>
  </si>
  <si>
    <t>69</t>
  </si>
  <si>
    <t>762526110</t>
  </si>
  <si>
    <t>Položení polštáře pod podlahy při osové vzdálenosti 65 cm</t>
  </si>
  <si>
    <t>979675060</t>
  </si>
  <si>
    <t>Položení podlah položení polštářů pod podlahy osové vzdálenosti do 650 mm</t>
  </si>
  <si>
    <t>https://podminky.urs.cz/item/CS_URS_2021_02/762526110</t>
  </si>
  <si>
    <t>70</t>
  </si>
  <si>
    <t>61223260</t>
  </si>
  <si>
    <t>hranol konstrukční KVH lepený průřezu 40x60-280mm nepohledový</t>
  </si>
  <si>
    <t>2011722618</t>
  </si>
  <si>
    <t>71</t>
  </si>
  <si>
    <t>61223262</t>
  </si>
  <si>
    <t>hranol konstrukční KVH lepený průřezu 60x60-280mm nepohledový</t>
  </si>
  <si>
    <t>58710006</t>
  </si>
  <si>
    <t>72</t>
  </si>
  <si>
    <t>762595001</t>
  </si>
  <si>
    <t>Spojovací prostředky pro položení dřevěných podlah a zakrytí kanálů</t>
  </si>
  <si>
    <t>824671940</t>
  </si>
  <si>
    <t>Spojovací prostředky podlah a podkladových konstrukcí hřebíky, vruty</t>
  </si>
  <si>
    <t>https://podminky.urs.cz/item/CS_URS_2021_02/762595001</t>
  </si>
  <si>
    <t>3,423</t>
  </si>
  <si>
    <t>73</t>
  </si>
  <si>
    <t>998762103</t>
  </si>
  <si>
    <t>Přesun hmot tonážní pro kce tesařské v objektech v přes 12 do 24 m</t>
  </si>
  <si>
    <t>1385678042</t>
  </si>
  <si>
    <t>Přesun hmot pro konstrukce tesařské stanovený z hmotnosti přesunovaného materiálu vodorovná dopravní vzdálenost do 50 m v objektech výšky přes 12 do 24 m</t>
  </si>
  <si>
    <t>https://podminky.urs.cz/item/CS_URS_2021_02/998762103</t>
  </si>
  <si>
    <t>74</t>
  </si>
  <si>
    <t>763111314</t>
  </si>
  <si>
    <t>SDK příčka tl 100 mm profil CW+UW 75 desky 1xA 12,5 s izolací EI 30 Rw do 45 dB</t>
  </si>
  <si>
    <t>61880927</t>
  </si>
  <si>
    <t>Příčka ze sádrokartonových desek s nosnou konstrukcí z jednoduchých ocelových profilů UW, CW jednoduše opláštěná deskou standardní A tl. 12,5 mm, příčka tl. 100 mm, profil 75, s izolací, EI 30, Rw do 45 dB</t>
  </si>
  <si>
    <t>https://podminky.urs.cz/item/CS_URS_2021_02/763111314</t>
  </si>
  <si>
    <t>72,45"1NP</t>
  </si>
  <si>
    <t>63,73"2NP nad podhledem</t>
  </si>
  <si>
    <t>763131431</t>
  </si>
  <si>
    <t>SDK podhled deska 1xDF 12,5 bez izolace dvouvrstvá spodní kce profil CD+UD REI do 90</t>
  </si>
  <si>
    <t>-806994611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</si>
  <si>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</si>
  <si>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https://podminky.urs.cz/item/CS_URS_2021_02/763131431</t>
  </si>
  <si>
    <t>76</t>
  </si>
  <si>
    <t>763431011</t>
  </si>
  <si>
    <t>Montáž minerálního podhledu s vyjímatelnými panely vel. do 0,36 m2 na zavěšený polozapuštěný rošt</t>
  </si>
  <si>
    <t>-196330874</t>
  </si>
  <si>
    <t>Montáž podhledu minerálního včetně zavěšeného roštu polozapuštěného s panely vyjímatelnými, velikosti panelů do 0,36 m2</t>
  </si>
  <si>
    <t>https://podminky.urs.cz/item/CS_URS_2021_02/763431011</t>
  </si>
  <si>
    <t>775,55-4,72-173,39-18,46-13,28-8,18-1-14,34-29,85-7,14</t>
  </si>
  <si>
    <t>781,08-22,32-3,2*4</t>
  </si>
  <si>
    <t>4,76+1,2+1,24+2,13+2,23+2,29</t>
  </si>
  <si>
    <t>4,2+1,26+1,23+2,25+2,27+2,29</t>
  </si>
  <si>
    <t>77</t>
  </si>
  <si>
    <t>59036510</t>
  </si>
  <si>
    <t>deska podhledová minerální rovná jemná hladká perforovaná bílá 15x600x600mm</t>
  </si>
  <si>
    <t>-286208117</t>
  </si>
  <si>
    <t>1278,5*1,05 'Přepočtené koeficientem množství</t>
  </si>
  <si>
    <t>78</t>
  </si>
  <si>
    <t>998763102</t>
  </si>
  <si>
    <t>Přesun hmot tonážní pro dřevostavby v objektech v přes 12 do 24 m</t>
  </si>
  <si>
    <t>-351980107</t>
  </si>
  <si>
    <t>Přesun hmot pro dřevostavby stanovený z hmotnosti přesunovaného materiálu vodorovná dopravní vzdálenost do 50 m v objektech výšky přes 12 do 24 m</t>
  </si>
  <si>
    <t>https://podminky.urs.cz/item/CS_URS_2021_02/998763102</t>
  </si>
  <si>
    <t>79</t>
  </si>
  <si>
    <t>766416243</t>
  </si>
  <si>
    <t>Montáž obložení stěn pl přes 5 m2 panely z aglomerovaných desek přes 1,50 m2</t>
  </si>
  <si>
    <t>1813462732</t>
  </si>
  <si>
    <t>Montáž obložení stěn plochy přes 5 m2 panely obkladovými z aglomerovaných desek, plochy přes 1,50 m2</t>
  </si>
  <si>
    <t>https://podminky.urs.cz/item/CS_URS_2021_02/766416243</t>
  </si>
  <si>
    <t>Poznámka k položce:_x000d_
včetně hran, doplňků, kotvení a vyrovnání podkladu</t>
  </si>
  <si>
    <t>21,73+28,94+42,16+38"nalepení LDTD</t>
  </si>
  <si>
    <t>80</t>
  </si>
  <si>
    <t>60722283</t>
  </si>
  <si>
    <t>deska dřevotřísková laminovaná 2070x2800mm tl 18mm</t>
  </si>
  <si>
    <t>-1982066395</t>
  </si>
  <si>
    <t>81</t>
  </si>
  <si>
    <t>7666601R</t>
  </si>
  <si>
    <t>žetonový automat na otvírání dveří</t>
  </si>
  <si>
    <t>943483865</t>
  </si>
  <si>
    <t>Poznámka k položce:_x000d_
nerezová skříňka_x000d_
snímač žetonů_x000d_
elektronika_x000d_
schránka na žetony_x000d_
kryt schránky se zámkem_x000d_
elektromagnetický zámek_x000d_
magnetický spínač</t>
  </si>
  <si>
    <t>82</t>
  </si>
  <si>
    <t>766666931</t>
  </si>
  <si>
    <t>Výměna zámku bezpečnostních dveří</t>
  </si>
  <si>
    <t>-2019120618</t>
  </si>
  <si>
    <t>Výměna dveřních konstrukcí bezpečnostních zámku - vložky</t>
  </si>
  <si>
    <t>https://podminky.urs.cz/item/CS_URS_2021_02/766666931</t>
  </si>
  <si>
    <t>Poznámka k položce:_x000d_
systém generálního klíče</t>
  </si>
  <si>
    <t>255</t>
  </si>
  <si>
    <t>766682112</t>
  </si>
  <si>
    <t>Montáž zárubní obložkových pro dveře jednokřídlové tl stěny do 350 mm</t>
  </si>
  <si>
    <t>1828424552</t>
  </si>
  <si>
    <t>Montáž zárubní dřevěných, plastových nebo z lamina obložkových, pro dveře jednokřídlové, tloušťky stěny přes 170 do 350 mm</t>
  </si>
  <si>
    <t>https://podminky.urs.cz/item/CS_URS_2021_01/766682112</t>
  </si>
  <si>
    <t>253</t>
  </si>
  <si>
    <t>766682211</t>
  </si>
  <si>
    <t>Montáž zárubní obložkových protipožárních pro dveře jednokřídlové tl stěny do 170 mm</t>
  </si>
  <si>
    <t>-1120234823</t>
  </si>
  <si>
    <t>Montáž zárubní dřevěných, plastových nebo z lamina obložkových protipožárních, pro dveře jednokřídlové, tloušťky stěny do 170 mm</t>
  </si>
  <si>
    <t>https://podminky.urs.cz/item/CS_URS_2021_01/766682211</t>
  </si>
  <si>
    <t>254</t>
  </si>
  <si>
    <t>766682212</t>
  </si>
  <si>
    <t>Montáž zárubní obložkových protipožárních pro dveře jednokřídlové tl stěny do 350 mm</t>
  </si>
  <si>
    <t>-1817576192</t>
  </si>
  <si>
    <t>Montáž zárubní dřevěných, plastových nebo z lamina obložkových protipožárních, pro dveře jednokřídlové, tloušťky stěny přes 170 do 350 mm</t>
  </si>
  <si>
    <t>https://podminky.urs.cz/item/CS_URS_2021_01/766682212</t>
  </si>
  <si>
    <t>83</t>
  </si>
  <si>
    <t>766693412</t>
  </si>
  <si>
    <t>Montáž umyvadlové desky bez výřezu dl přes 1000 do 2000 mm</t>
  </si>
  <si>
    <t>711041952</t>
  </si>
  <si>
    <t>Montáž ostatních truhlářských konstrukcí umyvadlových desek bez výřezu, délky jednoho dílu přes 1000 do 2000 mm</t>
  </si>
  <si>
    <t>https://podminky.urs.cz/item/CS_URS_2021_02/766693412</t>
  </si>
  <si>
    <t>84</t>
  </si>
  <si>
    <t>6072227R1</t>
  </si>
  <si>
    <t>deska umyvadlová dle specifikace PU1</t>
  </si>
  <si>
    <t>1991760290</t>
  </si>
  <si>
    <t>85</t>
  </si>
  <si>
    <t>6072227R2</t>
  </si>
  <si>
    <t>deska umyvadlová dle specifikace PU2</t>
  </si>
  <si>
    <t>1342297532</t>
  </si>
  <si>
    <t>86</t>
  </si>
  <si>
    <t>766693421</t>
  </si>
  <si>
    <t>Příplatek k montáži umyvadlové desky za vyřezání otvoru pro umyvadlo</t>
  </si>
  <si>
    <t>790471106</t>
  </si>
  <si>
    <t>Montáž ostatních truhlářských konstrukcí umyvadlových desek Příplatek k ceně za vyřezání otvoru pro umyvadlo</t>
  </si>
  <si>
    <t>https://podminky.urs.cz/item/CS_URS_2021_02/766693421</t>
  </si>
  <si>
    <t>236</t>
  </si>
  <si>
    <t>766694112</t>
  </si>
  <si>
    <t>Montáž parapetních desek dřevěných nebo plastových šířky do 30 cm délky do 1,6 m</t>
  </si>
  <si>
    <t>699580607</t>
  </si>
  <si>
    <t>Montáž ostatních truhlářských konstrukcí parapetních desek dřevěných nebo plastových šířky do 300 mm, délky přes 1000 do 1600 mm</t>
  </si>
  <si>
    <t>https://podminky.urs.cz/item/CS_URS_2021_01/766694112</t>
  </si>
  <si>
    <t>237</t>
  </si>
  <si>
    <t>60794102</t>
  </si>
  <si>
    <t>parapet dřevotřískový vnitřní povrch laminátový š 260mm</t>
  </si>
  <si>
    <t>1528268077</t>
  </si>
  <si>
    <t>28*1,55</t>
  </si>
  <si>
    <t>22*2,15</t>
  </si>
  <si>
    <t>235</t>
  </si>
  <si>
    <t>766694113</t>
  </si>
  <si>
    <t>Montáž parapetních desek dřevěných nebo plastových šířky do 30 cm délky do 2,6 m</t>
  </si>
  <si>
    <t>-2123299579</t>
  </si>
  <si>
    <t>Montáž ostatních truhlářských konstrukcí parapetních desek dřevěných nebo plastových šířky do 300 mm, délky přes 1600 do 2600 mm</t>
  </si>
  <si>
    <t>https://podminky.urs.cz/item/CS_URS_2021_01/766694113</t>
  </si>
  <si>
    <t>239</t>
  </si>
  <si>
    <t>766694121</t>
  </si>
  <si>
    <t>Montáž parapetních desek dřevěných nebo plastových šířky přes 30 cm délky do 1,0 m</t>
  </si>
  <si>
    <t>-573966115</t>
  </si>
  <si>
    <t>Montáž ostatních truhlářských konstrukcí parapetních desek dřevěných nebo plastových šířky přes 300 mm, délky do 1000 mm</t>
  </si>
  <si>
    <t>https://podminky.urs.cz/item/CS_URS_2021_01/766694121</t>
  </si>
  <si>
    <t>28+4</t>
  </si>
  <si>
    <t>240</t>
  </si>
  <si>
    <t>60794106</t>
  </si>
  <si>
    <t>parapet dřevotřískový vnitřní povrch laminátový š 450mm</t>
  </si>
  <si>
    <t>2058693516</t>
  </si>
  <si>
    <t>1,55*2</t>
  </si>
  <si>
    <t>1,55*14</t>
  </si>
  <si>
    <t>1,55*6</t>
  </si>
  <si>
    <t>0,8*28</t>
  </si>
  <si>
    <t>0,65*4</t>
  </si>
  <si>
    <t>241</t>
  </si>
  <si>
    <t>60794121</t>
  </si>
  <si>
    <t>koncovka PVC k parapetním dřevotřískovým deskám 600mm</t>
  </si>
  <si>
    <t>1061357114</t>
  </si>
  <si>
    <t>(22+28+2+14+6+28+4)*2</t>
  </si>
  <si>
    <t>238</t>
  </si>
  <si>
    <t>766694122</t>
  </si>
  <si>
    <t>Montáž parapetních dřevěných nebo plastových šířky přes 30 cm délky do 1,6 m</t>
  </si>
  <si>
    <t>-2071950140</t>
  </si>
  <si>
    <t>Montáž ostatních truhlářských konstrukcí parapetních desek dřevěných nebo plastových šířky přes 300 mm, délky přes 1000 do 1600 mm</t>
  </si>
  <si>
    <t>https://podminky.urs.cz/item/CS_URS_2021_01/766694122</t>
  </si>
  <si>
    <t>2+14+6</t>
  </si>
  <si>
    <t>87</t>
  </si>
  <si>
    <t>766694R</t>
  </si>
  <si>
    <t>polička nad umyvadlo DTD 600x150mm</t>
  </si>
  <si>
    <t>1682850647</t>
  </si>
  <si>
    <t>88</t>
  </si>
  <si>
    <t>766660002</t>
  </si>
  <si>
    <t>Montáž dveřních křídel otvíravých jednokřídlových š přes 0,8 m do ocelové zárubně</t>
  </si>
  <si>
    <t>-271217157</t>
  </si>
  <si>
    <t>Montáž dveřních křídel dřevěných nebo plastových otevíravých do ocelové zárubně povrchově upravených jednokřídlových, šířky přes 800 mm</t>
  </si>
  <si>
    <t>https://podminky.urs.cz/item/CS_URS_2021_02/766660002</t>
  </si>
  <si>
    <t>143</t>
  </si>
  <si>
    <t>766682111</t>
  </si>
  <si>
    <t>Montáž zárubní obložkových pro dveře jednokřídlové tl stěny do 170 mm</t>
  </si>
  <si>
    <t>2091891894</t>
  </si>
  <si>
    <t>Montáž zárubní dřevěných, plastových nebo z lamina obložkových, pro dveře jednokřídlové, tloušťky stěny do 170 mm</t>
  </si>
  <si>
    <t>https://podminky.urs.cz/item/CS_URS_2021_02/766682111</t>
  </si>
  <si>
    <t>Poznámka k položce:_x000d_
specifikace obložky je v ceně dveří</t>
  </si>
  <si>
    <t>144</t>
  </si>
  <si>
    <t>766660172</t>
  </si>
  <si>
    <t>Montáž dveřních křídel otvíravých jednokřídlových š přes 0,8 m do obložkové zárubně</t>
  </si>
  <si>
    <t>-244535231</t>
  </si>
  <si>
    <t>Montáž dveřních křídel dřevěných nebo plastových otevíravých do obložkové zárubně povrchově upravených jednokřídlových, šířky přes 800 mm</t>
  </si>
  <si>
    <t>https://podminky.urs.cz/item/CS_URS_2021_02/766660172</t>
  </si>
  <si>
    <t>89</t>
  </si>
  <si>
    <t>789R1</t>
  </si>
  <si>
    <t>dveře dle specifikace Di001 vč. zárubně a veškerých doplňků</t>
  </si>
  <si>
    <t>1833370866</t>
  </si>
  <si>
    <t>90</t>
  </si>
  <si>
    <t>789R2</t>
  </si>
  <si>
    <t>dveře dle specifikace Di002 vč. zárubně a veškerých doplňků</t>
  </si>
  <si>
    <t>-599054306</t>
  </si>
  <si>
    <t>91</t>
  </si>
  <si>
    <t>789R3</t>
  </si>
  <si>
    <t>dveře dle specifikace Di003 vč. zárubně a veškerých doplňků</t>
  </si>
  <si>
    <t>-1206687544</t>
  </si>
  <si>
    <t>92</t>
  </si>
  <si>
    <t>789R4</t>
  </si>
  <si>
    <t>dveře dle specifikace Di004 vč. zárubně a veškerých doplňků</t>
  </si>
  <si>
    <t>-442885263</t>
  </si>
  <si>
    <t>93</t>
  </si>
  <si>
    <t>789R5</t>
  </si>
  <si>
    <t>dveře dle specifikace Di005 vč. zárubně a veškerých doplňků</t>
  </si>
  <si>
    <t>-104916857</t>
  </si>
  <si>
    <t>94</t>
  </si>
  <si>
    <t>789R6</t>
  </si>
  <si>
    <t>dveře dle specifikace Di006 vč. zárubně a veškerých doplňků</t>
  </si>
  <si>
    <t>-668410573</t>
  </si>
  <si>
    <t>95</t>
  </si>
  <si>
    <t>879R7</t>
  </si>
  <si>
    <t>dveře dle specifikace Di016 vč. zárubně a veškerých doplňků</t>
  </si>
  <si>
    <t>1414624817</t>
  </si>
  <si>
    <t>96</t>
  </si>
  <si>
    <t>789R8</t>
  </si>
  <si>
    <t>dveře dle specifikace Di018 vč. zárubně a veškerých doplňků</t>
  </si>
  <si>
    <t>-2099872266</t>
  </si>
  <si>
    <t>97</t>
  </si>
  <si>
    <t>789R9</t>
  </si>
  <si>
    <t>dveře dle specifikace Di019 vč. zárubně a veškerých doplňků</t>
  </si>
  <si>
    <t>1859880553</t>
  </si>
  <si>
    <t>98</t>
  </si>
  <si>
    <t>789R10</t>
  </si>
  <si>
    <t>dveře dle specifikace Di020 vč. zárubně a veškerých doplňků</t>
  </si>
  <si>
    <t>1811917395</t>
  </si>
  <si>
    <t>99</t>
  </si>
  <si>
    <t>798R11</t>
  </si>
  <si>
    <t>dveře dle specifikace Di021 vč. zárubně a veškerých doplňků</t>
  </si>
  <si>
    <t>-976277514</t>
  </si>
  <si>
    <t>100</t>
  </si>
  <si>
    <t>789R12</t>
  </si>
  <si>
    <t>dveře dle specifikace Di022 vč. zárubně a veškerých doplňků</t>
  </si>
  <si>
    <t>1667662183</t>
  </si>
  <si>
    <t>101</t>
  </si>
  <si>
    <t>789R13</t>
  </si>
  <si>
    <t>dveře dle specifikace Di023 vč. zárubně a veškerých doplňků</t>
  </si>
  <si>
    <t>-104413732</t>
  </si>
  <si>
    <t>102</t>
  </si>
  <si>
    <t>789R14</t>
  </si>
  <si>
    <t>dveře dle specifikace Di028 vč. zárubně a veškerých doplňků</t>
  </si>
  <si>
    <t>-646535760</t>
  </si>
  <si>
    <t>103</t>
  </si>
  <si>
    <t>789R15</t>
  </si>
  <si>
    <t>dveře dle specifikace Di037 vč. zárubně a veškerých doplňků</t>
  </si>
  <si>
    <t>-1766322389</t>
  </si>
  <si>
    <t>104</t>
  </si>
  <si>
    <t>789R16</t>
  </si>
  <si>
    <t>dveře dle specifikace Di038 vč. zárubně a veškerých doplňků</t>
  </si>
  <si>
    <t>-640005081</t>
  </si>
  <si>
    <t>105</t>
  </si>
  <si>
    <t>789R17</t>
  </si>
  <si>
    <t>dveře dle specifikace Di039 vč. zárubně a veškerých doplňků</t>
  </si>
  <si>
    <t>-1583567116</t>
  </si>
  <si>
    <t>106</t>
  </si>
  <si>
    <t>789R18</t>
  </si>
  <si>
    <t>dveře dle specifikace Di040 vč. zárubně a veškerých doplňků</t>
  </si>
  <si>
    <t>-367072178</t>
  </si>
  <si>
    <t>107</t>
  </si>
  <si>
    <t>789R19</t>
  </si>
  <si>
    <t>dveře dle specifikace Di041 vč. zárubně a veškerých doplňků</t>
  </si>
  <si>
    <t>-1593863478</t>
  </si>
  <si>
    <t>108</t>
  </si>
  <si>
    <t>789R20</t>
  </si>
  <si>
    <t>dveře dle specifikace Di042 vč. zárubně a veškerých doplňků</t>
  </si>
  <si>
    <t>1037449480</t>
  </si>
  <si>
    <t>109</t>
  </si>
  <si>
    <t>789R21</t>
  </si>
  <si>
    <t>dveře dle specifikace Di043 vč. zárubně a veškerých doplňků</t>
  </si>
  <si>
    <t>587441533</t>
  </si>
  <si>
    <t>110</t>
  </si>
  <si>
    <t>789R22</t>
  </si>
  <si>
    <t>dveře dle specifikace Di044 vč. zárubně a veškerých doplňků</t>
  </si>
  <si>
    <t>-1087747019</t>
  </si>
  <si>
    <t>111</t>
  </si>
  <si>
    <t>789R23</t>
  </si>
  <si>
    <t>dveře dle specifikace Di045 vč. zárubně a veškerých doplňků</t>
  </si>
  <si>
    <t>204342485</t>
  </si>
  <si>
    <t>112</t>
  </si>
  <si>
    <t>789R24</t>
  </si>
  <si>
    <t>dveře dle specifikace Di046 vč. zárubně a veškerých doplňků</t>
  </si>
  <si>
    <t>-1826009998</t>
  </si>
  <si>
    <t>113</t>
  </si>
  <si>
    <t>789R25</t>
  </si>
  <si>
    <t>dveře dle specifikace Di047 vč. zárubně a veškerých doplňků</t>
  </si>
  <si>
    <t>359490973</t>
  </si>
  <si>
    <t>114</t>
  </si>
  <si>
    <t>798R26</t>
  </si>
  <si>
    <t>dveře dle specifikace Di048 vč. zárubně a veškerých doplňků</t>
  </si>
  <si>
    <t>1787898791</t>
  </si>
  <si>
    <t>115</t>
  </si>
  <si>
    <t>789R27</t>
  </si>
  <si>
    <t>dveře dle specifikace Di049 vč. zárubně a veškerých doplňků</t>
  </si>
  <si>
    <t>1753381923</t>
  </si>
  <si>
    <t>116</t>
  </si>
  <si>
    <t>879R28</t>
  </si>
  <si>
    <t>dveře dle specifikace Di053 vč. zárubně a veškerých doplňků</t>
  </si>
  <si>
    <t>-1889773231</t>
  </si>
  <si>
    <t>117</t>
  </si>
  <si>
    <t>798R29</t>
  </si>
  <si>
    <t>dveře dle specifikace Di054 vč. zárubně a veškerých doplňků</t>
  </si>
  <si>
    <t>-1941268296</t>
  </si>
  <si>
    <t>118</t>
  </si>
  <si>
    <t>783R30</t>
  </si>
  <si>
    <t>dveře dle specifikace Di063 vč. zárubně a veškerých doplňků</t>
  </si>
  <si>
    <t>1691503617</t>
  </si>
  <si>
    <t>119</t>
  </si>
  <si>
    <t>789R31</t>
  </si>
  <si>
    <t>dveře dle specifikace Di066 vč. zárubně a veškerých doplňků</t>
  </si>
  <si>
    <t>1315129152</t>
  </si>
  <si>
    <t>120</t>
  </si>
  <si>
    <t>789R32</t>
  </si>
  <si>
    <t>dveře dle specifikace Di068 vč. zárubně a veškerých doplňků</t>
  </si>
  <si>
    <t>6759704</t>
  </si>
  <si>
    <t>121</t>
  </si>
  <si>
    <t>789R33</t>
  </si>
  <si>
    <t>dveře dle specifikace Di069 vč. zárubně a veškerých doplňků</t>
  </si>
  <si>
    <t>-1171814360</t>
  </si>
  <si>
    <t>122</t>
  </si>
  <si>
    <t>789R34</t>
  </si>
  <si>
    <t>dveře dle specifikace Di070 vč. zárubně a veškerých doplňků</t>
  </si>
  <si>
    <t>1251873123</t>
  </si>
  <si>
    <t>123</t>
  </si>
  <si>
    <t>789R35</t>
  </si>
  <si>
    <t>dveře dle specifikace Di072 vč. zárubně a veškerých doplňků</t>
  </si>
  <si>
    <t>1921639877</t>
  </si>
  <si>
    <t>124</t>
  </si>
  <si>
    <t>789R36</t>
  </si>
  <si>
    <t>dveře dle specifikace Di073 vč. zárubně a veškerých doplňků</t>
  </si>
  <si>
    <t>976589037</t>
  </si>
  <si>
    <t>125</t>
  </si>
  <si>
    <t>789R37</t>
  </si>
  <si>
    <t>dveře dle specifikace Di074 vč. zárubně a veškerých doplňků</t>
  </si>
  <si>
    <t>-1360925621</t>
  </si>
  <si>
    <t>126</t>
  </si>
  <si>
    <t>789R38</t>
  </si>
  <si>
    <t>dveře dle specifikace Di075 vč. zárubně a veškerých doplňků</t>
  </si>
  <si>
    <t>277921651</t>
  </si>
  <si>
    <t>127</t>
  </si>
  <si>
    <t>789R39</t>
  </si>
  <si>
    <t>dveře dle specifikace Di076 vč. zárubně a veškerých doplňků</t>
  </si>
  <si>
    <t>1486401218</t>
  </si>
  <si>
    <t>128</t>
  </si>
  <si>
    <t>789R40</t>
  </si>
  <si>
    <t>dveře dle specifikace Di081 vč. zárubně a veškerých doplňků</t>
  </si>
  <si>
    <t>-1206346335</t>
  </si>
  <si>
    <t>129</t>
  </si>
  <si>
    <t>789R41</t>
  </si>
  <si>
    <t>dveře dle specifikace Di083 vč. zárubně a veškerých doplňků</t>
  </si>
  <si>
    <t>-713680919</t>
  </si>
  <si>
    <t>130</t>
  </si>
  <si>
    <t>789R42</t>
  </si>
  <si>
    <t>dveře dle specifikace Di084 vč. zárubně a veškerých doplňků</t>
  </si>
  <si>
    <t>1978449161</t>
  </si>
  <si>
    <t>131</t>
  </si>
  <si>
    <t>789R43</t>
  </si>
  <si>
    <t>dveře dle specifikace Di085 vč. zárubně a veškerých doplňků</t>
  </si>
  <si>
    <t>1450388460</t>
  </si>
  <si>
    <t>132</t>
  </si>
  <si>
    <t>789R44</t>
  </si>
  <si>
    <t>dveře dle specifikace Di087 vč. zárubně a veškerých doplňků</t>
  </si>
  <si>
    <t>-275946156</t>
  </si>
  <si>
    <t>133</t>
  </si>
  <si>
    <t>789R45</t>
  </si>
  <si>
    <t>dveře dle specifikace Di088 vč. zárubně a veškerých doplňků</t>
  </si>
  <si>
    <t>-1852877775</t>
  </si>
  <si>
    <t>134</t>
  </si>
  <si>
    <t>789R46</t>
  </si>
  <si>
    <t>dveře dle specifikace Di089 vč. zárubně a veškerých doplňků</t>
  </si>
  <si>
    <t>1986021450</t>
  </si>
  <si>
    <t>135</t>
  </si>
  <si>
    <t>789R47</t>
  </si>
  <si>
    <t>dveře dle specifikace Di091 vč. zárubně a veškerých doplňků</t>
  </si>
  <si>
    <t>1336329994</t>
  </si>
  <si>
    <t>136</t>
  </si>
  <si>
    <t>789R48</t>
  </si>
  <si>
    <t>dveře dle specifikace Di093 vč. zárubně a veškerých doplňků</t>
  </si>
  <si>
    <t>-456992967</t>
  </si>
  <si>
    <t>137</t>
  </si>
  <si>
    <t>789R49</t>
  </si>
  <si>
    <t>dveře dle specifikace Di094 vč. zárubně a veškerých doplňků</t>
  </si>
  <si>
    <t>1753776615</t>
  </si>
  <si>
    <t>138</t>
  </si>
  <si>
    <t>789R50</t>
  </si>
  <si>
    <t>dveře dle specifikace Di098 vč. zárubně a veškerých doplňků</t>
  </si>
  <si>
    <t>-1022260139</t>
  </si>
  <si>
    <t>139</t>
  </si>
  <si>
    <t>789R51</t>
  </si>
  <si>
    <t>dveře dle specifikace Di099 vč. zárubně a veškerých doplňků</t>
  </si>
  <si>
    <t>1033499445</t>
  </si>
  <si>
    <t>140</t>
  </si>
  <si>
    <t>789R52</t>
  </si>
  <si>
    <t>dveře dle specifikace Di100 vč. zárubně a veškerých doplňků</t>
  </si>
  <si>
    <t>-412098594</t>
  </si>
  <si>
    <t>141</t>
  </si>
  <si>
    <t>789R53</t>
  </si>
  <si>
    <t>dveře dle specifikace Di101 vč. zárubně a veškerých doplňků</t>
  </si>
  <si>
    <t>-864896034</t>
  </si>
  <si>
    <t>142</t>
  </si>
  <si>
    <t>789R54</t>
  </si>
  <si>
    <t>dveře dle specifikace Di102 vč. zárubně a veškerých doplňků</t>
  </si>
  <si>
    <t>2129945286</t>
  </si>
  <si>
    <t>145</t>
  </si>
  <si>
    <t>799R1</t>
  </si>
  <si>
    <t>dveře dle specifikace Di008 vč. zárubně a veškerých doplňků</t>
  </si>
  <si>
    <t>-1468126420</t>
  </si>
  <si>
    <t>146</t>
  </si>
  <si>
    <t>799R3</t>
  </si>
  <si>
    <t>dveře dle specifikace Di009 vč. zárubně a veškerých doplňků</t>
  </si>
  <si>
    <t>-1687781810</t>
  </si>
  <si>
    <t>147</t>
  </si>
  <si>
    <t>799R4</t>
  </si>
  <si>
    <t>dveře dle specifikace Di010 vč. zárubně a veškerých doplňků</t>
  </si>
  <si>
    <t>-761929198</t>
  </si>
  <si>
    <t>148</t>
  </si>
  <si>
    <t>799R5</t>
  </si>
  <si>
    <t>dveře dle specifikace Di011 vč. zárubně a veškerých doplňků</t>
  </si>
  <si>
    <t>530719347</t>
  </si>
  <si>
    <t>149</t>
  </si>
  <si>
    <t>799R6</t>
  </si>
  <si>
    <t>dveře dle specifikace Di012 vč. zárubně a veškerých doplňků</t>
  </si>
  <si>
    <t>965962685</t>
  </si>
  <si>
    <t>150</t>
  </si>
  <si>
    <t>799R7</t>
  </si>
  <si>
    <t>dveře dle specifikace Di013 vč. zárubně a veškerých doplňků</t>
  </si>
  <si>
    <t>-1738668594</t>
  </si>
  <si>
    <t>151</t>
  </si>
  <si>
    <t>799R8</t>
  </si>
  <si>
    <t>dveře dle specifikace Di014 vč. zárubně a veškerých doplňků</t>
  </si>
  <si>
    <t>-1614826800</t>
  </si>
  <si>
    <t>152</t>
  </si>
  <si>
    <t>799R9</t>
  </si>
  <si>
    <t>dveře dle specifikace Di015 vč. zárubně a veškerých doplňků</t>
  </si>
  <si>
    <t>781335220</t>
  </si>
  <si>
    <t>153</t>
  </si>
  <si>
    <t>799R10</t>
  </si>
  <si>
    <t>dveře dle specifikace Di017 vč. zárubně a veškerých doplňků</t>
  </si>
  <si>
    <t>-376380587</t>
  </si>
  <si>
    <t>154</t>
  </si>
  <si>
    <t>799R11</t>
  </si>
  <si>
    <t>dveře dle specifikace Di024 vč. zárubně a veškerých doplňků</t>
  </si>
  <si>
    <t>23582425</t>
  </si>
  <si>
    <t>155</t>
  </si>
  <si>
    <t>799R12</t>
  </si>
  <si>
    <t>dveře dle specifikace Di025 vč. zárubně a veškerých doplňků</t>
  </si>
  <si>
    <t>-782816059</t>
  </si>
  <si>
    <t>156</t>
  </si>
  <si>
    <t>799R13</t>
  </si>
  <si>
    <t>dveře dle specifikace Di026 vč. zárubně a veškerých doplňků</t>
  </si>
  <si>
    <t>1169674621</t>
  </si>
  <si>
    <t>157</t>
  </si>
  <si>
    <t>799R14</t>
  </si>
  <si>
    <t>dveře dle specifikace Di027 vč. zárubně a veškerých doplňků</t>
  </si>
  <si>
    <t>-144563169</t>
  </si>
  <si>
    <t>158</t>
  </si>
  <si>
    <t>799R15</t>
  </si>
  <si>
    <t>dveře dle specifikace Di029 vč. zárubně a veškerých doplňků</t>
  </si>
  <si>
    <t>-1717246442</t>
  </si>
  <si>
    <t>159</t>
  </si>
  <si>
    <t>799R16</t>
  </si>
  <si>
    <t>dveře dle specifikace Di030 vč. zárubně a veškerých doplňků</t>
  </si>
  <si>
    <t>-390579338</t>
  </si>
  <si>
    <t>160</t>
  </si>
  <si>
    <t>799R17</t>
  </si>
  <si>
    <t>dveře dle specifikace Di031 vč. zárubně a veškerých doplňků</t>
  </si>
  <si>
    <t>1962986399</t>
  </si>
  <si>
    <t>161</t>
  </si>
  <si>
    <t>799R18</t>
  </si>
  <si>
    <t>dveře dle specifikace Di032 vč. zárubně a veškerých doplňků</t>
  </si>
  <si>
    <t>557473928</t>
  </si>
  <si>
    <t>162</t>
  </si>
  <si>
    <t>799R19</t>
  </si>
  <si>
    <t>dveře dle specifikace Di033 vč. zárubně a veškerých doplňků</t>
  </si>
  <si>
    <t>1734495563</t>
  </si>
  <si>
    <t>163</t>
  </si>
  <si>
    <t>799R20</t>
  </si>
  <si>
    <t>dveře dle specifikace Di034 vč. zárubně a veškerých doplňků</t>
  </si>
  <si>
    <t>1685561435</t>
  </si>
  <si>
    <t>164</t>
  </si>
  <si>
    <t>799R21</t>
  </si>
  <si>
    <t>dveře dle specifikace Di035 vč. zárubně a veškerých doplňků</t>
  </si>
  <si>
    <t>1502632899</t>
  </si>
  <si>
    <t>165</t>
  </si>
  <si>
    <t>799R22</t>
  </si>
  <si>
    <t>dveře dle specifikace Di050 vč. zárubně a veškerých doplňků</t>
  </si>
  <si>
    <t>-1122500901</t>
  </si>
  <si>
    <t>166</t>
  </si>
  <si>
    <t>799R23</t>
  </si>
  <si>
    <t>dveře dle specifikace Di051 vč. zárubně a veškerých doplňků</t>
  </si>
  <si>
    <t>1124208219</t>
  </si>
  <si>
    <t>167</t>
  </si>
  <si>
    <t>799R24</t>
  </si>
  <si>
    <t>dveře dle specifikace Di052 vč. zárubně a veškerých doplňků</t>
  </si>
  <si>
    <t>224877971</t>
  </si>
  <si>
    <t>168</t>
  </si>
  <si>
    <t>799R25</t>
  </si>
  <si>
    <t>dveře dle specifikace Di055 vč. zárubně a veškerých doplňků</t>
  </si>
  <si>
    <t>-827912405</t>
  </si>
  <si>
    <t>169</t>
  </si>
  <si>
    <t>799R26</t>
  </si>
  <si>
    <t>dveře dle specifikace Di056 vč. zárubně a veškerých doplňků</t>
  </si>
  <si>
    <t>1573242397</t>
  </si>
  <si>
    <t>170</t>
  </si>
  <si>
    <t>799R27</t>
  </si>
  <si>
    <t>dveře dle specifikace Di057 vč. zárubně a veškerých doplňků</t>
  </si>
  <si>
    <t>-611270824</t>
  </si>
  <si>
    <t>171</t>
  </si>
  <si>
    <t>799R28</t>
  </si>
  <si>
    <t>dveře dle specifikace Di058 vč. zárubně a veškerých doplňků</t>
  </si>
  <si>
    <t>-2073774181</t>
  </si>
  <si>
    <t>172</t>
  </si>
  <si>
    <t>799R29</t>
  </si>
  <si>
    <t>dveře dle specifikace Di059 vč. zárubně a veškerých doplňků</t>
  </si>
  <si>
    <t>-468290290</t>
  </si>
  <si>
    <t>173</t>
  </si>
  <si>
    <t>799R30</t>
  </si>
  <si>
    <t>dveře dle specifikace Di060 vč. zárubně a veškerých doplňků</t>
  </si>
  <si>
    <t>-1930636124</t>
  </si>
  <si>
    <t>174</t>
  </si>
  <si>
    <t>799R31</t>
  </si>
  <si>
    <t>dveře dle specifikace Di061 vč. zárubně a veškerých doplňků</t>
  </si>
  <si>
    <t>-1555262073</t>
  </si>
  <si>
    <t>175</t>
  </si>
  <si>
    <t>799R32</t>
  </si>
  <si>
    <t>dveře dle specifikace Di062 vč. zárubně a veškerých doplňků</t>
  </si>
  <si>
    <t>-1180965819</t>
  </si>
  <si>
    <t>176</t>
  </si>
  <si>
    <t>799R33</t>
  </si>
  <si>
    <t>dveře dle specifikace Di064 vč. zárubně a veškerých doplňků</t>
  </si>
  <si>
    <t>-756993538</t>
  </si>
  <si>
    <t>177</t>
  </si>
  <si>
    <t>799R34</t>
  </si>
  <si>
    <t>dveře dle specifikace Di065 vč. zárubně a veškerých doplňků</t>
  </si>
  <si>
    <t>1469263153</t>
  </si>
  <si>
    <t>178</t>
  </si>
  <si>
    <t>799R35</t>
  </si>
  <si>
    <t>dveře dle specifikace Di067 vč. zárubně a veškerých doplňků</t>
  </si>
  <si>
    <t>490199582</t>
  </si>
  <si>
    <t>179</t>
  </si>
  <si>
    <t>799R36</t>
  </si>
  <si>
    <t>dveře dle specifikace Di071 vč. zárubně a veškerých doplňků</t>
  </si>
  <si>
    <t>950058074</t>
  </si>
  <si>
    <t>180</t>
  </si>
  <si>
    <t>799R37</t>
  </si>
  <si>
    <t>dveře dle specifikace Di077 vč. zárubně a veškerých doplňků</t>
  </si>
  <si>
    <t>-950783362</t>
  </si>
  <si>
    <t>181</t>
  </si>
  <si>
    <t>799R38</t>
  </si>
  <si>
    <t>dveře dle specifikace Di078 vč. zárubně a veškerých doplňků</t>
  </si>
  <si>
    <t>-931737280</t>
  </si>
  <si>
    <t>182</t>
  </si>
  <si>
    <t>799R39</t>
  </si>
  <si>
    <t>dveře dle specifikace Di079 vč. zárubně a veškerých doplňků</t>
  </si>
  <si>
    <t>-269506223</t>
  </si>
  <si>
    <t>183</t>
  </si>
  <si>
    <t>799R40</t>
  </si>
  <si>
    <t>dveře dle specifikace Di080 vč. zárubně a veškerých doplňků</t>
  </si>
  <si>
    <t>612174234</t>
  </si>
  <si>
    <t>184</t>
  </si>
  <si>
    <t>799R41</t>
  </si>
  <si>
    <t>dveře dle specifikace Di086 vč. zárubně a veškerých doplňků</t>
  </si>
  <si>
    <t>-1070674932</t>
  </si>
  <si>
    <t>185</t>
  </si>
  <si>
    <t>799R42</t>
  </si>
  <si>
    <t>dveře dle specifikace Di090 vč. zárubně a veškerých doplňků</t>
  </si>
  <si>
    <t>218646981</t>
  </si>
  <si>
    <t>186</t>
  </si>
  <si>
    <t>799R43</t>
  </si>
  <si>
    <t>dveře dle specifikace Di095 vč. zárubně a veškerých doplňků</t>
  </si>
  <si>
    <t>1729275393</t>
  </si>
  <si>
    <t>187</t>
  </si>
  <si>
    <t>799R44</t>
  </si>
  <si>
    <t>dveře dle specifikace Di096 vč. zárubně a veškerých doplňků</t>
  </si>
  <si>
    <t>924498886</t>
  </si>
  <si>
    <t>188</t>
  </si>
  <si>
    <t>799R45</t>
  </si>
  <si>
    <t>dveře dle specifikace Di097 vč. zárubně a veškerých doplňků</t>
  </si>
  <si>
    <t>111195650</t>
  </si>
  <si>
    <t>252</t>
  </si>
  <si>
    <t>799R46</t>
  </si>
  <si>
    <t>-493006004</t>
  </si>
  <si>
    <t>dveře dle specifikace Di036 vč. zárubně a veškerých doplňků</t>
  </si>
  <si>
    <t>189</t>
  </si>
  <si>
    <t>767113110</t>
  </si>
  <si>
    <t>Montáž stěn pro zasklení z Al profilů pl do 6 m2</t>
  </si>
  <si>
    <t>-1879613670</t>
  </si>
  <si>
    <t>Montáž stěn a příček pro zasklení z hliníkových profilů, plochy jednotlivých stěn do 6 m2</t>
  </si>
  <si>
    <t>https://podminky.urs.cz/item/CS_URS_2021_02/767113110</t>
  </si>
  <si>
    <t>1,85*2,9</t>
  </si>
  <si>
    <t>190</t>
  </si>
  <si>
    <t>44R2</t>
  </si>
  <si>
    <t>peosklená stěna dle specifikace Di092</t>
  </si>
  <si>
    <t>1253705643</t>
  </si>
  <si>
    <t>191</t>
  </si>
  <si>
    <t>767113120</t>
  </si>
  <si>
    <t>Montáž stěn pro zasklení z Al profilů pl přes 6 do 9 m2</t>
  </si>
  <si>
    <t>720062896</t>
  </si>
  <si>
    <t>Montáž stěn a příček pro zasklení z hliníkových profilů, plochy jednotlivých stěn přes 6 do 9 m2</t>
  </si>
  <si>
    <t>https://podminky.urs.cz/item/CS_URS_2021_02/767113120</t>
  </si>
  <si>
    <t>2,54*2,9</t>
  </si>
  <si>
    <t>192</t>
  </si>
  <si>
    <t>44R1</t>
  </si>
  <si>
    <t>Prosklená stěna dle specifikace Di082</t>
  </si>
  <si>
    <t>-490722676</t>
  </si>
  <si>
    <t>193</t>
  </si>
  <si>
    <t>767531111</t>
  </si>
  <si>
    <t>Montáž vstupních kovových nebo plastových rohoží čistících zón</t>
  </si>
  <si>
    <t>-265681094</t>
  </si>
  <si>
    <t>Montáž vstupních čistících zón z rohoží kovových nebo plastových</t>
  </si>
  <si>
    <t>https://podminky.urs.cz/item/CS_URS_2021_02/767531111</t>
  </si>
  <si>
    <t>4,9"101</t>
  </si>
  <si>
    <t>2,41"114</t>
  </si>
  <si>
    <t>5,71"102</t>
  </si>
  <si>
    <t>194</t>
  </si>
  <si>
    <t>69752003R1</t>
  </si>
  <si>
    <t>rohož vstupní provedení dle TZ</t>
  </si>
  <si>
    <t>-1855462887</t>
  </si>
  <si>
    <t xml:space="preserve">Poznámka k položce:_x000d_
-	Vnitřní rohož v m.č. 114 – 2,41m2, provedení viz detail č.v. D.1.1.b)06 (vstup pro zaměstnance)_x000d_
-	Vnitřní rohož v m.č. 102 – 5,71m2, provedení viz detail č.v. D.1.1.b)06 (hala u turniketu)_x000d_
</t>
  </si>
  <si>
    <t>243</t>
  </si>
  <si>
    <t>69752003R2</t>
  </si>
  <si>
    <t>327926364</t>
  </si>
  <si>
    <t>rohož v turniketu</t>
  </si>
  <si>
    <t>Poznámka k položce:_x000d_
-	Vnitřní rohož v m.č. 101 – 4,90m2, provedení textilní hliníková kartáčová viz pozn. Č.8 - č.v. D.1.1.b)14 (turniket)</t>
  </si>
  <si>
    <t>195</t>
  </si>
  <si>
    <t>767531121</t>
  </si>
  <si>
    <t>Osazení zapuštěného rámu z L profilů k čistícím rohožím</t>
  </si>
  <si>
    <t>2053359784</t>
  </si>
  <si>
    <t>Montáž vstupních čistících zón z rohoží osazení rámu mosazného nebo hliníkového zapuštěného z L profilů</t>
  </si>
  <si>
    <t>https://podminky.urs.cz/item/CS_URS_2021_02/767531121</t>
  </si>
  <si>
    <t>(1,65+1,465)*2</t>
  </si>
  <si>
    <t>5,405*2+1,51*2</t>
  </si>
  <si>
    <t>196</t>
  </si>
  <si>
    <t>69752161</t>
  </si>
  <si>
    <t>rám pro zapuštění dle TZ</t>
  </si>
  <si>
    <t>-1773640096</t>
  </si>
  <si>
    <t>197</t>
  </si>
  <si>
    <t>767893116</t>
  </si>
  <si>
    <t>Montáž stříšek nad vstupy kotvených pomocí závěsů rovných, výplň skleněná hmot š přes 1,50 do 2,00 m</t>
  </si>
  <si>
    <t>-453599600</t>
  </si>
  <si>
    <t>Montáž stříšek nad venkovními vstupy z kovových profilů kotvených k nosné konstrukci pomocí závěsů, výplň ze skla rovná, šířky přes 1,50 do 2,00 m</t>
  </si>
  <si>
    <t>https://podminky.urs.cz/item/CS_URS_2021_02/767893116</t>
  </si>
  <si>
    <t>198</t>
  </si>
  <si>
    <t>321654R</t>
  </si>
  <si>
    <t>Markýza vstupu</t>
  </si>
  <si>
    <t>714085704</t>
  </si>
  <si>
    <t>199</t>
  </si>
  <si>
    <t>767995113</t>
  </si>
  <si>
    <t>Montáž atypických zámečnických konstrukcí hm přes 10 do 20 kg</t>
  </si>
  <si>
    <t>725342193</t>
  </si>
  <si>
    <t>Montáž ostatních atypických zámečnických konstrukcí hmotnosti přes 10 do 20 kg</t>
  </si>
  <si>
    <t>https://podminky.urs.cz/item/CS_URS_2021_02/767995113</t>
  </si>
  <si>
    <t>200</t>
  </si>
  <si>
    <t>654987R</t>
  </si>
  <si>
    <t>Konstrukce zdvojené podlahy</t>
  </si>
  <si>
    <t>-243759578</t>
  </si>
  <si>
    <t>201</t>
  </si>
  <si>
    <t>771111011</t>
  </si>
  <si>
    <t>Vysátí podkladu před pokládkou dlažby</t>
  </si>
  <si>
    <t>686234424</t>
  </si>
  <si>
    <t>Příprava podkladu před provedením dlažby vysátí podlah</t>
  </si>
  <si>
    <t>https://podminky.urs.cz/item/CS_URS_2021_02/771111011</t>
  </si>
  <si>
    <t>6+18,46+2,42+57,11+4,44+2,24+1,46+1,49+1,59+8,18+1+4,72+1,62+1,58+9,13+7,99+1,87+2,04+7,23+14,34+29,85+7,14+2,17</t>
  </si>
  <si>
    <t>8,06+2,29+2,13+7,07+10,13+2,13+1,4+1,35+2,59+1,81</t>
  </si>
  <si>
    <t>9,99+4,76+1,2+1,24+2,13+6,81+7,92+2,23+2,29</t>
  </si>
  <si>
    <t>10,07+4,2+1,26+1,23+2,25+6+8,06+2,27+2,29</t>
  </si>
  <si>
    <t>15,84</t>
  </si>
  <si>
    <t>202</t>
  </si>
  <si>
    <t>771121011</t>
  </si>
  <si>
    <t>Nátěr penetrační na podlahu</t>
  </si>
  <si>
    <t>1693580720</t>
  </si>
  <si>
    <t>Příprava podkladu před provedením dlažby nátěr penetrační na podlahu</t>
  </si>
  <si>
    <t>https://podminky.urs.cz/item/CS_URS_2021_02/771121011</t>
  </si>
  <si>
    <t>203</t>
  </si>
  <si>
    <t>771151013</t>
  </si>
  <si>
    <t>Samonivelační stěrka podlah pevnosti 20 MPa tl přes 5 do 8 mm</t>
  </si>
  <si>
    <t>-1988274636</t>
  </si>
  <si>
    <t>Příprava podkladu před provedením dlažby samonivelační stěrka min.pevnosti 20 MPa, tloušťky přes 5 do 8 mm</t>
  </si>
  <si>
    <t>https://podminky.urs.cz/item/CS_URS_2021_02/771151013</t>
  </si>
  <si>
    <t>15,84"505</t>
  </si>
  <si>
    <t>204</t>
  </si>
  <si>
    <t>771574261</t>
  </si>
  <si>
    <t>Montáž podlah keramických velkoformát pro mechanické zatížení protiskluzných lepených flexibilním lepidlem přes 2 do 4 ks/m2</t>
  </si>
  <si>
    <t>-598429365</t>
  </si>
  <si>
    <t>Montáž podlah z dlaždic keramických lepených flexibilním lepidlem velkoformátových pro vysoké mechanické zatížení protiskluzných nebo reliéfních (bezbariérových) přes 2 do 4 ks/m2</t>
  </si>
  <si>
    <t>https://podminky.urs.cz/item/CS_URS_2021_02/771574261</t>
  </si>
  <si>
    <t>205</t>
  </si>
  <si>
    <t>59761415</t>
  </si>
  <si>
    <t>dlažba velkoformátová keramická slinutá protiskluzná do interiéru i exteriéru pro vysoké mechanické namáhání přes 2 do 4ks/m2</t>
  </si>
  <si>
    <t>-684739326</t>
  </si>
  <si>
    <t>Poznámka k položce:_x000d_
přesná specifikace dlažby dle PD spárořez</t>
  </si>
  <si>
    <t>325,07*1,15 'Přepočtené koeficientem množství</t>
  </si>
  <si>
    <t>206</t>
  </si>
  <si>
    <t>771591112</t>
  </si>
  <si>
    <t>Izolace pod dlažbu nátěrem nebo stěrkou ve dvou vrstvách</t>
  </si>
  <si>
    <t>-2135912519</t>
  </si>
  <si>
    <t>Izolace podlahy pod dlažbu nátěrem nebo stěrkou ve dvou vrstvách</t>
  </si>
  <si>
    <t>https://podminky.urs.cz/item/CS_URS_2021_02/771591112</t>
  </si>
  <si>
    <t>29,85+2,13+2,13+4,2</t>
  </si>
  <si>
    <t>207</t>
  </si>
  <si>
    <t>998771103</t>
  </si>
  <si>
    <t>Přesun hmot tonážní pro podlahy z dlaždic v objektech v přes 12 do 24 m</t>
  </si>
  <si>
    <t>759054013</t>
  </si>
  <si>
    <t>Přesun hmot pro podlahy z dlaždic stanovený z hmotnosti přesunovaného materiálu vodorovná dopravní vzdálenost do 50 m v objektech výšky přes 12 do 24 m</t>
  </si>
  <si>
    <t>https://podminky.urs.cz/item/CS_URS_2021_02/998771103</t>
  </si>
  <si>
    <t>775</t>
  </si>
  <si>
    <t>Podlahy skládané</t>
  </si>
  <si>
    <t>208</t>
  </si>
  <si>
    <t>775429121</t>
  </si>
  <si>
    <t>Montáž podlahové lišty přechodové připevněné vruty</t>
  </si>
  <si>
    <t>1994135219</t>
  </si>
  <si>
    <t>Montáž lišty přechodové (vyrovnávací) připevněné vruty</t>
  </si>
  <si>
    <t>https://podminky.urs.cz/item/CS_URS_2021_02/775429121</t>
  </si>
  <si>
    <t>3,825*2+0,895</t>
  </si>
  <si>
    <t>209</t>
  </si>
  <si>
    <t>55343110</t>
  </si>
  <si>
    <t>profil přechodový Al narážecí 30mm stříbro</t>
  </si>
  <si>
    <t>-275027714</t>
  </si>
  <si>
    <t>8,545*1,08 'Přepočtené koeficientem množství</t>
  </si>
  <si>
    <t>210</t>
  </si>
  <si>
    <t>776111311</t>
  </si>
  <si>
    <t>Vysátí podkladu povlakových podlah</t>
  </si>
  <si>
    <t>-1803309865</t>
  </si>
  <si>
    <t>Příprava podkladu vysátí podlah</t>
  </si>
  <si>
    <t>https://podminky.urs.cz/item/CS_URS_2021_02/776111311</t>
  </si>
  <si>
    <t>7,43+5,4+5,76+29,89+23,18+17,03+12,51+49,1+71,71+5+5,03*5+4,99+27,47</t>
  </si>
  <si>
    <t>260,38+40,9+17,73+30,41+14,4+42,59+35,05+16,47+19,57+21,65+3,73*2+36,49+47,08+52+3,2*4+16,89+8,94+14,56</t>
  </si>
  <si>
    <t>114,16+5,5+20,96+18,92+29,21+16,34+26,26+18,1+2,94*7+2,91+44,74+12,83+18,44</t>
  </si>
  <si>
    <t>88,3+29,7+16,24+32,61+31,55+28,64+18,49+27,83+25,63+24,95+18,69</t>
  </si>
  <si>
    <t>211</t>
  </si>
  <si>
    <t>776121111</t>
  </si>
  <si>
    <t>Vodou ředitelná penetrace savého podkladu povlakových podlah</t>
  </si>
  <si>
    <t>-2028250732</t>
  </si>
  <si>
    <t>Příprava podkladu penetrace vodou ředitelná podlah</t>
  </si>
  <si>
    <t>https://podminky.urs.cz/item/CS_URS_2021_02/776121111</t>
  </si>
  <si>
    <t>1671,57*2 'Přepočtené koeficientem množství</t>
  </si>
  <si>
    <t>212</t>
  </si>
  <si>
    <t>776141121</t>
  </si>
  <si>
    <t>Vyrovnání podkladu povlakových podlah stěrkou pevnosti 30 MPa tl do 3 mm</t>
  </si>
  <si>
    <t>1706503505</t>
  </si>
  <si>
    <t>Příprava podkladu vyrovnání samonivelační stěrkou podlah min.pevnosti 20 MPa, tloušťky do 3 mm</t>
  </si>
  <si>
    <t>https://podminky.urs.cz/item/CS_URS_2021_02/776141121</t>
  </si>
  <si>
    <t>213</t>
  </si>
  <si>
    <t>776231111</t>
  </si>
  <si>
    <t>Lepení lamel a čtverců z vinylu standardním lepidlem</t>
  </si>
  <si>
    <t>327234947</t>
  </si>
  <si>
    <t>Montáž podlahovin z vinylu lepením lamel nebo čtverců standardním lepidlem</t>
  </si>
  <si>
    <t>https://podminky.urs.cz/item/CS_URS_2021_02/776231111</t>
  </si>
  <si>
    <t>214</t>
  </si>
  <si>
    <t>28411016</t>
  </si>
  <si>
    <t>PVC vinyl heterogenní protiskluzná (třída B) tl 2,00mm, nášlapná vrstva 0,70mm, otlak do 0,05 mm, R10, hořlavost Bfl S1</t>
  </si>
  <si>
    <t>61480008</t>
  </si>
  <si>
    <t>1671,57*1,1 'Přepočtené koeficientem množství</t>
  </si>
  <si>
    <t>215</t>
  </si>
  <si>
    <t>776411111</t>
  </si>
  <si>
    <t>Montáž obvodových soklíků výšky do 80 mm</t>
  </si>
  <si>
    <t>1388740873</t>
  </si>
  <si>
    <t>Montáž soklíků lepením obvodových, výšky do 80 mm</t>
  </si>
  <si>
    <t>https://podminky.urs.cz/item/CS_URS_2021_02/776411111</t>
  </si>
  <si>
    <t>216</t>
  </si>
  <si>
    <t>28411009</t>
  </si>
  <si>
    <t>lišta soklová PVC 18x80mm</t>
  </si>
  <si>
    <t>767105235</t>
  </si>
  <si>
    <t>1585*1,02 'Přepočtené koeficientem množství</t>
  </si>
  <si>
    <t>217</t>
  </si>
  <si>
    <t>776991121</t>
  </si>
  <si>
    <t>Základní čištění nově položených podlahovin vysátím a setřením vlhkým mopem</t>
  </si>
  <si>
    <t>-2000665521</t>
  </si>
  <si>
    <t>Ostatní práce údržba nových podlahovin po pokládce čištění základní</t>
  </si>
  <si>
    <t>https://podminky.urs.cz/item/CS_URS_2021_02/776991121</t>
  </si>
  <si>
    <t>1671,57</t>
  </si>
  <si>
    <t>218</t>
  </si>
  <si>
    <t>998776103</t>
  </si>
  <si>
    <t>Přesun hmot tonážní pro podlahy povlakové v objektech v přes 12 do 24 m</t>
  </si>
  <si>
    <t>1375382203</t>
  </si>
  <si>
    <t>Přesun hmot pro podlahy povlakové stanovený z hmotnosti přesunovaného materiálu vodorovná dopravní vzdálenost do 50 m v objektech výšky přes 12 do 24 m</t>
  </si>
  <si>
    <t>https://podminky.urs.cz/item/CS_URS_2021_02/998776103</t>
  </si>
  <si>
    <t>219</t>
  </si>
  <si>
    <t>781121011</t>
  </si>
  <si>
    <t>Nátěr penetrační na stěnu</t>
  </si>
  <si>
    <t>2005355625</t>
  </si>
  <si>
    <t>Příprava podkladu před provedením obkladu nátěr penetrační na stěnu</t>
  </si>
  <si>
    <t>https://podminky.urs.cz/item/CS_URS_2021_02/781121011</t>
  </si>
  <si>
    <t>(1,16+0,6+0,2+1,16+0,5+0,3+0,2)*2,15"116</t>
  </si>
  <si>
    <t>(1,485+0,985)*2*2,15-1,4"117</t>
  </si>
  <si>
    <t>(1+1,485)*2*2,15-1,4"118</t>
  </si>
  <si>
    <t>(1,6+1)*2*2,15-1,4*2"119</t>
  </si>
  <si>
    <t>(1,6+1)*2*2,15-1,4"120</t>
  </si>
  <si>
    <t>(2,85+1,595)*2*2,15-1,6"124</t>
  </si>
  <si>
    <t>(1,35+1,21)*2*2,15-1,4"125</t>
  </si>
  <si>
    <t>(1,2+1,35)*2*2,15-1,4"126</t>
  </si>
  <si>
    <t>(2,49+5,89)*2*2,15-1,6-1,4*3"127</t>
  </si>
  <si>
    <t>(5,9+2,825)*2*2,15-1,6-1,4*2"128</t>
  </si>
  <si>
    <t>(1,48+1,26)*2*1,5-1"129</t>
  </si>
  <si>
    <t>(1,48+1,39)*2*2,15-1,4"130</t>
  </si>
  <si>
    <t>(3,02+2,42)*2*2,15-1,6"131</t>
  </si>
  <si>
    <t>(6+2,8)*2*2,15-1,6-1,4*2"226</t>
  </si>
  <si>
    <t>(1,6+1,445)*2*2,15-1,4"227</t>
  </si>
  <si>
    <t>(1,6+1,345)*2*2,15-1,4"228</t>
  </si>
  <si>
    <t>(3,02+0,6+1,2)*0,6"229</t>
  </si>
  <si>
    <t>(4,53+3,85)*2*2,15-1,6-1,4*4"230</t>
  </si>
  <si>
    <t>(1,35+1,55)*2*2,15-1,4"231</t>
  </si>
  <si>
    <t>(1,35+1,05)*2*2,15-1,4"232</t>
  </si>
  <si>
    <t>(1,35+1)*2*2,15-1,4"233</t>
  </si>
  <si>
    <t>(1,7+1,53)*2*2,15-1,4*2"234</t>
  </si>
  <si>
    <t>(1,2+1,53)*2*1,5-1"235</t>
  </si>
  <si>
    <t>(4,42+3,85)*2*2,15-1,6-1,4*4"304</t>
  </si>
  <si>
    <t>1,2*1,5"305</t>
  </si>
  <si>
    <t>(1,35+1)*2*2,15-1,4"306</t>
  </si>
  <si>
    <t>(1,35+1,05)*2*2,15-1,4"307</t>
  </si>
  <si>
    <t>(1,35+1,58)*2*2,15-1,4"308</t>
  </si>
  <si>
    <t>(3,02+0,6*2)*0,6"309</t>
  </si>
  <si>
    <t>(4,2+2,81)*2*2,15-1,6-1,4*2"310</t>
  </si>
  <si>
    <t>(1,59+1,41)*2*2,15-1,4"311</t>
  </si>
  <si>
    <t>(1,59+1,5)*2*2,15-1,4"312</t>
  </si>
  <si>
    <t>(4,41+3,89)*2*2,15-1,6-1,4*4"404</t>
  </si>
  <si>
    <t>(2,85+1,48)*2*2,15-1,4"405</t>
  </si>
  <si>
    <t>(1,35+1,05)*2*2,15-1,4"406</t>
  </si>
  <si>
    <t>(1,35+1,05)*2*2,15-1,4"407</t>
  </si>
  <si>
    <t>(1,35+1,58)*2*2,15-1,4"408</t>
  </si>
  <si>
    <t>(2,51+0,6+0,6)*0,6"409</t>
  </si>
  <si>
    <t>(4,2+2,81)*2*2,15-1,6-1,4*2"410</t>
  </si>
  <si>
    <t>(1,59+1,45)*2*2,15-1,4"411</t>
  </si>
  <si>
    <t>(1,59+1,45)*2*2,15-1,4"412</t>
  </si>
  <si>
    <t>220</t>
  </si>
  <si>
    <t>781131112</t>
  </si>
  <si>
    <t>Izolace pod obklad nátěrem nebo stěrkou ve dvou vrstvách</t>
  </si>
  <si>
    <t>-1343465761</t>
  </si>
  <si>
    <t>Izolace stěny pod obklad izolace nátěrem nebo stěrkou ve dvou vrstvách</t>
  </si>
  <si>
    <t>https://podminky.urs.cz/item/CS_URS_2021_02/781131112</t>
  </si>
  <si>
    <t>221</t>
  </si>
  <si>
    <t>781474153</t>
  </si>
  <si>
    <t>Montáž obkladů vnitřních keramických velkoformátových hladkých přes 2 do 4 ks/m2 lepených flexibilním lepidlem</t>
  </si>
  <si>
    <t>369604116</t>
  </si>
  <si>
    <t>Montáž obkladů vnitřních stěn z dlaždic keramických lepených flexibilním lepidlem velkoformátových hladkých přes 2 do 4 ks/m2</t>
  </si>
  <si>
    <t>https://podminky.urs.cz/item/CS_URS_2021_02/781474153</t>
  </si>
  <si>
    <t>222</t>
  </si>
  <si>
    <t>59761002</t>
  </si>
  <si>
    <t>obklad velkoformátový keramický hladký přes 2 do 4ks/m2</t>
  </si>
  <si>
    <t>-1464698279</t>
  </si>
  <si>
    <t>Poznámka k položce:_x000d_
přesná specifikace barev a rozměru dle PD spárořez</t>
  </si>
  <si>
    <t>557,323*1,15 'Přepočtené koeficientem množství</t>
  </si>
  <si>
    <t>223</t>
  </si>
  <si>
    <t>781491021</t>
  </si>
  <si>
    <t>Montáž zrcadel plochy do 1 m2 lepených silikonovým tmelem na keramický obklad</t>
  </si>
  <si>
    <t>267962841</t>
  </si>
  <si>
    <t>Montáž zrcadel lepených silikonovým tmelem na keramický obklad, plochy do 1 m2</t>
  </si>
  <si>
    <t>https://podminky.urs.cz/item/CS_URS_2021_02/781491021</t>
  </si>
  <si>
    <t>0,6*1*16</t>
  </si>
  <si>
    <t>0,6*0,88*3</t>
  </si>
  <si>
    <t>224</t>
  </si>
  <si>
    <t>63465122</t>
  </si>
  <si>
    <t>zrcadlo nemontované čiré tl 3mm max rozměr 3210x2250mm</t>
  </si>
  <si>
    <t>-1379259301</t>
  </si>
  <si>
    <t>11,184*1,1 'Přepočtené koeficientem množství</t>
  </si>
  <si>
    <t>225</t>
  </si>
  <si>
    <t>781494511</t>
  </si>
  <si>
    <t>Plastové profily ukončovací lepené flexibilním lepidlem</t>
  </si>
  <si>
    <t>-1121093209</t>
  </si>
  <si>
    <t>Obklad - dokončující práce profily ukončovací lepené flexibilním lepidlem ukončovací</t>
  </si>
  <si>
    <t>https://podminky.urs.cz/item/CS_URS_2021_02/781494511</t>
  </si>
  <si>
    <t>Poznámka k položce:_x000d_
elox AL</t>
  </si>
  <si>
    <t>557,323/2</t>
  </si>
  <si>
    <t>226</t>
  </si>
  <si>
    <t>998781103</t>
  </si>
  <si>
    <t>Přesun hmot tonážní pro obklady keramické v objektech v přes 12 do 24 m</t>
  </si>
  <si>
    <t>-1981039241</t>
  </si>
  <si>
    <t>Přesun hmot pro obklady keramické stanovený z hmotnosti přesunovaného materiálu vodorovná dopravní vzdálenost do 50 m v objektech výšky přes 12 do 24 m</t>
  </si>
  <si>
    <t>https://podminky.urs.cz/item/CS_URS_2021_02/998781103</t>
  </si>
  <si>
    <t>783</t>
  </si>
  <si>
    <t>Dokončovací práce - nátěry</t>
  </si>
  <si>
    <t>227</t>
  </si>
  <si>
    <t>783301311</t>
  </si>
  <si>
    <t>Odmaštění zámečnických konstrukcí vodou ředitelným odmašťovačem</t>
  </si>
  <si>
    <t>128856194</t>
  </si>
  <si>
    <t>Příprava podkladu zámečnických konstrukcí před provedením nátěru odmaštění odmašťovačem vodou ředitelným</t>
  </si>
  <si>
    <t>https://podminky.urs.cz/item/CS_URS_2021_02/783301311</t>
  </si>
  <si>
    <t>228</t>
  </si>
  <si>
    <t>783315101</t>
  </si>
  <si>
    <t>Mezinátěr jednonásobný syntetický standardní zámečnických konstrukcí</t>
  </si>
  <si>
    <t>1023233579</t>
  </si>
  <si>
    <t>Mezinátěr zámečnických konstrukcí jednonásobný syntetický standardní</t>
  </si>
  <si>
    <t>https://podminky.urs.cz/item/CS_URS_2021_02/783315101</t>
  </si>
  <si>
    <t>229</t>
  </si>
  <si>
    <t>783317101</t>
  </si>
  <si>
    <t>Krycí jednonásobný syntetický standardní nátěr zámečnických konstrukcí</t>
  </si>
  <si>
    <t>-1636405243</t>
  </si>
  <si>
    <t>Krycí nátěr (email) zámečnických konstrukcí jednonásobný syntetický standardní</t>
  </si>
  <si>
    <t>https://podminky.urs.cz/item/CS_URS_2021_02/783317101</t>
  </si>
  <si>
    <t>75,000"prosklené stěny a zábradlí</t>
  </si>
  <si>
    <t>784</t>
  </si>
  <si>
    <t>Dokončovací práce - malby a tapety</t>
  </si>
  <si>
    <t>230</t>
  </si>
  <si>
    <t>784121001</t>
  </si>
  <si>
    <t>Oškrabání malby v mísnostech v do 3,80 m</t>
  </si>
  <si>
    <t>1180428758</t>
  </si>
  <si>
    <t>Oškrabání malby v místnostech výšky do 3,80 m</t>
  </si>
  <si>
    <t>https://podminky.urs.cz/item/CS_URS_2021_02/784121001</t>
  </si>
  <si>
    <t>(26+8,5+7,3+2+8+6,1+2+2,5+1)*3</t>
  </si>
  <si>
    <t>(8,9+6)*2*3</t>
  </si>
  <si>
    <t>(8,9+8,6)*2*3</t>
  </si>
  <si>
    <t>(8,6+4)*2*3</t>
  </si>
  <si>
    <t>(8,6+1,8)*2*3</t>
  </si>
  <si>
    <t>(6,5+1,5+6,5)*3</t>
  </si>
  <si>
    <t>(2,15+17+4,9+3,5+6+6+2,8+2,6+7,5+2,3+12,5+24+6+2,25*2+5,2*2+7,35+2,5)*3</t>
  </si>
  <si>
    <t>(2*PI*0,23*3)*8</t>
  </si>
  <si>
    <t>(35,8+6,4+6,1*2+2,4+8,6+5,4+12,7+6,7+18+8,2+3,6+10,4+2,4+3,2+6,2*4+4*4+2,2+3+8+3*2+6,4*2+6,2*2)*3</t>
  </si>
  <si>
    <t>(2*PI*0,23*3)*16</t>
  </si>
  <si>
    <t>(14,7+24,8+17,7+12,6+5,2+14,8+5,6*2+3,2*2+7+1*2+1,5+1,8*8)*2,7</t>
  </si>
  <si>
    <t>(24,8+17,5+12,75+4,7+14,7*2+5,7*2+3+3+6,8+3+3,2*2+6,6*2+1,8*8)*2,7</t>
  </si>
  <si>
    <t>(16,3+1,6*6+13,9+7,9+3,6+15+8,7*2+1,6*2+3,55+6,2+5,3+3,6+5,9*2+3*2+4,45*2+6,4*2+2*2+2*2+2*2)*2,7</t>
  </si>
  <si>
    <t>8,18+1+14,34+29,85+7,14</t>
  </si>
  <si>
    <t>22,32</t>
  </si>
  <si>
    <t>414,57-4,78-1,2-1,24-2,13-2,23-2,29</t>
  </si>
  <si>
    <t>408,21-4,2-1,26-1,23-2,25-2,27-2,29</t>
  </si>
  <si>
    <t>384,85-16,96</t>
  </si>
  <si>
    <t>Mezisoučet stropy</t>
  </si>
  <si>
    <t>231</t>
  </si>
  <si>
    <t>784181101</t>
  </si>
  <si>
    <t>Základní akrylátová jednonásobná bezbarvá penetrace podkladu v místnostech v do 3,80 m</t>
  </si>
  <si>
    <t>745453845</t>
  </si>
  <si>
    <t>Penetrace podkladu jednonásobná základní akrylátová bezbarvá v místnostech výšky do 3,80 m</t>
  </si>
  <si>
    <t>https://podminky.urs.cz/item/CS_URS_2021_02/784181101</t>
  </si>
  <si>
    <t>4133,069</t>
  </si>
  <si>
    <t>1968,878</t>
  </si>
  <si>
    <t>232</t>
  </si>
  <si>
    <t>784221101</t>
  </si>
  <si>
    <t>Dvojnásobné bílé malby ze směsí za sucha dobře otěruvzdorných v místnostech do 3,80 m</t>
  </si>
  <si>
    <t>-1890847052</t>
  </si>
  <si>
    <t>Malby z malířských směsí otěruvzdorných za sucha dvojnásobné, bílé za sucha otěruvzdorné dobře v místnostech výšky do 3,80 m</t>
  </si>
  <si>
    <t>https://podminky.urs.cz/item/CS_URS_2021_02/784221101</t>
  </si>
  <si>
    <t>786</t>
  </si>
  <si>
    <t>Dokončovací práce - čalounické úpravy</t>
  </si>
  <si>
    <t>233</t>
  </si>
  <si>
    <t>786681003</t>
  </si>
  <si>
    <t>Montáž skládacích stěn jednodílných nebo dvoudílných přes 7 m2</t>
  </si>
  <si>
    <t>1534509341</t>
  </si>
  <si>
    <t>https://podminky.urs.cz/item/CS_URS_2021_02/786681003</t>
  </si>
  <si>
    <t>234</t>
  </si>
  <si>
    <t>564879R</t>
  </si>
  <si>
    <t>-1054340646</t>
  </si>
  <si>
    <t>Vertikální textilní žaluzie m.č. 203 specifikace viz TZ</t>
  </si>
  <si>
    <t>Soupis:</t>
  </si>
  <si>
    <t>02a - lehké příčky</t>
  </si>
  <si>
    <t>příčky jsou hliníkovou systémovou konstrukcí. Přesná specifikace barev a tvarů dle PD interiéru</t>
  </si>
  <si>
    <t>položka - 1NP</t>
  </si>
  <si>
    <t xml:space="preserve">    1.apr - profily</t>
  </si>
  <si>
    <t xml:space="preserve">    1.feb - jednoduché moduly</t>
  </si>
  <si>
    <t xml:space="preserve">    1.jan - prosklené moduly kombinované MFC</t>
  </si>
  <si>
    <t xml:space="preserve">    1.mar - dveře</t>
  </si>
  <si>
    <t xml:space="preserve">    2.apr - profily</t>
  </si>
  <si>
    <t xml:space="preserve">    2.feb - jednoduché moduly</t>
  </si>
  <si>
    <t xml:space="preserve">    2.jan - prosklené moduly kombinované MFC</t>
  </si>
  <si>
    <t xml:space="preserve">    2.mar - dveře</t>
  </si>
  <si>
    <t xml:space="preserve">    3.apr - profily</t>
  </si>
  <si>
    <t xml:space="preserve">    3.jan - prosklené moduly kombinované MFC</t>
  </si>
  <si>
    <t>položka</t>
  </si>
  <si>
    <t>1NP</t>
  </si>
  <si>
    <t>1.apr</t>
  </si>
  <si>
    <t>profily</t>
  </si>
  <si>
    <t>1.4a</t>
  </si>
  <si>
    <t>nastavitelný obousměrný profil, výška 2670</t>
  </si>
  <si>
    <t>-1117671579</t>
  </si>
  <si>
    <t>1.4b</t>
  </si>
  <si>
    <t>nastavitelný trojsměrný profil, výška 2650</t>
  </si>
  <si>
    <t>-352263095</t>
  </si>
  <si>
    <t>1.4c</t>
  </si>
  <si>
    <t>počáteční / koncový stěnový profil s čepem</t>
  </si>
  <si>
    <t>1194088463</t>
  </si>
  <si>
    <t>1.4d</t>
  </si>
  <si>
    <t>počáteční / koncový stěnový profil</t>
  </si>
  <si>
    <t>708534018</t>
  </si>
  <si>
    <t>1.4e</t>
  </si>
  <si>
    <t>počáteční / koncový stěnový profil z oddílu</t>
  </si>
  <si>
    <t>-1224921635</t>
  </si>
  <si>
    <t>1.4f</t>
  </si>
  <si>
    <t>počáteční / koncový stěnový profil z oddílu s čepem</t>
  </si>
  <si>
    <t>771032728</t>
  </si>
  <si>
    <t>1.feb</t>
  </si>
  <si>
    <t>jednoduché moduly</t>
  </si>
  <si>
    <t>1.2a</t>
  </si>
  <si>
    <t>MFC modul, šířka 500 mm, výška 2650 mm, s mezerou a horním vyplněným panelem</t>
  </si>
  <si>
    <t>31069987</t>
  </si>
  <si>
    <t>1.2b</t>
  </si>
  <si>
    <t>MFC modul, šířka 1000 mm, výška 2650 mm, s mezerou a horním vyplněným panelem</t>
  </si>
  <si>
    <t>2014040217</t>
  </si>
  <si>
    <t>1.2c</t>
  </si>
  <si>
    <t>MFC počáteční modul, šířka 250/500 mm, výška 2650 mm, s mezerou a horním vyplněným panelem</t>
  </si>
  <si>
    <t>-854183936</t>
  </si>
  <si>
    <t>1.2d</t>
  </si>
  <si>
    <t>MFC počáteční modul, šířka 500/1000 mm, výška 2650 mm, s mezerou a horním vyplněným panelem</t>
  </si>
  <si>
    <t>323444499</t>
  </si>
  <si>
    <t>1.2e</t>
  </si>
  <si>
    <t>středový modul, šířka 80/250 mm, výška 2650 mm, s mezerou a horním vyplněným panelem</t>
  </si>
  <si>
    <t>-1247792245</t>
  </si>
  <si>
    <t>1.2f</t>
  </si>
  <si>
    <t>středový modul, šířka 250/500 mm, výška 2650 mm, s mezerou a horním vyplněným panelem</t>
  </si>
  <si>
    <t>-1896677214</t>
  </si>
  <si>
    <t>1.2g</t>
  </si>
  <si>
    <t>středový modul, šířka 500/1000 mm, výška 2650 mm, s mezerou a horním vyplněným panelem</t>
  </si>
  <si>
    <t>-2002371750</t>
  </si>
  <si>
    <t>1.2h</t>
  </si>
  <si>
    <t>MFC ukončovací modul, šířka 250/500 mm, výška 2650 mm, s mezerou a horním vyplněným panelem</t>
  </si>
  <si>
    <t>367048469</t>
  </si>
  <si>
    <t>1.jan</t>
  </si>
  <si>
    <t>prosklené moduly kombinované MFC</t>
  </si>
  <si>
    <t>1.1a</t>
  </si>
  <si>
    <t>MFC/sklo recepční modul, šířka 1000 mm, výška 2650 mm, s mezerou a horním vyplněným panelem</t>
  </si>
  <si>
    <t>-1899704617</t>
  </si>
  <si>
    <t>1.1b</t>
  </si>
  <si>
    <t>MFC/sklo modul, šířka 1000 mm, výška 2650 mm, s horním vyplněným panelem</t>
  </si>
  <si>
    <t>129538759</t>
  </si>
  <si>
    <t>1.1c</t>
  </si>
  <si>
    <t>MFC/sklo modul, šířka 500 s mezerou, výška 2650 mm, a horním vyplněným panelem</t>
  </si>
  <si>
    <t>947977938</t>
  </si>
  <si>
    <t>1.1d</t>
  </si>
  <si>
    <t>dvojitý prosklený modul, šířka 1000 mm, výška 2650 mm, s mezerou a horním vyplněným panelem</t>
  </si>
  <si>
    <t>2125765356</t>
  </si>
  <si>
    <t>1.1e</t>
  </si>
  <si>
    <t>dvojitý prosklený modul, šířka 500 mm, výška 2650 mm, s mezerou a horním vyplněným panelem</t>
  </si>
  <si>
    <t>-78033354</t>
  </si>
  <si>
    <t>1.mar</t>
  </si>
  <si>
    <t>dveře</t>
  </si>
  <si>
    <t>1.3a</t>
  </si>
  <si>
    <t>MFC dveře, šířka 800 mm, výška 2650 mm, s mezerou a horním vyplněným panelem, levé</t>
  </si>
  <si>
    <t>1798944058</t>
  </si>
  <si>
    <t>1.3b</t>
  </si>
  <si>
    <t>MFC dveře, šířka 800 mm, výška 2650 mm, s mezerou a horním vyplněným panelem, pravé</t>
  </si>
  <si>
    <t>-952639201</t>
  </si>
  <si>
    <t>montáž, doprava, režie</t>
  </si>
  <si>
    <t>68669738</t>
  </si>
  <si>
    <t>montáž, doprava, režiie</t>
  </si>
  <si>
    <t>2.apr</t>
  </si>
  <si>
    <t>2.4a</t>
  </si>
  <si>
    <t>nastavitelný obousměrný profil, výška 2670 mm</t>
  </si>
  <si>
    <t>1298664996</t>
  </si>
  <si>
    <t>2.4b</t>
  </si>
  <si>
    <t>nastavitelný obousměrný profil, výška 3000 mm</t>
  </si>
  <si>
    <t>473204103</t>
  </si>
  <si>
    <t>2.4c</t>
  </si>
  <si>
    <t>počáteční / koncový stěnový profil, výška 2650 mm</t>
  </si>
  <si>
    <t>1950540039</t>
  </si>
  <si>
    <t>2.4d</t>
  </si>
  <si>
    <t>počáteční / koncový stěnový profil s čepem, výška 2650 mm</t>
  </si>
  <si>
    <t>644524451</t>
  </si>
  <si>
    <t>2.4e</t>
  </si>
  <si>
    <t>počáteční / koncový stěnový profil s čepem, výška 3000 mm</t>
  </si>
  <si>
    <t>1037436634</t>
  </si>
  <si>
    <t>2.4f</t>
  </si>
  <si>
    <t>počáteční / koncový stěnový profil z oddílu, výška 2650 mm</t>
  </si>
  <si>
    <t>774251214</t>
  </si>
  <si>
    <t>2.4g</t>
  </si>
  <si>
    <t>počáteční / koncový stěnový profil z oddílu s čepem, výška 2650 mm</t>
  </si>
  <si>
    <t>-440853810</t>
  </si>
  <si>
    <t>2.feb</t>
  </si>
  <si>
    <t>2.2a</t>
  </si>
  <si>
    <t>MFC modul, šířka 500, výška 2650 mm, s mezerou a horním vyplněným panelem</t>
  </si>
  <si>
    <t>1942388552</t>
  </si>
  <si>
    <t>2.2b</t>
  </si>
  <si>
    <t>969002443</t>
  </si>
  <si>
    <t>2.2c</t>
  </si>
  <si>
    <t>MFC modul, šířka 1000 mm, výška 3000 mm, s panelem plné výšky</t>
  </si>
  <si>
    <t>-132967633</t>
  </si>
  <si>
    <t>2.2d</t>
  </si>
  <si>
    <t>MFC počáteční modul, šířka 80/250 mm, výška 2650 mm, s mezerou a horním vyplněným panelem</t>
  </si>
  <si>
    <t>1999955175</t>
  </si>
  <si>
    <t>2.2e</t>
  </si>
  <si>
    <t>-1078955924</t>
  </si>
  <si>
    <t>2.2f</t>
  </si>
  <si>
    <t>MFC středový modul, šířka 80/250 mm, výška 3000 mm, s horním panelem plné výšky a čepem</t>
  </si>
  <si>
    <t>-2026128955</t>
  </si>
  <si>
    <t>2.2g</t>
  </si>
  <si>
    <t>-367165485</t>
  </si>
  <si>
    <t>2.2h</t>
  </si>
  <si>
    <t>-719293530</t>
  </si>
  <si>
    <t>2.2i</t>
  </si>
  <si>
    <t>MFC ukončovací modul, šířka 250/500 mm, výška 3000 mm, s mezerou a horním panelem plné výšky</t>
  </si>
  <si>
    <t>189872011</t>
  </si>
  <si>
    <t>2.2j</t>
  </si>
  <si>
    <t>MFC ukončovací modul, šířka 250/500 mm, výška 2650 mm, s mezerou a horním panelem plné výšky</t>
  </si>
  <si>
    <t>1800360779</t>
  </si>
  <si>
    <t>2.2k</t>
  </si>
  <si>
    <t>MFC ukončovací modul, šířka 500/1000 mm, výška 3000 mm, s mezerou a horním panelem plné výšky</t>
  </si>
  <si>
    <t>1145190337</t>
  </si>
  <si>
    <t>2.2l</t>
  </si>
  <si>
    <t>MFC ukončovací modul, šířka 500/1000 mm, výška 2650 mm, s mezerou a horním vyplněným panelem</t>
  </si>
  <si>
    <t>1622361034</t>
  </si>
  <si>
    <t>2.jan</t>
  </si>
  <si>
    <t>2.1a</t>
  </si>
  <si>
    <t>1425348314</t>
  </si>
  <si>
    <t>2.1b</t>
  </si>
  <si>
    <t>1060986608</t>
  </si>
  <si>
    <t>2.1c</t>
  </si>
  <si>
    <t>MFC/sklo modul, šířka 500, výška 2650 mm, s mezerou a horním vyplněným panelem</t>
  </si>
  <si>
    <t>-420331913</t>
  </si>
  <si>
    <t>2.1d</t>
  </si>
  <si>
    <t>386401755</t>
  </si>
  <si>
    <t>2.1e</t>
  </si>
  <si>
    <t>dvojitý prosklený modul, šířka 500 mm, výška 2650, s mezerou a horním vyplněným panelem</t>
  </si>
  <si>
    <t>658233853</t>
  </si>
  <si>
    <t>2.1f</t>
  </si>
  <si>
    <t>dvojitý proskelný modul, šířka 1000 mm, výška 3000 mm, s mezerou a horním vyplněným panelem</t>
  </si>
  <si>
    <t>-305895072</t>
  </si>
  <si>
    <t>2.1g</t>
  </si>
  <si>
    <t>dvojitý prosklený modul, šířka 500 mm, výška 3000 mm, s mezerou a horním vyplněným panelem</t>
  </si>
  <si>
    <t>885760849</t>
  </si>
  <si>
    <t>2.mar</t>
  </si>
  <si>
    <t>2.3a</t>
  </si>
  <si>
    <t>1963424826</t>
  </si>
  <si>
    <t>2.3b</t>
  </si>
  <si>
    <t>1266616594</t>
  </si>
  <si>
    <t>2.3c</t>
  </si>
  <si>
    <t>MFC dveře, šířka 800 mm, výška 3000 mm, s mezerou a horním vyplněným panelem, levé</t>
  </si>
  <si>
    <t>-136534393</t>
  </si>
  <si>
    <t>2.4</t>
  </si>
  <si>
    <t>montáž, doprava režie</t>
  </si>
  <si>
    <t>131098480</t>
  </si>
  <si>
    <t>3.apr</t>
  </si>
  <si>
    <t>3.4a</t>
  </si>
  <si>
    <t>počáteční / koncový stěnový profil, výška 2700 mm</t>
  </si>
  <si>
    <t>284126495</t>
  </si>
  <si>
    <t>3.4b</t>
  </si>
  <si>
    <t>počáteční / koncový stěnový profil s čepem, výška 2700 mm</t>
  </si>
  <si>
    <t>1043876329</t>
  </si>
  <si>
    <t>3.4c</t>
  </si>
  <si>
    <t>počáteční / koncový stěnový profil z oddílu, výška 2700 mm</t>
  </si>
  <si>
    <t>967131734</t>
  </si>
  <si>
    <t>3.4d</t>
  </si>
  <si>
    <t>počáteční / koncový stěnový profil z oddílu s čepem, výška 2700 mm</t>
  </si>
  <si>
    <t>-1036689094</t>
  </si>
  <si>
    <t>3.jan</t>
  </si>
  <si>
    <t>3.1a</t>
  </si>
  <si>
    <t>MFC/sklo recepční modul, délka 1000 mm, výška 2700 mm, s mezerou a horním vyplněným panelem</t>
  </si>
  <si>
    <t>1845221341</t>
  </si>
  <si>
    <t>3.1b</t>
  </si>
  <si>
    <t>dvojitý MFC / prosklený modul, délka 500 mm, výška 2700 mm, s mezerou a horním vyplněným panelem</t>
  </si>
  <si>
    <t>-419357562</t>
  </si>
  <si>
    <t>3.1c</t>
  </si>
  <si>
    <t>dvojitý prosklený modul, délka 500 mm, výška 2700 mm, s mezerou a horním vyplněným panelem</t>
  </si>
  <si>
    <t>1029861954</t>
  </si>
  <si>
    <t>3.2a</t>
  </si>
  <si>
    <t>MFC dveře, šířka 1000 mm, výška 2700 mm, s mezerou a horním vyplněným panelem, levé</t>
  </si>
  <si>
    <t>-156350517</t>
  </si>
  <si>
    <t>3.2b</t>
  </si>
  <si>
    <t>MFC dveře, šířka 1000 mm, výška 2700 mm, s mezerou a horním vyplněným panelem, pravé</t>
  </si>
  <si>
    <t>-807185532</t>
  </si>
  <si>
    <t>3.3a</t>
  </si>
  <si>
    <t>MFC modul, šířka 500 mm, s mezerou a horním vyplněným panelem</t>
  </si>
  <si>
    <t>-1777812857</t>
  </si>
  <si>
    <t>3.3b</t>
  </si>
  <si>
    <t>MFC modul, šířka 1000 mm, výška 2700 mm, s mezerou a horním vyplněným panelem</t>
  </si>
  <si>
    <t>-688162399</t>
  </si>
  <si>
    <t>3.3c</t>
  </si>
  <si>
    <t>MFC počáteční modul, délka 500/1000 mm, výška 2700 mm, s mezerou a horním vyplněným panelem</t>
  </si>
  <si>
    <t>-343235775</t>
  </si>
  <si>
    <t>3.3d</t>
  </si>
  <si>
    <t>středový modul, šířka 80/250 mm, výška 2700 mm, s mezerou a horním panelem plné výšky</t>
  </si>
  <si>
    <t>-1957008959</t>
  </si>
  <si>
    <t>3.3e</t>
  </si>
  <si>
    <t>středový modul, šířka 250/500 mm, výška 2700 mm, s mezerou a horním panelem plné výšky</t>
  </si>
  <si>
    <t>1991633560</t>
  </si>
  <si>
    <t>3.3f</t>
  </si>
  <si>
    <t>středový modul, šířka 500/1000 mm, výška 2700 mm, s mezerou a horním panelem plné výšky</t>
  </si>
  <si>
    <t>1840154124</t>
  </si>
  <si>
    <t>3.3g</t>
  </si>
  <si>
    <t>MFC ukončovací modul, šířka 80/250 mm, výška 2700 mm, s mezerou a horním panelem plné výšky</t>
  </si>
  <si>
    <t>-86306311</t>
  </si>
  <si>
    <t>3.4</t>
  </si>
  <si>
    <t>-1732746983</t>
  </si>
  <si>
    <t>02b - náhradní zdroj</t>
  </si>
  <si>
    <t>8534R</t>
  </si>
  <si>
    <t>Odhlučněná kapota do rozměru 1750x900x1400</t>
  </si>
  <si>
    <t>221304215</t>
  </si>
  <si>
    <t>95394613R</t>
  </si>
  <si>
    <t>Motorgenerátor , startovací baterie, předehřev, nabíječka</t>
  </si>
  <si>
    <t>1078621793</t>
  </si>
  <si>
    <t>954R3</t>
  </si>
  <si>
    <t>Spalinovod pro DA dle projektu</t>
  </si>
  <si>
    <t>-293181035</t>
  </si>
  <si>
    <t>954R4</t>
  </si>
  <si>
    <t>Nastěhování DA</t>
  </si>
  <si>
    <t>-263517376</t>
  </si>
  <si>
    <t>954R5</t>
  </si>
  <si>
    <t>Rozvaděč Automatiky startu pro DA</t>
  </si>
  <si>
    <t>-403709917</t>
  </si>
  <si>
    <t>954R6</t>
  </si>
  <si>
    <t>Kabelové propojení mezi ATS a DA</t>
  </si>
  <si>
    <t>1737575702</t>
  </si>
  <si>
    <t>954R7</t>
  </si>
  <si>
    <t>Zprovoznění DA, 60 minut zkouška, revize</t>
  </si>
  <si>
    <t>-1121670246</t>
  </si>
  <si>
    <t>02c - ZTI</t>
  </si>
  <si>
    <t>veškeré zařizovací předměty a výtokové armatury jsou upřesněny v příloze TZ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</si>
  <si>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</si>
  <si>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</si>
  <si>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</si>
  <si>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</si>
  <si>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</si>
  <si>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</si>
  <si>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</si>
  <si>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131213102</t>
  </si>
  <si>
    <t>Hloubení jam v nesoudržných horninách třídy těžitelnosti I skupiny 3 ručně</t>
  </si>
  <si>
    <t>1184040148</t>
  </si>
  <si>
    <t>Hloubení jam ručně zapažených i nezapažených s urovnáním dna do předepsaného profilu a spádu v hornině třídy těžitelnosti I skupiny 3 nesoudržných</t>
  </si>
  <si>
    <t>https://podminky.urs.cz/item/CS_URS_2021_02/131213102</t>
  </si>
  <si>
    <t>1,6*0,6*0,6</t>
  </si>
  <si>
    <t>1*0,6*0,6</t>
  </si>
  <si>
    <t>132212112</t>
  </si>
  <si>
    <t>Hloubení rýh š do 800 mm v nesoudržných horninách třídy těžitelnosti I skupiny 3 ručně</t>
  </si>
  <si>
    <t>-1244469626</t>
  </si>
  <si>
    <t>Hloubení rýh šířky do 800 mm ručně zapažených i nezapažených, s urovnáním dna do předepsaného profilu a spádu v hornině třídy těžitelnosti I skupiny 3 nesoudržných</t>
  </si>
  <si>
    <t>https://podminky.urs.cz/item/CS_URS_2021_02/132212112</t>
  </si>
  <si>
    <t>39*0,8*0,8</t>
  </si>
  <si>
    <t>-2020922916</t>
  </si>
  <si>
    <t>253836788</t>
  </si>
  <si>
    <t>162751117</t>
  </si>
  <si>
    <t>Vodorovné přemístění přes 9 000 do 10000 m výkopku/sypaniny z horniny třídy těžitelnosti I skupiny 1 až 3</t>
  </si>
  <si>
    <t>-435890349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</si>
  <si>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</si>
  <si>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</si>
  <si>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171201221</t>
  </si>
  <si>
    <t>Poplatek za uložení na skládce (skládkovné) zeminy a kamení kód odpadu 17 05 04</t>
  </si>
  <si>
    <t>-2137924303</t>
  </si>
  <si>
    <t>Poplatek za uložení stavebního odpadu na skládce (skládkovné) zeminy a kamení zatříděného do Katalogu odpadů pod kódem 17 05 04</t>
  </si>
  <si>
    <t>https://podminky.urs.cz/item/CS_URS_2021_02/171201221</t>
  </si>
  <si>
    <t>15,6*1,8 'Přepočtené koeficientem množství</t>
  </si>
  <si>
    <t>-1448419276</t>
  </si>
  <si>
    <t>175111101</t>
  </si>
  <si>
    <t>Obsypání potrubí ručně sypaninou bez prohození, uloženou do 3 m</t>
  </si>
  <si>
    <t>1597605091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</si>
  <si>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</si>
  <si>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</si>
  <si>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39*0,8*0,4</t>
  </si>
  <si>
    <t>58331200</t>
  </si>
  <si>
    <t>štěrkopísek netříděný zásypový</t>
  </si>
  <si>
    <t>-71482101</t>
  </si>
  <si>
    <t>12,48*2 'Přepočtené koeficientem množství</t>
  </si>
  <si>
    <t>358315114</t>
  </si>
  <si>
    <t>Bourání stoky kompletní nebo vybourání otvorů z prostého betonu plochy do 4 m2</t>
  </si>
  <si>
    <t>706572535</t>
  </si>
  <si>
    <t>Bourání stoky kompletní nebo vybourání otvorů průřezové plochy do 4 m2 ve stokách ze zdiva z prostého betonu</t>
  </si>
  <si>
    <t>https://podminky.urs.cz/item/CS_URS_2021_02/358315114</t>
  </si>
  <si>
    <t>(PI*0,7*(0,62*0,62-0,5*0,5))</t>
  </si>
  <si>
    <t>(PI*0,62*0,62*0,4)</t>
  </si>
  <si>
    <t>451572111</t>
  </si>
  <si>
    <t>Lože pod potrubí otevřený výkop z kameniva drobného těženého</t>
  </si>
  <si>
    <t>-1563353570</t>
  </si>
  <si>
    <t>Lože pod potrubí, stoky a drobné objekty v otevřeném výkopu z kameniva drobného těženého 0 až 4 mm</t>
  </si>
  <si>
    <t>https://podminky.urs.cz/item/CS_URS_2021_02/451572111</t>
  </si>
  <si>
    <t>39*0,1*0,8</t>
  </si>
  <si>
    <t>Trubní vedení</t>
  </si>
  <si>
    <t>894811131</t>
  </si>
  <si>
    <t>Revizní šachta z PVC typ přímý, DN 400/160 tlak 12,5 t hl od 860 do 1230 mm</t>
  </si>
  <si>
    <t>-1936048226</t>
  </si>
  <si>
    <t>Revizní šachta z tvrdého PVC v otevřeném výkopu typ přímý (DN šachty/DN trubního vedení) DN 400/160, odolnost vnějšímu tlaku 12,5 t, hloubka od 860 do 1230 mm</t>
  </si>
  <si>
    <t>https://podminky.urs.cz/item/CS_URS_2021_02/894811131</t>
  </si>
  <si>
    <t>894812051</t>
  </si>
  <si>
    <t>Revizní a čistící šachta z PP DN 400 poklop plastový pochůzí pro třídu zatížení A15</t>
  </si>
  <si>
    <t>-300175719</t>
  </si>
  <si>
    <t>Revizní a čistící šachta z polypropylenu PP pro hladké trouby DN 400 poklop plastový (pro třídu zatížení) pochůzí (A15)</t>
  </si>
  <si>
    <t>https://podminky.urs.cz/item/CS_URS_2021_02/894812051</t>
  </si>
  <si>
    <t>997013215</t>
  </si>
  <si>
    <t>Vnitrostaveništní doprava suti a vybouraných hmot pro budovy v přes 15 do 18 m ručně</t>
  </si>
  <si>
    <t>2098273927</t>
  </si>
  <si>
    <t>Vnitrostaveništní doprava suti a vybouraných hmot vodorovně do 50 m svisle ručně pro budovy a haly výšky přes 15 do 18 m</t>
  </si>
  <si>
    <t>https://podminky.urs.cz/item/CS_URS_2021_02/997013215</t>
  </si>
  <si>
    <t>-2077312323</t>
  </si>
  <si>
    <t>1441194594</t>
  </si>
  <si>
    <t>7,129*9 'Přepočtené koeficientem množství</t>
  </si>
  <si>
    <t>997013631</t>
  </si>
  <si>
    <t>1041422591</t>
  </si>
  <si>
    <t>https://podminky.urs.cz/item/CS_URS_2021_02/997013631</t>
  </si>
  <si>
    <t>721</t>
  </si>
  <si>
    <t>Zdravotechnika - vnitřní kanalizace</t>
  </si>
  <si>
    <t>721110806</t>
  </si>
  <si>
    <t>Demontáž potrubí kameninové DN přes 100 do 200</t>
  </si>
  <si>
    <t>-566146615</t>
  </si>
  <si>
    <t>Demontáž potrubí z kameninových trub normálních nebo kyselinovzdorných přes 100 do DN 200</t>
  </si>
  <si>
    <t>https://podminky.urs.cz/item/CS_URS_2021_02/721110806</t>
  </si>
  <si>
    <t>721110951</t>
  </si>
  <si>
    <t>Potrubí kameninové vsazení odbočky DN 100</t>
  </si>
  <si>
    <t>-1507356978</t>
  </si>
  <si>
    <t>Opravy odpadního potrubí kameninového vsazení odbočky do potrubí DN 100</t>
  </si>
  <si>
    <t>https://podminky.urs.cz/item/CS_URS_2021_02/721110951</t>
  </si>
  <si>
    <t>721110952</t>
  </si>
  <si>
    <t>Potrubí kameninové vsazení odbočky DN 125</t>
  </si>
  <si>
    <t>-1377282328</t>
  </si>
  <si>
    <t>Opravy odpadního potrubí kameninového vsazení odbočky do potrubí DN 125</t>
  </si>
  <si>
    <t>https://podminky.urs.cz/item/CS_URS_2021_02/721110952</t>
  </si>
  <si>
    <t>721110953</t>
  </si>
  <si>
    <t>Potrubí kameninové vsazení odbočky DN 150</t>
  </si>
  <si>
    <t>454733367</t>
  </si>
  <si>
    <t>Opravy odpadního potrubí kameninového vsazení odbočky do potrubí DN 150</t>
  </si>
  <si>
    <t>https://podminky.urs.cz/item/CS_URS_2021_02/721110953</t>
  </si>
  <si>
    <t>721110953R</t>
  </si>
  <si>
    <t>Potrubí kameninové zaslepení</t>
  </si>
  <si>
    <t>648811092</t>
  </si>
  <si>
    <t>721111102</t>
  </si>
  <si>
    <t>Potrubí kanalizační kameninové hrdlové svodné s integrovaným spojem a pryžovým těsněním DN 125</t>
  </si>
  <si>
    <t>903523640</t>
  </si>
  <si>
    <t>Potrubí z kameninových trub hrdlových s integrovaným spojem svodné pryžové těsnění spojovací systém F DN 125</t>
  </si>
  <si>
    <t>https://podminky.urs.cz/item/CS_URS_2021_02/721111102</t>
  </si>
  <si>
    <t>721111103</t>
  </si>
  <si>
    <t>Potrubí kanalizační kameninové hrdlové svodné s integrovaným spojem a pryžovým těsněním DN 150</t>
  </si>
  <si>
    <t>-1557108516</t>
  </si>
  <si>
    <t>Potrubí z kameninových trub hrdlových s integrovaným spojem svodné pryžové těsnění spojovací systém F DN 150</t>
  </si>
  <si>
    <t>https://podminky.urs.cz/item/CS_URS_2021_02/721111103</t>
  </si>
  <si>
    <t>721140806</t>
  </si>
  <si>
    <t>Demontáž potrubí litinové DN přes 100 do 200</t>
  </si>
  <si>
    <t>1904962733</t>
  </si>
  <si>
    <t>Demontáž potrubí z litinových trub odpadních nebo dešťových přes 100 do DN 200</t>
  </si>
  <si>
    <t>https://podminky.urs.cz/item/CS_URS_2021_02/721140806</t>
  </si>
  <si>
    <t>721171803</t>
  </si>
  <si>
    <t>Demontáž potrubí z PVC D do 75</t>
  </si>
  <si>
    <t>118352634</t>
  </si>
  <si>
    <t>Demontáž potrubí z novodurových trub odpadních nebo připojovacích do D 75</t>
  </si>
  <si>
    <t>https://podminky.urs.cz/item/CS_URS_2021_02/721171803</t>
  </si>
  <si>
    <t>721171808</t>
  </si>
  <si>
    <t>Demontáž potrubí z PVC D přes 75 do 114</t>
  </si>
  <si>
    <t>1188367926</t>
  </si>
  <si>
    <t>Demontáž potrubí z novodurových trub odpadních nebo připojovacích přes 75 do D 114</t>
  </si>
  <si>
    <t>https://podminky.urs.cz/item/CS_URS_2021_02/721171808</t>
  </si>
  <si>
    <t>721171915</t>
  </si>
  <si>
    <t>Potrubí z PP propojení potrubí DN 110</t>
  </si>
  <si>
    <t>-509481907</t>
  </si>
  <si>
    <t>Opravy odpadního potrubí plastového propojení dosavadního potrubí DN 110</t>
  </si>
  <si>
    <t>https://podminky.urs.cz/item/CS_URS_2021_02/721171915</t>
  </si>
  <si>
    <t>7"vtok</t>
  </si>
  <si>
    <t>721171917</t>
  </si>
  <si>
    <t>Potrubí z PP propojení potrubí DN 160</t>
  </si>
  <si>
    <t>-800925716</t>
  </si>
  <si>
    <t>Opravy odpadního potrubí plastového propojení dosavadního potrubí DN 160</t>
  </si>
  <si>
    <t>https://podminky.urs.cz/item/CS_URS_2021_02/721171917</t>
  </si>
  <si>
    <t>3"připojení vpusti, svodu</t>
  </si>
  <si>
    <t>721173401</t>
  </si>
  <si>
    <t>Potrubí kanalizační z PVC SN 4 svodné DN 110</t>
  </si>
  <si>
    <t>452196981</t>
  </si>
  <si>
    <t>Potrubí z trub PVC SN4 svodné (ležaté) DN 110</t>
  </si>
  <si>
    <t>https://podminky.urs.cz/item/CS_URS_2021_02/721173401</t>
  </si>
  <si>
    <t>721173402</t>
  </si>
  <si>
    <t>Potrubí kanalizační z PVC SN 4 svodné DN 125</t>
  </si>
  <si>
    <t>-2062274183</t>
  </si>
  <si>
    <t>Potrubí z trub PVC SN4 svodné (ležaté) DN 125</t>
  </si>
  <si>
    <t>https://podminky.urs.cz/item/CS_URS_2021_02/721173402</t>
  </si>
  <si>
    <t>721173403</t>
  </si>
  <si>
    <t>Potrubí kanalizační z PVC SN 4 svodné DN 160</t>
  </si>
  <si>
    <t>1589823013</t>
  </si>
  <si>
    <t>Potrubí z trub PVC SN4 svodné (ležaté) DN 160</t>
  </si>
  <si>
    <t>https://podminky.urs.cz/item/CS_URS_2021_02/721173403</t>
  </si>
  <si>
    <t>721174024</t>
  </si>
  <si>
    <t>Potrubí kanalizační z PP odpadní DN 75</t>
  </si>
  <si>
    <t>1830865544</t>
  </si>
  <si>
    <t>Potrubí z trub polypropylenových odpadní (svislé) DN 75</t>
  </si>
  <si>
    <t>https://podminky.urs.cz/item/CS_URS_2021_02/721174024</t>
  </si>
  <si>
    <t>721174025</t>
  </si>
  <si>
    <t>Potrubí kanalizační z PP odpadní DN 110</t>
  </si>
  <si>
    <t>-253957622</t>
  </si>
  <si>
    <t>Potrubí z trub polypropylenových odpadní (svislé) DN 110</t>
  </si>
  <si>
    <t>https://podminky.urs.cz/item/CS_URS_2021_02/721174025</t>
  </si>
  <si>
    <t>721174042</t>
  </si>
  <si>
    <t>Potrubí kanalizační z PP připojovací DN 40</t>
  </si>
  <si>
    <t>-59797105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</si>
  <si>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</si>
  <si>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</si>
  <si>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</si>
  <si>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</si>
  <si>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-740039366</t>
  </si>
  <si>
    <t>Potrubí z trub polypropylenových připojovací DN 50</t>
  </si>
  <si>
    <t>https://podminky.urs.cz/item/CS_URS_2021_02/721174043</t>
  </si>
  <si>
    <t>721174044</t>
  </si>
  <si>
    <t>Potrubí kanalizační z PP připojovací DN 75</t>
  </si>
  <si>
    <t>-511677723</t>
  </si>
  <si>
    <t>Potrubí z trub polypropylenových připojovací DN 75</t>
  </si>
  <si>
    <t>https://podminky.urs.cz/item/CS_URS_2021_02/721174044</t>
  </si>
  <si>
    <t>6+1</t>
  </si>
  <si>
    <t>721174045</t>
  </si>
  <si>
    <t>Potrubí kanalizační z PP připojovací DN 110</t>
  </si>
  <si>
    <t>989008906</t>
  </si>
  <si>
    <t>Potrubí z trub polypropylenových připojovací DN 110</t>
  </si>
  <si>
    <t>https://podminky.urs.cz/item/CS_URS_2021_02/721174045</t>
  </si>
  <si>
    <t>4+10</t>
  </si>
  <si>
    <t>721194103</t>
  </si>
  <si>
    <t>Vyvedení a upevnění odpadních výpustek DN 32</t>
  </si>
  <si>
    <t>1796262236</t>
  </si>
  <si>
    <t>Vyměření přípojek na potrubí vyvedení a upevnění odpadních výpustek DN 32</t>
  </si>
  <si>
    <t>https://podminky.urs.cz/item/CS_URS_2021_02/721194103</t>
  </si>
  <si>
    <t>721194104</t>
  </si>
  <si>
    <t>Vyvedení a upevnění odpadních výpustek DN 40</t>
  </si>
  <si>
    <t>-796871993</t>
  </si>
  <si>
    <t>Vyměření přípojek na potrubí vyvedení a upevnění odpadních výpustek DN 40</t>
  </si>
  <si>
    <t>https://podminky.urs.cz/item/CS_URS_2021_02/721194104</t>
  </si>
  <si>
    <t>721194105</t>
  </si>
  <si>
    <t>Vyvedení a upevnění odpadních výpustek DN 50</t>
  </si>
  <si>
    <t>230556048</t>
  </si>
  <si>
    <t>Vyměření přípojek na potrubí vyvedení a upevnění odpadních výpustek DN 50</t>
  </si>
  <si>
    <t>https://podminky.urs.cz/item/CS_URS_2021_02/721194105</t>
  </si>
  <si>
    <t>721194109</t>
  </si>
  <si>
    <t>Vyvedení a upevnění odpadních výpustek DN 110</t>
  </si>
  <si>
    <t>-1138039257</t>
  </si>
  <si>
    <t>Vyměření přípojek na potrubí vyvedení a upevnění odpadních výpustek DN 110</t>
  </si>
  <si>
    <t>https://podminky.urs.cz/item/CS_URS_2021_02/721194109</t>
  </si>
  <si>
    <t>721211403</t>
  </si>
  <si>
    <t>Vpusť podlahová s vodorovným odtokem DN 50/75 s kulovým kloubem</t>
  </si>
  <si>
    <t>211371434</t>
  </si>
  <si>
    <t>Podlahové vpusti s vodorovným odtokem DN 50/75 s kulovým kloubem</t>
  </si>
  <si>
    <t>https://podminky.urs.cz/item/CS_URS_2021_02/721211403</t>
  </si>
  <si>
    <t>721211502</t>
  </si>
  <si>
    <t>Vpusť sklepní s vodorovným odtokem DN 110 mřížka litina 170x240</t>
  </si>
  <si>
    <t>1023746445</t>
  </si>
  <si>
    <t>Podlahové vpusti sklepní vpusti s vodorovným odtokem DN 110 mřížka litina 170x240</t>
  </si>
  <si>
    <t>https://podminky.urs.cz/item/CS_URS_2021_02/721211502</t>
  </si>
  <si>
    <t>721273151</t>
  </si>
  <si>
    <t>Hlavice ventilační polypropylen PP DN 50</t>
  </si>
  <si>
    <t>896004762</t>
  </si>
  <si>
    <t>Ventilační hlavice z polypropylenu (PP) DN 50</t>
  </si>
  <si>
    <t>https://podminky.urs.cz/item/CS_URS_2021_02/721273151</t>
  </si>
  <si>
    <t>721273153</t>
  </si>
  <si>
    <t>Hlavice ventilační polypropylen PP DN 110</t>
  </si>
  <si>
    <t>-1191362103</t>
  </si>
  <si>
    <t>Ventilační hlavice z polypropylenu (PP) DN 110</t>
  </si>
  <si>
    <t>https://podminky.urs.cz/item/CS_URS_2021_02/721273153</t>
  </si>
  <si>
    <t>721290111</t>
  </si>
  <si>
    <t>Zkouška těsnosti potrubí kanalizace vodou DN do 125</t>
  </si>
  <si>
    <t>714453274</t>
  </si>
  <si>
    <t>Zkouška těsnosti kanalizace v objektech vodou do DN 125</t>
  </si>
  <si>
    <t>https://podminky.urs.cz/item/CS_URS_2021_02/721290111</t>
  </si>
  <si>
    <t>721290112</t>
  </si>
  <si>
    <t>Zkouška těsnosti potrubí kanalizace vodou DN 150/DN 200</t>
  </si>
  <si>
    <t>-861606967</t>
  </si>
  <si>
    <t>Zkouška těsnosti kanalizace v objektech vodou DN 150 nebo DN 200</t>
  </si>
  <si>
    <t>https://podminky.urs.cz/item/CS_URS_2021_02/721290112</t>
  </si>
  <si>
    <t>998721103</t>
  </si>
  <si>
    <t>Přesun hmot tonážní pro vnitřní kanalizace v objektech v přes 12 do 24 m</t>
  </si>
  <si>
    <t>1461412299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</si>
  <si>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</si>
  <si>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</si>
  <si>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722</t>
  </si>
  <si>
    <t>Zdravotechnika - vnitřní vodovod</t>
  </si>
  <si>
    <t>722130801</t>
  </si>
  <si>
    <t>Demontáž potrubí ocelové pozinkované závitové DN do 25</t>
  </si>
  <si>
    <t>84813566</t>
  </si>
  <si>
    <t>Demontáž potrubí z ocelových trubek pozinkovaných závitových do DN 25</t>
  </si>
  <si>
    <t>https://podminky.urs.cz/item/CS_URS_2021_02/722130801</t>
  </si>
  <si>
    <t>722130803</t>
  </si>
  <si>
    <t>Demontáž potrubí ocelové pozinkované závitové DN přes 40 do 50</t>
  </si>
  <si>
    <t>-824296793</t>
  </si>
  <si>
    <t>Demontáž potrubí z ocelových trubek pozinkovaných závitových přes 40 do DN 50</t>
  </si>
  <si>
    <t>https://podminky.urs.cz/item/CS_URS_2021_02/722130803</t>
  </si>
  <si>
    <t>722130804</t>
  </si>
  <si>
    <t>Demontáž potrubí ocelové pozinkované závitové DN do 65</t>
  </si>
  <si>
    <t>-1228218400</t>
  </si>
  <si>
    <t>Demontáž potrubí z ocelových trubek pozinkovaných závitových DN 65</t>
  </si>
  <si>
    <t>https://podminky.urs.cz/item/CS_URS_2021_02/722130804</t>
  </si>
  <si>
    <t>722130805</t>
  </si>
  <si>
    <t>Demontáž potrubí ocelové pozinkované závitové DN do 80</t>
  </si>
  <si>
    <t>2000034518</t>
  </si>
  <si>
    <t>Demontáž potrubí z ocelových trubek pozinkovaných závitových DN 80</t>
  </si>
  <si>
    <t>https://podminky.urs.cz/item/CS_URS_2021_02/722130805</t>
  </si>
  <si>
    <t>722131918</t>
  </si>
  <si>
    <t>Potrubí pozinkované závitové vsazení odbočky do potrubí DN 80</t>
  </si>
  <si>
    <t>1796586651</t>
  </si>
  <si>
    <t>Opravy vodovodního potrubí z ocelových trubek pozinkovaných závitových vsazení odbočky do potrubí DN 80</t>
  </si>
  <si>
    <t>https://podminky.urs.cz/item/CS_URS_2021_02/722131918</t>
  </si>
  <si>
    <t>722140114</t>
  </si>
  <si>
    <t>Potrubí vodovodní ocelové z ušlechtilé oceli spojované lisováním D 28x1,2 mm</t>
  </si>
  <si>
    <t>602450667</t>
  </si>
  <si>
    <t>Potrubí z ocelových trubek z ušlechtilé oceli (nerez) spojované lisováním Ø 28/1,2</t>
  </si>
  <si>
    <t>https://podminky.urs.cz/item/CS_URS_2021_02/722140114</t>
  </si>
  <si>
    <t>5+10+4</t>
  </si>
  <si>
    <t>722140115</t>
  </si>
  <si>
    <t>Potrubí vodovodní ocelové z ušlechtilé oceli spojované lisováním D 35x 1,5 mm</t>
  </si>
  <si>
    <t>452688830</t>
  </si>
  <si>
    <t>Potrubí z ocelových trubek z ušlechtilé oceli (nerez) spojované lisováním Ø 35/1,5</t>
  </si>
  <si>
    <t>https://podminky.urs.cz/item/CS_URS_2021_02/722140115</t>
  </si>
  <si>
    <t>16+9</t>
  </si>
  <si>
    <t>722140116</t>
  </si>
  <si>
    <t>Potrubí vodovodní ocelové z ušlechtilé oceli spojované lisováním D 42x1,5 mm</t>
  </si>
  <si>
    <t>1901059378</t>
  </si>
  <si>
    <t>Potrubí z ocelových trubek z ušlechtilé oceli (nerez) spojované lisováním Ø 42/1,5</t>
  </si>
  <si>
    <t>https://podminky.urs.cz/item/CS_URS_2021_02/722140116</t>
  </si>
  <si>
    <t>722140117</t>
  </si>
  <si>
    <t>Potrubí vodovodní ocelové z ušlechtilé oceli spojované lisováním D 54x2 mm</t>
  </si>
  <si>
    <t>-910615425</t>
  </si>
  <si>
    <t>Potrubí z ocelových trubek z ušlechtilé oceli (nerez) spojované lisováním Ø 54/2</t>
  </si>
  <si>
    <t>https://podminky.urs.cz/item/CS_URS_2021_02/722140117</t>
  </si>
  <si>
    <t>722174002</t>
  </si>
  <si>
    <t>Potrubí vodovodní plastové PPR svar polyfúze PN 16 D 20x2,8 mm</t>
  </si>
  <si>
    <t>1977783171</t>
  </si>
  <si>
    <t>Potrubí z plastových trubek z polypropylenu PPR svařovaných polyfúzně PN 16 (SDR 7,4) D 20 x 2,8</t>
  </si>
  <si>
    <t>https://podminky.urs.cz/item/CS_URS_2021_02/722174002</t>
  </si>
  <si>
    <t>13+64</t>
  </si>
  <si>
    <t>722174003</t>
  </si>
  <si>
    <t>Potrubí vodovodní plastové PPR svar polyfúze PN 16 D 25x3,5 mm</t>
  </si>
  <si>
    <t>-1414160058</t>
  </si>
  <si>
    <t>Potrubí z plastových trubek z polypropylenu PPR svařovaných polyfúzně PN 16 (SDR 7,4) D 25 x 3,5</t>
  </si>
  <si>
    <t>https://podminky.urs.cz/item/CS_URS_2021_02/722174003</t>
  </si>
  <si>
    <t>23+28</t>
  </si>
  <si>
    <t>722174004</t>
  </si>
  <si>
    <t>Potrubí vodovodní plastové PPR svar polyfúze PN 16 D 32x4,4 mm</t>
  </si>
  <si>
    <t>502207832</t>
  </si>
  <si>
    <t>Potrubí z plastových trubek z polypropylenu PPR svařovaných polyfúzně PN 16 (SDR 7,4) D 32 x 4,4</t>
  </si>
  <si>
    <t>https://podminky.urs.cz/item/CS_URS_2021_02/722174004</t>
  </si>
  <si>
    <t>722174005</t>
  </si>
  <si>
    <t>Potrubí vodovodní plastové PPR svar polyfúze PN 16 D 40x5,5 mm</t>
  </si>
  <si>
    <t>2102415546</t>
  </si>
  <si>
    <t>Potrubí z plastových trubek z polypropylenu PPR svařovaných polyfúzně PN 16 (SDR 7,4) D 40 x 5,5</t>
  </si>
  <si>
    <t>https://podminky.urs.cz/item/CS_URS_2021_02/722174005</t>
  </si>
  <si>
    <t>6+5</t>
  </si>
  <si>
    <t>722174006</t>
  </si>
  <si>
    <t>Potrubí vodovodní plastové PPR svar polyfúze PN 16 D 50x6,9 mm</t>
  </si>
  <si>
    <t>1604524709</t>
  </si>
  <si>
    <t>Potrubí z plastových trubek z polypropylenu PPR svařovaných polyfúzně PN 16 (SDR 7,4) D 50 x 6,9</t>
  </si>
  <si>
    <t>https://podminky.urs.cz/item/CS_URS_2021_02/722174006</t>
  </si>
  <si>
    <t>24,000+10</t>
  </si>
  <si>
    <t>722174022</t>
  </si>
  <si>
    <t>Potrubí vodovodní plastové PPR svar polyfúze PN 20 D 20x3,4 mm</t>
  </si>
  <si>
    <t>1878122440</t>
  </si>
  <si>
    <t>Potrubí z plastových trubek z polypropylenu PPR svařovaných polyfúzně PN 20 (SDR 6) D 20 x 3,4</t>
  </si>
  <si>
    <t>https://podminky.urs.cz/item/CS_URS_2021_02/722174022</t>
  </si>
  <si>
    <t>54+46</t>
  </si>
  <si>
    <t>722174023</t>
  </si>
  <si>
    <t>Potrubí vodovodní plastové PPR svar polyfúze PN 20 D 25x4,2 mm</t>
  </si>
  <si>
    <t>-1245204194</t>
  </si>
  <si>
    <t>Potrubí z plastových trubek z polypropylenu PPR svařovaných polyfúzně PN 20 (SDR 6) D 25 x 4,2</t>
  </si>
  <si>
    <t>https://podminky.urs.cz/item/CS_URS_2021_02/722174023</t>
  </si>
  <si>
    <t>40+8+15</t>
  </si>
  <si>
    <t>722174024</t>
  </si>
  <si>
    <t>Potrubí vodovodní plastové PPR svar polyfúze PN 20 D 32x5,4 mm</t>
  </si>
  <si>
    <t>1527734105</t>
  </si>
  <si>
    <t>Potrubí z plastových trubek z polypropylenu PPR svařovaných polyfúzně PN 20 (SDR 6) D 32 x 5,4</t>
  </si>
  <si>
    <t>https://podminky.urs.cz/item/CS_URS_2021_02/722174024</t>
  </si>
  <si>
    <t>32+4</t>
  </si>
  <si>
    <t>722174025</t>
  </si>
  <si>
    <t>Potrubí vodovodní plastové PPR svar polyfúze PN 20 D 40x6,7 mm</t>
  </si>
  <si>
    <t>-450460756</t>
  </si>
  <si>
    <t>Potrubí z plastových trubek z polypropylenu PPR svařovaných polyfúzně PN 20 (SDR 6) D 40 x 6,7</t>
  </si>
  <si>
    <t>https://podminky.urs.cz/item/CS_URS_2021_02/722174025</t>
  </si>
  <si>
    <t>4+15</t>
  </si>
  <si>
    <t>722181123</t>
  </si>
  <si>
    <t>Ochrana vodovodního potrubí zvuk tlumícími objímkami DN do 25 mm</t>
  </si>
  <si>
    <t>-902679770</t>
  </si>
  <si>
    <t>Ochrana potrubí zvuk tlumícími objímkami DN do 25 mm</t>
  </si>
  <si>
    <t>https://podminky.urs.cz/item/CS_URS_2021_02/722181123</t>
  </si>
  <si>
    <t>3+9+16+10+36+27+10</t>
  </si>
  <si>
    <t>722181126</t>
  </si>
  <si>
    <t>Ochrana vodovodního potrubí zvuk tlumícími objímkami DN přes 25 do 50 mm</t>
  </si>
  <si>
    <t>-1654241503</t>
  </si>
  <si>
    <t>Ochrana potrubí zvuk tlumícími objímkami DN přes 25 do 50 mm</t>
  </si>
  <si>
    <t>https://podminky.urs.cz/item/CS_URS_2021_02/722181126</t>
  </si>
  <si>
    <t>124+12</t>
  </si>
  <si>
    <t>4+16+22+3+3+6+3+7</t>
  </si>
  <si>
    <t>722181127</t>
  </si>
  <si>
    <t>Ochrana vodovodního potrubí zvuk tlumícími objímkami DN přes 50 do 100 mm</t>
  </si>
  <si>
    <t>1110912866</t>
  </si>
  <si>
    <t>Ochrana potrubí zvuk tlumícími objímkami DN přes 50 do 100 mm</t>
  </si>
  <si>
    <t>https://podminky.urs.cz/item/CS_URS_2021_02/722181127</t>
  </si>
  <si>
    <t>722181222</t>
  </si>
  <si>
    <t>Ochrana vodovodního potrubí přilepenými termoizolačními trubicemi z PE tl přes 6 do 9 mm DN přes 22 do 45 mm</t>
  </si>
  <si>
    <t>-1689968862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</si>
  <si>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</si>
  <si>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https://podminky.urs.cz/item/CS_URS_2021_02/722181222</t>
  </si>
  <si>
    <t>19+16+53</t>
  </si>
  <si>
    <t>722181223</t>
  </si>
  <si>
    <t>Ochrana vodovodního potrubí přilepenými termoizolačními trubicemi z PE tl přes 6 do 9 mm DN přes 45 do 63 mm</t>
  </si>
  <si>
    <t>-625925153</t>
  </si>
  <si>
    <t>Ochrana potrubí termoizolačními trubicemi z pěnového polyetylenu PE přilepenými v příčných a podélných spojích, tloušťky izolace přes 6 do 9 mm, vnitřního průměru izolace DN přes 45 do 63 mm</t>
  </si>
  <si>
    <t>https://podminky.urs.cz/item/CS_URS_2021_02/722181223</t>
  </si>
  <si>
    <t>722181231</t>
  </si>
  <si>
    <t>Ochrana vodovodního potrubí přilepenými termoizolačními trubicemi z PE tl přes 9 do 13 mm DN do 22 mm</t>
  </si>
  <si>
    <t>-1480319605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</si>
  <si>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</si>
  <si>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https://podminky.urs.cz/item/CS_URS_2021_02/722181231</t>
  </si>
  <si>
    <t>722181232</t>
  </si>
  <si>
    <t>Ochrana vodovodního potrubí přilepenými termoizolačními trubicemi z PE tl přes 9 do 13 mm DN přes 22 do 45 mm</t>
  </si>
  <si>
    <t>461374526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</si>
  <si>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</si>
  <si>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https://podminky.urs.cz/item/CS_URS_2021_02/722181232</t>
  </si>
  <si>
    <t>51+23+6</t>
  </si>
  <si>
    <t>722181233</t>
  </si>
  <si>
    <t>Ochrana vodovodního potrubí přilepenými termoizolačními trubicemi z PE tl přes 9 do 13 mm DN přes 45 do 63 mm</t>
  </si>
  <si>
    <t>1042542275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</si>
  <si>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</si>
  <si>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https://podminky.urs.cz/item/CS_URS_2021_02/722181233</t>
  </si>
  <si>
    <t>722181251</t>
  </si>
  <si>
    <t>Ochrana vodovodního potrubí přilepenými termoizolačními trubicemi z PE tl přes 20 do 25 mm DN do 22 mm</t>
  </si>
  <si>
    <t>1351548553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</si>
  <si>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</si>
  <si>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https://podminky.urs.cz/item/CS_URS_2021_02/722181251</t>
  </si>
  <si>
    <t>722181252</t>
  </si>
  <si>
    <t>Ochrana vodovodního potrubí přilepenými termoizolačními trubicemi z PE tl přes 20 do 25 mm DN přes 22 do 45 mm</t>
  </si>
  <si>
    <t>-1693443063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</si>
  <si>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</si>
  <si>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https://podminky.urs.cz/item/CS_URS_2021_02/722181252</t>
  </si>
  <si>
    <t>63+36+22</t>
  </si>
  <si>
    <t>722181256</t>
  </si>
  <si>
    <t>Ochrana vodovodního potrubí přilepenými termoizolačními trubicemi z PE tl přes 20 do 25 mm DN přes 110 mm</t>
  </si>
  <si>
    <t>752517991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</si>
  <si>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</si>
  <si>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https://podminky.urs.cz/item/CS_URS_2021_02/722181256</t>
  </si>
  <si>
    <t>722220152</t>
  </si>
  <si>
    <t>Nástěnka závitová plastová PPR PN 20 DN 20 x G 1/2"</t>
  </si>
  <si>
    <t>-1227964980</t>
  </si>
  <si>
    <t>Armatury s jedním závitem plastové (PPR) PN 20 (SDR 6) DN 20 x G 1/2"</t>
  </si>
  <si>
    <t>https://podminky.urs.cz/item/CS_URS_2021_02/722220152</t>
  </si>
  <si>
    <t>722230102</t>
  </si>
  <si>
    <t>Ventil přímý G 3/4" se dvěma závity</t>
  </si>
  <si>
    <t>-1868222722</t>
  </si>
  <si>
    <t>Armatury se dvěma závity ventily přímé G 3/4"</t>
  </si>
  <si>
    <t>https://podminky.urs.cz/item/CS_URS_2021_02/722230102</t>
  </si>
  <si>
    <t>722230103</t>
  </si>
  <si>
    <t>Ventil přímý G 1" se dvěma závity</t>
  </si>
  <si>
    <t>-711610150</t>
  </si>
  <si>
    <t>Armatury se dvěma závity ventily přímé G 1"</t>
  </si>
  <si>
    <t>https://podminky.urs.cz/item/CS_URS_2021_02/722230103</t>
  </si>
  <si>
    <t>722230104</t>
  </si>
  <si>
    <t>Ventil přímý G 5/4" se dvěma závity</t>
  </si>
  <si>
    <t>-870084718</t>
  </si>
  <si>
    <t>Armatury se dvěma závity ventily přímé G 5/4"</t>
  </si>
  <si>
    <t>https://podminky.urs.cz/item/CS_URS_2021_02/722230104</t>
  </si>
  <si>
    <t>722230105</t>
  </si>
  <si>
    <t>Ventil přímý G 6/4" se dvěma závity</t>
  </si>
  <si>
    <t>-1738451237</t>
  </si>
  <si>
    <t>Armatury se dvěma závity ventily přímé G 6/4"</t>
  </si>
  <si>
    <t>https://podminky.urs.cz/item/CS_URS_2021_02/722230105</t>
  </si>
  <si>
    <t>722230106</t>
  </si>
  <si>
    <t>Ventil přímý G 2" se dvěma závity</t>
  </si>
  <si>
    <t>-1490413667</t>
  </si>
  <si>
    <t>Armatury se dvěma závity ventily přímé G 2"</t>
  </si>
  <si>
    <t>https://podminky.urs.cz/item/CS_URS_2021_02/722230106</t>
  </si>
  <si>
    <t>722230115</t>
  </si>
  <si>
    <t>Ventil přímý G 6/4" s odvodněním a dvěma závity</t>
  </si>
  <si>
    <t>-1422084974</t>
  </si>
  <si>
    <t>Armatury se dvěma závity ventily přímé s odvodňovacím ventilem G 6/4"</t>
  </si>
  <si>
    <t>https://podminky.urs.cz/item/CS_URS_2021_02/722230115</t>
  </si>
  <si>
    <t>722230116</t>
  </si>
  <si>
    <t>Ventil přímý G 2" s odvodněním a dvěma závity</t>
  </si>
  <si>
    <t>-887923820</t>
  </si>
  <si>
    <t>Armatury se dvěma závity ventily přímé s odvodňovacím ventilem G 2"</t>
  </si>
  <si>
    <t>https://podminky.urs.cz/item/CS_URS_2021_02/722230116</t>
  </si>
  <si>
    <t>722231074</t>
  </si>
  <si>
    <t>Ventil zpětný mosazný G 1" PN 10 do 110°C se dvěma závity</t>
  </si>
  <si>
    <t>-469285361</t>
  </si>
  <si>
    <t>Armatury se dvěma závity ventily zpětné mosazné PN 10 do 110°C G 1"</t>
  </si>
  <si>
    <t>https://podminky.urs.cz/item/CS_URS_2021_02/722231074</t>
  </si>
  <si>
    <t>722231076</t>
  </si>
  <si>
    <t>Ventil zpětný mosazný G 6/4" PN 10 do 110°C se dvěma závity</t>
  </si>
  <si>
    <t>1243670571</t>
  </si>
  <si>
    <t>Armatury se dvěma závity ventily zpětné mosazné PN 10 do 110°C G 6/4"</t>
  </si>
  <si>
    <t>https://podminky.urs.cz/item/CS_URS_2021_02/722231076</t>
  </si>
  <si>
    <t>722231143</t>
  </si>
  <si>
    <t>Ventil závitový pojistný rohový G 1"</t>
  </si>
  <si>
    <t>-1455387041</t>
  </si>
  <si>
    <t>Armatury se dvěma závity ventily pojistné rohové G 1"</t>
  </si>
  <si>
    <t>https://podminky.urs.cz/item/CS_URS_2021_02/722231143</t>
  </si>
  <si>
    <t>722231205</t>
  </si>
  <si>
    <t>Ventil redukční mosazný G 6/4" PN 6 do 25°C s 2x vnitřním závitem bez manometru</t>
  </si>
  <si>
    <t>1371559300</t>
  </si>
  <si>
    <t>Armatury se dvěma závity ventily redukční tlakové mosazné bez manometru PN 6 do 25 °C G 6/4"</t>
  </si>
  <si>
    <t>https://podminky.urs.cz/item/CS_URS_2021_02/722231205</t>
  </si>
  <si>
    <t>722232065</t>
  </si>
  <si>
    <t>Kohout kulový přímý G 6/4" PN 42 do 185°C vnitřní závit s vypouštěním</t>
  </si>
  <si>
    <t>1915143549</t>
  </si>
  <si>
    <t>Armatury se dvěma závity kulové kohouty PN 42 do 185 °C přímé vnitřní závit s vypouštěním G 6/4"</t>
  </si>
  <si>
    <t>https://podminky.urs.cz/item/CS_URS_2021_02/722232065</t>
  </si>
  <si>
    <t>722234267</t>
  </si>
  <si>
    <t>Filtr mosazný G 6/4" PN 20 do 80°C s 2x vnitřním závitem</t>
  </si>
  <si>
    <t>1698262130</t>
  </si>
  <si>
    <t>Armatury se dvěma závity filtry mosazný PN 20 do 80 °C G 6/4"</t>
  </si>
  <si>
    <t>https://podminky.urs.cz/item/CS_URS_2021_02/722234267</t>
  </si>
  <si>
    <t>722250133</t>
  </si>
  <si>
    <t>Hydrantový systém s tvarově stálou hadicí D 25 x 30 m celoplechový</t>
  </si>
  <si>
    <t>295949711</t>
  </si>
  <si>
    <t>Požární příslušenství a armatury hydrantový systém s tvarově stálou hadicí celoplechový D 25 x 30 m</t>
  </si>
  <si>
    <t>https://podminky.urs.cz/item/CS_URS_2021_02/722250133</t>
  </si>
  <si>
    <t>722290226</t>
  </si>
  <si>
    <t>Zkouška těsnosti vodovodního potrubí závitového DN do 50</t>
  </si>
  <si>
    <t>1178522738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</si>
  <si>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</si>
  <si>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</si>
  <si>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</si>
  <si>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</si>
  <si>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-338768324</t>
  </si>
  <si>
    <t>Zkoušky, proplach a desinfekce vodovodního potrubí proplach a desinfekce vodovodního potrubí do DN 80</t>
  </si>
  <si>
    <t>https://podminky.urs.cz/item/CS_URS_2021_02/722290234</t>
  </si>
  <si>
    <t>998722103</t>
  </si>
  <si>
    <t>Přesun hmot tonážní pro vnitřní vodovod v objektech v přes 12 do 24 m</t>
  </si>
  <si>
    <t>-126428397</t>
  </si>
  <si>
    <t>Přesun hmot pro vnitřní vodovod stanovený z hmotnosti přesunovaného materiálu vodorovná dopravní vzdálenost do 50 m v objektech výšky přes 12 do 24 m</t>
  </si>
  <si>
    <t>https://podminky.urs.cz/item/CS_URS_2021_02/998722103</t>
  </si>
  <si>
    <t>724</t>
  </si>
  <si>
    <t>Zdravotechnika - strojní vybavení</t>
  </si>
  <si>
    <t>724234109</t>
  </si>
  <si>
    <t>Domovní vodárna nádoba tlaková objemu 33 l s pryžovým vakem vertikálním</t>
  </si>
  <si>
    <t>-1010394833</t>
  </si>
  <si>
    <t>Příslušenství domovních vodáren nádoby tlakové s pryžovým vakem vertikální objemu 33 l</t>
  </si>
  <si>
    <t>https://podminky.urs.cz/item/CS_URS_2021_02/724234109</t>
  </si>
  <si>
    <t>725110814</t>
  </si>
  <si>
    <t>Demontáž klozetu Kombi, odsávací</t>
  </si>
  <si>
    <t>1982430802</t>
  </si>
  <si>
    <t>Demontáž klozetů odsávacích nebo kombinačních</t>
  </si>
  <si>
    <t>https://podminky.urs.cz/item/CS_URS_2021_02/725110814</t>
  </si>
  <si>
    <t>725112022</t>
  </si>
  <si>
    <t>Klozet keramický závěsný na nosné stěny s hlubokým splachováním odpad vodorovný</t>
  </si>
  <si>
    <t>-13639853</t>
  </si>
  <si>
    <t>Zařízení záchodů klozety keramické závěsné na nosné stěny s hlubokým splachováním odpad vodorovný</t>
  </si>
  <si>
    <t>https://podminky.urs.cz/item/CS_URS_2021_02/725112022</t>
  </si>
  <si>
    <t>725112173</t>
  </si>
  <si>
    <t>Kombi klozeti s hlubokým splachováním zvýšený odpad svislý</t>
  </si>
  <si>
    <t>895356856</t>
  </si>
  <si>
    <t>Zařízení záchodů kombi klozety s hlubokým splachováním zvýšený 50 cm s odpadem svislým</t>
  </si>
  <si>
    <t>https://podminky.urs.cz/item/CS_URS_2021_02/725112173</t>
  </si>
  <si>
    <t>Poznámka k položce:_x000d_
ovládání na boční stěně max. 120mm nad podlahou</t>
  </si>
  <si>
    <t>725121525</t>
  </si>
  <si>
    <t>Pisoárový záchodek automatický s radarovým senzorem</t>
  </si>
  <si>
    <t>-67714451</t>
  </si>
  <si>
    <t>Pisoárové záchodky keramické automatické s radarovým senzorem</t>
  </si>
  <si>
    <t>https://podminky.urs.cz/item/CS_URS_2021_02/725121525</t>
  </si>
  <si>
    <t>725130811</t>
  </si>
  <si>
    <t>Demontáž pisoárových stání s nádrží jednodílných</t>
  </si>
  <si>
    <t>-1058201125</t>
  </si>
  <si>
    <t>https://podminky.urs.cz/item/CS_URS_2021_02/725130811</t>
  </si>
  <si>
    <t>725210821</t>
  </si>
  <si>
    <t>Demontáž umyvadel bez výtokových armatur</t>
  </si>
  <si>
    <t>-1168996933</t>
  </si>
  <si>
    <t>Demontáž umyvadel bez výtokových armatur umyvadel</t>
  </si>
  <si>
    <t>https://podminky.urs.cz/item/CS_URS_2021_02/725210821</t>
  </si>
  <si>
    <t>725211603</t>
  </si>
  <si>
    <t>Umyvadlo keramické bílé šířky 600 mm bez krytu na sifon připevněné na stěnu šrouby</t>
  </si>
  <si>
    <t>-1317946676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</si>
  <si>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</si>
  <si>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</si>
  <si>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nerez sifon</t>
  </si>
  <si>
    <t>725211661</t>
  </si>
  <si>
    <t>Umyvadlo keramické bílé zápustné šířky 560 mm připevněné do desky</t>
  </si>
  <si>
    <t>-857335617</t>
  </si>
  <si>
    <t>Umyvadla keramická bílá bez výtokových armatur do desky zápustná, šířky umyvadla 550 až 560 mm</t>
  </si>
  <si>
    <t>https://podminky.urs.cz/item/CS_URS_2021_02/725211661</t>
  </si>
  <si>
    <t>725211681</t>
  </si>
  <si>
    <t>Umyvadlo keramické bílé zdravotní šířky 640 mm připevněné na stěnu šrouby</t>
  </si>
  <si>
    <t>439844842</t>
  </si>
  <si>
    <t>Umyvadla keramická bílá bez výtokových armatur připevněná na stěnu šrouby zdravotní, šířka umyvadla 640 mm</t>
  </si>
  <si>
    <t>https://podminky.urs.cz/item/CS_URS_2021_02/725211681</t>
  </si>
  <si>
    <t>Poznámka k položce:_x000d_
pro ZTP_x000d_
nerez sifon</t>
  </si>
  <si>
    <t>725230811</t>
  </si>
  <si>
    <t>Demontáž bidetů diturvitových</t>
  </si>
  <si>
    <t>395015922</t>
  </si>
  <si>
    <t>https://podminky.urs.cz/item/CS_URS_2021_02/725230811</t>
  </si>
  <si>
    <t>725231203</t>
  </si>
  <si>
    <t>Bidet bez armatur výtokových keramický závěsný se zápachovou uzávěrkou</t>
  </si>
  <si>
    <t>151595280</t>
  </si>
  <si>
    <t>Bidety bez výtokových armatur se zápachovou uzávěrkou keramické závěsné</t>
  </si>
  <si>
    <t>https://podminky.urs.cz/item/CS_URS_2021_02/725231203</t>
  </si>
  <si>
    <t>725241512</t>
  </si>
  <si>
    <t>Vanička sprchová keramická čtvercová 800x800 mm</t>
  </si>
  <si>
    <t>295784445</t>
  </si>
  <si>
    <t>Sprchové vaničky keramické čtvercové 800x800 mm</t>
  </si>
  <si>
    <t>https://podminky.urs.cz/item/CS_URS_2021_02/725241512</t>
  </si>
  <si>
    <t>725244122</t>
  </si>
  <si>
    <t>Dveře sprchové rámové se skleněnou výplní tl. 5 mm otvíravé dvoukřídlové do niky na vaničku šířky 800 mm</t>
  </si>
  <si>
    <t>1505427978</t>
  </si>
  <si>
    <t>Sprchové dveře a zástěny dveře sprchové do niky rámové se skleněnou výplní tl. 5 mm otvíravé dvoukřídlové, na vaničku šířky 800 mm</t>
  </si>
  <si>
    <t>https://podminky.urs.cz/item/CS_URS_2021_02/725244122</t>
  </si>
  <si>
    <t xml:space="preserve">Doplňky zařízení koupelen a záchodů  nerezové zrcadlo sklopné</t>
  </si>
  <si>
    <t>1102870493</t>
  </si>
  <si>
    <t>Doplňky zařízení koupelen a záchodů nerezové zrcadlo sklopné</t>
  </si>
  <si>
    <t>725291703R</t>
  </si>
  <si>
    <t xml:space="preserve">Doplňky zařízení koupelen a záchodů  nerezová  madla rovná, délky 500 mm</t>
  </si>
  <si>
    <t>405291483</t>
  </si>
  <si>
    <t>Doplňky zařízení koupelen a záchodů nerezová madla rovná, délky 500 mm</t>
  </si>
  <si>
    <t>725291706</t>
  </si>
  <si>
    <t>Doplňky zařízení koupelen a záchodů smaltované madlo rovné dl 800 mm</t>
  </si>
  <si>
    <t>-896685535</t>
  </si>
  <si>
    <t>Doplňky zařízení koupelen a záchodů smaltované madla rovná, délky 800 mm</t>
  </si>
  <si>
    <t>https://podminky.urs.cz/item/CS_URS_2021_02/725291706</t>
  </si>
  <si>
    <t>725291722R</t>
  </si>
  <si>
    <t xml:space="preserve">Doplňky zařízení koupelen a záchodů  nerezová madla krakorcová sklopná, délky 834 mm</t>
  </si>
  <si>
    <t>1054322622</t>
  </si>
  <si>
    <t>Doplňky zařízení koupelen a záchodů nerezová madla krakorcová sklopná, délky 834 mm</t>
  </si>
  <si>
    <t>725298R2</t>
  </si>
  <si>
    <t xml:space="preserve">Signalizace s přenosem </t>
  </si>
  <si>
    <t>-264545561</t>
  </si>
  <si>
    <t>725310823</t>
  </si>
  <si>
    <t>Demontáž dřez jednoduchý vestavěný v kuchyňských sestavách bez výtokových armatur</t>
  </si>
  <si>
    <t>968696366</t>
  </si>
  <si>
    <t>Demontáž dřezů jednodílných bez výtokových armatur vestavěných v kuchyňských sestavách</t>
  </si>
  <si>
    <t>https://podminky.urs.cz/item/CS_URS_2021_02/725310823</t>
  </si>
  <si>
    <t>725330820</t>
  </si>
  <si>
    <t>Demontáž výlevka diturvitová</t>
  </si>
  <si>
    <t>28558722</t>
  </si>
  <si>
    <t>Demontáž výlevek bez výtokových armatur a bez nádrže a splachovacího potrubí diturvitových</t>
  </si>
  <si>
    <t>https://podminky.urs.cz/item/CS_URS_2021_02/725330820</t>
  </si>
  <si>
    <t>725331111</t>
  </si>
  <si>
    <t>Výlevka bez výtokových armatur keramická se sklopnou plastovou mřížkou 500 mm</t>
  </si>
  <si>
    <t>-2021782671</t>
  </si>
  <si>
    <t>Výlevky bez výtokových armatur a splachovací nádrže keramické se sklopnou plastovou mřížkou 425 mm</t>
  </si>
  <si>
    <t>https://podminky.urs.cz/item/CS_URS_2021_02/725331111</t>
  </si>
  <si>
    <t>725810811</t>
  </si>
  <si>
    <t>Demontáž ventilů výtokových nástěnných</t>
  </si>
  <si>
    <t>1828466349</t>
  </si>
  <si>
    <t>Demontáž výtokových ventilů nástěnných</t>
  </si>
  <si>
    <t>https://podminky.urs.cz/item/CS_URS_2021_02/725810811</t>
  </si>
  <si>
    <t>7"hydrant</t>
  </si>
  <si>
    <t>725811301</t>
  </si>
  <si>
    <t>Ventil tlačný samouzavírací s omezenou dobou výtoku 6 l/min G 1/2"</t>
  </si>
  <si>
    <t>671764702</t>
  </si>
  <si>
    <t>Ventily nástěnné samouzavírací s omezenou dobou výtoku tlačné G 1/2" (6 l/min)</t>
  </si>
  <si>
    <t>https://podminky.urs.cz/item/CS_URS_2021_02/725811301</t>
  </si>
  <si>
    <t>725813111</t>
  </si>
  <si>
    <t>Ventil rohový bez připojovací trubičky nebo flexi hadičky G 1/2"</t>
  </si>
  <si>
    <t>-86992011</t>
  </si>
  <si>
    <t>Ventily rohové bez připojovací trubičky nebo flexi hadičky G 1/2"</t>
  </si>
  <si>
    <t>https://podminky.urs.cz/item/CS_URS_2021_02/725813111</t>
  </si>
  <si>
    <t>725820801</t>
  </si>
  <si>
    <t>Demontáž baterie nástěnné do G 3 / 4</t>
  </si>
  <si>
    <t>241705991</t>
  </si>
  <si>
    <t>Demontáž baterií nástěnných do G 3/4</t>
  </si>
  <si>
    <t>https://podminky.urs.cz/item/CS_URS_2021_02/725820801</t>
  </si>
  <si>
    <t>725822613</t>
  </si>
  <si>
    <t>Baterie umyvadlová stojánková páková s výpustí</t>
  </si>
  <si>
    <t>1207855866</t>
  </si>
  <si>
    <t>Baterie umyvadlové stojánkové pákové s výpustí</t>
  </si>
  <si>
    <t>https://podminky.urs.cz/item/CS_URS_2021_02/725822613</t>
  </si>
  <si>
    <t>725822642R</t>
  </si>
  <si>
    <t>Baterie umyvadlová pro ZTP</t>
  </si>
  <si>
    <t>-1128943290</t>
  </si>
  <si>
    <t>725823112</t>
  </si>
  <si>
    <t>Baterie bidetové stojánkové pákové s výpustí</t>
  </si>
  <si>
    <t>1597703406</t>
  </si>
  <si>
    <t>https://podminky.urs.cz/item/CS_URS_2021_02/725823112</t>
  </si>
  <si>
    <t>725841312</t>
  </si>
  <si>
    <t>Baterie sprchová nástěnná páková</t>
  </si>
  <si>
    <t>2018969852</t>
  </si>
  <si>
    <t>Baterie sprchové nástěnné pákové</t>
  </si>
  <si>
    <t>https://podminky.urs.cz/item/CS_URS_2021_02/725841312</t>
  </si>
  <si>
    <t>998725103</t>
  </si>
  <si>
    <t>Přesun hmot tonážní pro zařizovací předměty v objektech v přes 12 do 24 m</t>
  </si>
  <si>
    <t>1587177730</t>
  </si>
  <si>
    <t>Přesun hmot pro zařizovací předměty stanovený z hmotnosti přesunovaného materiálu vodorovná dopravní vzdálenost do 50 m v objektech výšky přes 12 do 24 m</t>
  </si>
  <si>
    <t>https://podminky.urs.cz/item/CS_URS_2021_02/998725103</t>
  </si>
  <si>
    <t>726</t>
  </si>
  <si>
    <t>Zdravotechnika - předstěnové instalace</t>
  </si>
  <si>
    <t>726111001</t>
  </si>
  <si>
    <t>Instalační předstěna - umyvadlo s nastavitelnou hl 80 až 190 mm do masivní zděné kce</t>
  </si>
  <si>
    <t>1223680659</t>
  </si>
  <si>
    <t>Předstěnové instalační systémy pro zazdění do masivních zděných konstrukcí pro umyvadla, s nastavitelnou hloubkou 80 až 190 mm</t>
  </si>
  <si>
    <t>https://podminky.urs.cz/item/CS_URS_2021_02/726111001</t>
  </si>
  <si>
    <t>726111011</t>
  </si>
  <si>
    <t>Instalační předstěna - bidet s nastavitelnou hl 120 až 160 mm do masivní zděné kce</t>
  </si>
  <si>
    <t>-673957658</t>
  </si>
  <si>
    <t>Předstěnové instalační systémy pro zazdění do masivních zděných konstrukcí pro bidety, s nastavitelnou hloubkou 120 až 160 mm</t>
  </si>
  <si>
    <t>https://podminky.urs.cz/item/CS_URS_2021_02/726111011</t>
  </si>
  <si>
    <t>726111031</t>
  </si>
  <si>
    <t>Instalační předstěna - klozet s ovládáním zepředu v 1080 mm závěsný do masivní zděné kce</t>
  </si>
  <si>
    <t>1555704171</t>
  </si>
  <si>
    <t>Předstěnové instalační systémy pro zazdění do masivních zděných konstrukcí pro závěsné klozety ovládání zepředu, stavební výška 1080 mm</t>
  </si>
  <si>
    <t>https://podminky.urs.cz/item/CS_URS_2021_02/726111031</t>
  </si>
  <si>
    <t>998726113</t>
  </si>
  <si>
    <t>Přesun hmot tonážní pro instalační prefabrikáty v objektech v přes 12 do 24 m</t>
  </si>
  <si>
    <t>-530743695</t>
  </si>
  <si>
    <t>Přesun hmot pro instalační prefabrikáty stanovený z hmotnosti přesunovaného materiálu vodorovná dopravní vzdálenost do 50 m v objektech výšky přes 12 m do 24 m</t>
  </si>
  <si>
    <t>https://podminky.urs.cz/item/CS_URS_2021_02/998726113</t>
  </si>
  <si>
    <t>727</t>
  </si>
  <si>
    <t>Zdravotechnika - požární ochrana</t>
  </si>
  <si>
    <t>727111112</t>
  </si>
  <si>
    <t>Prostup předizolovaného kovového potrubí D 25 mm stěnou tl 10 cm požární odolnost EI 60-120</t>
  </si>
  <si>
    <t>-1834791595</t>
  </si>
  <si>
    <t>Protipožární trubní ucpávky předizolované kovové potrubí prostup stěnou tloušťky 100 mm požární odolnost EI 60-120 D 25</t>
  </si>
  <si>
    <t>https://podminky.urs.cz/item/CS_URS_2021_01/727111112</t>
  </si>
  <si>
    <t>727111114</t>
  </si>
  <si>
    <t>Prostup předizolovaného kovového potrubí D 33 mm stěnou tl 10 cm požární odolnost EI 60-120</t>
  </si>
  <si>
    <t>2053905782</t>
  </si>
  <si>
    <t>Protipožární trubní ucpávky předizolované kovové potrubí prostup stěnou tloušťky 100 mm požární odolnost EI 60-120 D 33</t>
  </si>
  <si>
    <t>https://podminky.urs.cz/item/CS_URS_2021_01/727111114</t>
  </si>
  <si>
    <t>727111116</t>
  </si>
  <si>
    <t>Prostup předizolovaného kovového potrubí D 54 mm stěnou tl 10 cm požární odolnost EI 60-120</t>
  </si>
  <si>
    <t>207903116</t>
  </si>
  <si>
    <t>Protipožární trubní ucpávky předizolované kovové potrubí prostup stěnou tloušťky 100 mm požární odolnost EI 60-120 D 54</t>
  </si>
  <si>
    <t>https://podminky.urs.cz/item/CS_URS_2021_01/727111116</t>
  </si>
  <si>
    <t>727111117</t>
  </si>
  <si>
    <t>Prostup předizolovaného kovového potrubí D 76 mm stěnou tl 10 cm požární odolnost EI 60-120</t>
  </si>
  <si>
    <t>1941800976</t>
  </si>
  <si>
    <t>Protipožární trubní ucpávky předizolované kovové potrubí prostup stěnou tloušťky 100 mm požární odolnost EI 60-120 D 76</t>
  </si>
  <si>
    <t>https://podminky.urs.cz/item/CS_URS_2021_01/727111117</t>
  </si>
  <si>
    <t>727111119</t>
  </si>
  <si>
    <t>Prostup předizolovaného kovového potrubí D 110 mm stěnou tl 10 cm požární odolnost EI 60-120</t>
  </si>
  <si>
    <t>1357722061</t>
  </si>
  <si>
    <t>Protipožární trubní ucpávky předizolované kovové potrubí prostup stěnou tloušťky 100 mm požární odolnost EI 60-120 D 110</t>
  </si>
  <si>
    <t>https://podminky.urs.cz/item/CS_URS_2021_01/727111119</t>
  </si>
  <si>
    <t>727111202</t>
  </si>
  <si>
    <t>Prostup předizolovaného kovového potrubí D 25 mm stropem tl 15 cm požární odolnost EI 60-120</t>
  </si>
  <si>
    <t>-1148375196</t>
  </si>
  <si>
    <t>Protipožární trubní ucpávky předizolované kovové potrubí prostup stropem tloušťky 150 mm požární odolnost EI 60-120 D 25</t>
  </si>
  <si>
    <t>https://podminky.urs.cz/item/CS_URS_2021_01/727111202</t>
  </si>
  <si>
    <t>727111204</t>
  </si>
  <si>
    <t>Prostup předizolovaného kovového potrubí D 33 mm stropem tl 15 cm požární odolnost EI 60-120</t>
  </si>
  <si>
    <t>-977533714</t>
  </si>
  <si>
    <t>Protipožární trubní ucpávky předizolované kovové potrubí prostup stropem tloušťky 150 mm požární odolnost EI 60-120 D 33</t>
  </si>
  <si>
    <t>https://podminky.urs.cz/item/CS_URS_2021_01/727111204</t>
  </si>
  <si>
    <t>727111206</t>
  </si>
  <si>
    <t>Prostup předizolovaného kovového potrubí D 54 mm stropem tl 15 cm požární odolnost EI 60-120</t>
  </si>
  <si>
    <t>2037369875</t>
  </si>
  <si>
    <t>Protipožární trubní ucpávky předizolované kovové potrubí prostup stropem tloušťky 150 mm požární odolnost EI 60-120 D 54</t>
  </si>
  <si>
    <t>https://podminky.urs.cz/item/CS_URS_2021_01/727111206</t>
  </si>
  <si>
    <t>732421214</t>
  </si>
  <si>
    <t>Čerpadlo teplovodní mokroběžné závitové cirkulační DN 25 výtlak do 7,0 m průtok 8,0 m3/h pro TUV</t>
  </si>
  <si>
    <t>1072803861</t>
  </si>
  <si>
    <t>Čerpadla teplovodní závitová mokroběžná cirkulační pro TUV (elektronicky řízená) PN 10, do 80°C DN přípojky/dopravní výška H (m) - čerpací výkon Q (m3/h) DN 25 / do 7,0 m / 8,0 m3/h</t>
  </si>
  <si>
    <t>https://podminky.urs.cz/item/CS_URS_2021_02/732421214</t>
  </si>
  <si>
    <t>734</t>
  </si>
  <si>
    <t>Ústřední vytápění - armatury</t>
  </si>
  <si>
    <t>734211120</t>
  </si>
  <si>
    <t>Ventil závitový odvzdušňovací G 1/2 PN 14 do 120°C automatický</t>
  </si>
  <si>
    <t>1577332088</t>
  </si>
  <si>
    <t>Ventily odvzdušňovací závitové automatické PN 14 do 120°C G 1/2</t>
  </si>
  <si>
    <t>https://podminky.urs.cz/item/CS_URS_2021_02/734211120</t>
  </si>
  <si>
    <t>781493611</t>
  </si>
  <si>
    <t>Montáž vanových plastových dvířek s rámem lepených</t>
  </si>
  <si>
    <t>-771020542</t>
  </si>
  <si>
    <t>Obklad - dokončující práce montáž vanových dvířek plastových lepených s rámem</t>
  </si>
  <si>
    <t>https://podminky.urs.cz/item/CS_URS_2021_02/781493611</t>
  </si>
  <si>
    <t>56245726</t>
  </si>
  <si>
    <t>dvířka vanová bílá 150x150mm</t>
  </si>
  <si>
    <t>-1880383967</t>
  </si>
  <si>
    <t>02d - EPS</t>
  </si>
  <si>
    <t>D1 - 1) EPS (součet)</t>
  </si>
  <si>
    <t>D2 - 2) OSTATNÍ NÁKLADY (součet)</t>
  </si>
  <si>
    <t>D1</t>
  </si>
  <si>
    <t>1) EPS (součet)</t>
  </si>
  <si>
    <t>Pol1</t>
  </si>
  <si>
    <t>Řídící deska EPS pro 2 - 6 kruhových linek</t>
  </si>
  <si>
    <t>ks</t>
  </si>
  <si>
    <t>Pol2</t>
  </si>
  <si>
    <t>Deska s kruhovými linkami</t>
  </si>
  <si>
    <t>Pol3</t>
  </si>
  <si>
    <t xml:space="preserve">Skříň, 500 x 380 x 175 mm (V x Š x H),  max. 2 AKU 24 Ah</t>
  </si>
  <si>
    <t>Skříň, 500 x 380 x 175 mm (V x Š x H), max. 2 AKU 24 Ah</t>
  </si>
  <si>
    <t>Pol4</t>
  </si>
  <si>
    <t>12V, 24Ah, AGM akumulátor, optimální životnost 5let</t>
  </si>
  <si>
    <t>Pol5</t>
  </si>
  <si>
    <t>Zobrazovací LCD tablo</t>
  </si>
  <si>
    <t>Pol6</t>
  </si>
  <si>
    <t>zdroj dle EN54-4, 24V/5A-vč.dobíjení AKU, kovový kryt</t>
  </si>
  <si>
    <t>Pol7</t>
  </si>
  <si>
    <t>12V, 17Ah, AGM akumulátor, optimální životnost 5let</t>
  </si>
  <si>
    <t>Pol8</t>
  </si>
  <si>
    <t>OPPO</t>
  </si>
  <si>
    <t>Pol9</t>
  </si>
  <si>
    <t>KTPO 24V s motýlkovým zámkem CISA, sada vnitřního vyhřívání 6W, &lt;5°C včetně zábleskového majáku</t>
  </si>
  <si>
    <t>Pol10</t>
  </si>
  <si>
    <t>Optický hlásič kouře</t>
  </si>
  <si>
    <t>Pol11</t>
  </si>
  <si>
    <t>Teplotní hlásič kouře</t>
  </si>
  <si>
    <t>Pol12</t>
  </si>
  <si>
    <t>Inteligentní potrubní detektor kouře</t>
  </si>
  <si>
    <t>Pol13</t>
  </si>
  <si>
    <t>Patice pro hlásiče včetně isolátoru</t>
  </si>
  <si>
    <t>Pol14</t>
  </si>
  <si>
    <t>Červený tlačítkový hlásič (povrchový) se zadním krytem, s izolátorem, IP45</t>
  </si>
  <si>
    <t>Pol15</t>
  </si>
  <si>
    <t>Průhledný plastový kryt proti nechtěnému rozbití</t>
  </si>
  <si>
    <t>Pol16</t>
  </si>
  <si>
    <t>Pulse siréna/maják na stěnu, nízká patice, červená barva, červené světlo, 17-60V DC, 25/45mA, IP21, -25°C až +70°C, více jak 97dB/1m (A), splňuje EN54-23</t>
  </si>
  <si>
    <t>Pol17</t>
  </si>
  <si>
    <t>Releova deska - 8 relátek</t>
  </si>
  <si>
    <t>Pol18</t>
  </si>
  <si>
    <t>Přídavné jednotky I/O (adresné)</t>
  </si>
  <si>
    <t>Poznámka k položce:_x000d_
Obslužné Pole Požární Ochrany (OPPO)</t>
  </si>
  <si>
    <t>Pol19</t>
  </si>
  <si>
    <t>J-H(St)H 1x2x0,8mm</t>
  </si>
  <si>
    <t>Pol20</t>
  </si>
  <si>
    <t>kabel ohniodolný, bezhalogenový, plamen nešířící 2x0,5</t>
  </si>
  <si>
    <t>Pol21</t>
  </si>
  <si>
    <t xml:space="preserve">typ kabelu E30/60 JE-H(St)H 4x2x0,8  </t>
  </si>
  <si>
    <t xml:space="preserve">typ kabelu E30/60 JE-H(St)H 4x2x0,8 </t>
  </si>
  <si>
    <t>Pol22</t>
  </si>
  <si>
    <t>(N) HXH FE180/E90 2x2,5</t>
  </si>
  <si>
    <t>Pol23</t>
  </si>
  <si>
    <t>Korugovaná chránička vč. drážkování v podlaze</t>
  </si>
  <si>
    <t>Pol24</t>
  </si>
  <si>
    <t>Průvrty v podlaze</t>
  </si>
  <si>
    <t>Pol25</t>
  </si>
  <si>
    <t>Závěsný systém</t>
  </si>
  <si>
    <t>kpl</t>
  </si>
  <si>
    <t>Poznámka k položce:_x000d_
Závěsný systém pro uchycení kabelů EPS na stropě a v podlaze. Certifikované systémy dle PAVUS či TAZUS</t>
  </si>
  <si>
    <t>Pol26</t>
  </si>
  <si>
    <t>Montáž</t>
  </si>
  <si>
    <t>D2</t>
  </si>
  <si>
    <t>2) OSTATNÍ NÁKLADY (součet)</t>
  </si>
  <si>
    <t>Pol27</t>
  </si>
  <si>
    <t>Dokumentace skutečného provedení stavby</t>
  </si>
  <si>
    <t>Pol28</t>
  </si>
  <si>
    <t>Dokumentace ke kolaudaci dle vyhlášky 246/2001</t>
  </si>
  <si>
    <t>Pol29</t>
  </si>
  <si>
    <t>Provozní kniha EPS, schválená Cechem EPS ČR a MV GŘ HZS ČR</t>
  </si>
  <si>
    <t>Pol30</t>
  </si>
  <si>
    <t>Proškolení obsluhy EPS</t>
  </si>
  <si>
    <t>Pol31</t>
  </si>
  <si>
    <t>Zařízení staveniště, lešení, atd.</t>
  </si>
  <si>
    <t>Pol32</t>
  </si>
  <si>
    <t>ostatní náklady, režie, atd.</t>
  </si>
  <si>
    <t>02e - Vnitřní plynovod</t>
  </si>
  <si>
    <t>713552121R00</t>
  </si>
  <si>
    <t>Protipož.trubní ucpávka EI 120, do D 108 mm, stěna</t>
  </si>
  <si>
    <t>713552151R00</t>
  </si>
  <si>
    <t>Protipož.trubní ucpávka EI 120, do D 108 mm, strop</t>
  </si>
  <si>
    <t>998713103R00</t>
  </si>
  <si>
    <t>Přesun hmot pro izolace tepelné, výšky do 24 m</t>
  </si>
  <si>
    <t>723120202R00</t>
  </si>
  <si>
    <t>Potrubí ocelové závitové černé svařované DN 15</t>
  </si>
  <si>
    <t>723120204R00</t>
  </si>
  <si>
    <t>Potrubí ocelové závitové černé svařované DN 25</t>
  </si>
  <si>
    <t>723150312R00</t>
  </si>
  <si>
    <t>Potrubí ocelové závitové černé svařované DN 50</t>
  </si>
  <si>
    <t>723150369R00</t>
  </si>
  <si>
    <t>Potrubí ocel. černé svařované - chráničky D 89/3,6</t>
  </si>
  <si>
    <t>723190203R00</t>
  </si>
  <si>
    <t>Přípojka plynovodu, trubky závitové černé DN 20</t>
  </si>
  <si>
    <t>723225111R00</t>
  </si>
  <si>
    <t>Ventil vzorkov.roh.vnitřní z. DN15</t>
  </si>
  <si>
    <t>723234221RM8</t>
  </si>
  <si>
    <t>Regulátor středotlaký, bez armatur, B 25</t>
  </si>
  <si>
    <t>723235111R00</t>
  </si>
  <si>
    <t>Kohout kulový,vnitřní-vnitřní z. DN 15</t>
  </si>
  <si>
    <t>723235112R00</t>
  </si>
  <si>
    <t>Kohout kulový,vnitřní-vnitřní z. DN 20</t>
  </si>
  <si>
    <t>723235116R00</t>
  </si>
  <si>
    <t>Kohout kulový,vnitřní-vnitřní z. DN 50</t>
  </si>
  <si>
    <t>723236613R00</t>
  </si>
  <si>
    <t>Filtr pro plyn, vnitřní-vnitřní závit, DN 25</t>
  </si>
  <si>
    <t>723239106R00</t>
  </si>
  <si>
    <t>Montáž plynovodních armatur, 2 závity, G 2</t>
  </si>
  <si>
    <t>42274379R</t>
  </si>
  <si>
    <t>Ventil DN 50 s elmag.ovládání</t>
  </si>
  <si>
    <t>723160207R00</t>
  </si>
  <si>
    <t>Přípojka k plynoměru, závitová bez ochozu G 2</t>
  </si>
  <si>
    <t>723160337R00</t>
  </si>
  <si>
    <t>Rozpěrka přípojky plynoměru G 2</t>
  </si>
  <si>
    <t>734421130R00</t>
  </si>
  <si>
    <t>Tlakoměr deformační 0-10 MPa č. 03313, D 160</t>
  </si>
  <si>
    <t>723120804R00</t>
  </si>
  <si>
    <t>Demontáž potrubí svařovaného závitového do DN 25</t>
  </si>
  <si>
    <t>723120805R00</t>
  </si>
  <si>
    <t>Demontáž potrubí svařovaného závitového DN 25-50</t>
  </si>
  <si>
    <t>723120809R00</t>
  </si>
  <si>
    <t>Demontáž potrubí svařovaného závitového DN 50-80</t>
  </si>
  <si>
    <t>723160804R00</t>
  </si>
  <si>
    <t>Demontáž přípojek k plynoměru,závitových G 1</t>
  </si>
  <si>
    <t>pár</t>
  </si>
  <si>
    <t>723160807R00</t>
  </si>
  <si>
    <t>Demontáž přípojek k plynoměru,závitových G 2</t>
  </si>
  <si>
    <t>723160831R00</t>
  </si>
  <si>
    <t>Demontáž rozpěrky přípojek plynoměru, G 1</t>
  </si>
  <si>
    <t>723160834R00</t>
  </si>
  <si>
    <t>Demontáž rozpěrky přípojek plynoměru, G 2</t>
  </si>
  <si>
    <t>723230801R00</t>
  </si>
  <si>
    <t>Demontáž středotlakého regulátoru - jednod. řada</t>
  </si>
  <si>
    <t>723260801R00</t>
  </si>
  <si>
    <t>Demontáž plynoměrů PS 2, PS 6, PS 10</t>
  </si>
  <si>
    <t>723260802R00</t>
  </si>
  <si>
    <t>Demontáž plynoměrů PS 20, PS 30, PL 4</t>
  </si>
  <si>
    <t>723290823R00</t>
  </si>
  <si>
    <t>Přesun vybouraných hmot - plynovody, H 12 - 24 m</t>
  </si>
  <si>
    <t>998723103R00</t>
  </si>
  <si>
    <t>Přesun hmot pro vnitřní plynovod, výšky do 24 m</t>
  </si>
  <si>
    <t>783424140R00</t>
  </si>
  <si>
    <t xml:space="preserve">Nátěr syntetický potrubí do DN 50 mm  Z + 2x</t>
  </si>
  <si>
    <t>Nátěr syntetický potrubí do DN 50 mm Z + 2x</t>
  </si>
  <si>
    <t>02f - Elektroinstalace</t>
  </si>
  <si>
    <t>POZNÁMKA : všechny přístroje komplet tj. přístroj + kryt + rámečky</t>
  </si>
  <si>
    <t>D1 - VÝPIS ZAŘÍZENÍ</t>
  </si>
  <si>
    <t>D2 - KABELY A KABELOVÉ TRASY</t>
  </si>
  <si>
    <t>D3 - NOUZOVÉ A VENKOVNÍ OSVĚTLENÍ</t>
  </si>
  <si>
    <t>D4 - INSTALAČNÍ MATERIÁL</t>
  </si>
  <si>
    <t>D5 - HROMOSVOD</t>
  </si>
  <si>
    <t>D6 - OSTATNÍ</t>
  </si>
  <si>
    <t>VÝPIS ZAŘÍZENÍ</t>
  </si>
  <si>
    <t>Pol67</t>
  </si>
  <si>
    <t xml:space="preserve">ROZVADĚČ RH                                                                            skříňový rozvaděč, IP54, tř. ochr. I, 2100(v) x 2400(š) x 500(hl)                            1x přívodní pole + nepřímé měření, 2x vývodové pole, svorkovnice + prostoro</t>
  </si>
  <si>
    <t>ROZVADĚČ RH skříňový rozvaděč, IP54, tř. ochr. I, 2100(v) x 2400(š) x 500(hl) 1x přívodní pole + nepřímé měření, 2x vývodové pole, svorkovnice + prostorová rezerva In = 250A, IP44/30 vnitřní náplň viz. výkresová část PD</t>
  </si>
  <si>
    <t>Pol68</t>
  </si>
  <si>
    <t xml:space="preserve">ROZVADĚČ RS-1   </t>
  </si>
  <si>
    <t>ROZVADĚČ RS-1 zapuštěný ocelolechový rozvaděč 1400 x 550 x 205 In = 63A, IP54/30 (216 modulů) vnitřní náplň viz. výkresová část PD</t>
  </si>
  <si>
    <t>Pol69</t>
  </si>
  <si>
    <t xml:space="preserve">ROZVADĚČ RS-2     </t>
  </si>
  <si>
    <t>ROZVADĚČ RS-2 zzapuštěný ocelolechový rozvaděč 1400 x 550 x 205 In = 63A, IP54/30 (216 modulů) vnitřní náplň viz. výkresová část PD</t>
  </si>
  <si>
    <t>Pol70</t>
  </si>
  <si>
    <t xml:space="preserve">ROZVADĚČ RS-3(4)  </t>
  </si>
  <si>
    <t>ROZVADĚČ RS-3(4) zapuštěný ocelolechový rozvaděč 1100 x 550 x 205 In = 63A, IP44/30 (168) vnitřní náplň viz. výkresová část PD</t>
  </si>
  <si>
    <t>Pol71</t>
  </si>
  <si>
    <t xml:space="preserve">ROZVADĚČ RS-5                                                                                                                                                ocelolechový rozvaděč na povrch 550 x 650 x 160                              In = 63A, IP44/30 (96</t>
  </si>
  <si>
    <t>ROZVADĚČ RS-5 ocelolechový rozvaděč na povrch 550 x 650 x 160 In = 63A, IP44/30 (96 modulů) vnitřní náplň viz. výkresová část PD</t>
  </si>
  <si>
    <t>Pol72</t>
  </si>
  <si>
    <t xml:space="preserve">ROZVADĚČ RS-Z                                                                                                                                               ocelolechový rozvaděč na povrch 300 x 650 x 160 (110)                           In = 32A, IP44/30 (</t>
  </si>
  <si>
    <t>ROZVADĚČ RS-Z ocelolechový rozvaděč na povrch 300 x 650 x 160 (110) In = 32A, IP44/30 (48 modulů) vnitřní náplň viz. výkresová část PD</t>
  </si>
  <si>
    <t>Pol73</t>
  </si>
  <si>
    <t>MONTÁŽ ZAŘÍZENÍ</t>
  </si>
  <si>
    <t>KABELY A KABELOVÉ TRASY</t>
  </si>
  <si>
    <t>Pol74</t>
  </si>
  <si>
    <t>Kabel 1-CYKY 3x120+70</t>
  </si>
  <si>
    <t>Pol75</t>
  </si>
  <si>
    <t>Kabel CYKY 4x16</t>
  </si>
  <si>
    <t>Pol76</t>
  </si>
  <si>
    <t>Kabel CYKY 5x6</t>
  </si>
  <si>
    <t>Pol77</t>
  </si>
  <si>
    <t>Kabel CYKY 5x4</t>
  </si>
  <si>
    <t>Pol78</t>
  </si>
  <si>
    <t>Kabel CYKY 5x2,5</t>
  </si>
  <si>
    <t>Pol79</t>
  </si>
  <si>
    <t>Kabel CYKY 3x2,5</t>
  </si>
  <si>
    <t>Pol80</t>
  </si>
  <si>
    <t>Kabel CYKY 5x1,5</t>
  </si>
  <si>
    <t>Pol81</t>
  </si>
  <si>
    <t>Kabel CYKY 3x1,5</t>
  </si>
  <si>
    <t>Pol82</t>
  </si>
  <si>
    <t>Kabel CYKY 2x1,5</t>
  </si>
  <si>
    <t>Pol83</t>
  </si>
  <si>
    <t>CXKH-V 5x10 FE180/P60-R B2s1d0</t>
  </si>
  <si>
    <t>pol83a</t>
  </si>
  <si>
    <t>-1456894000</t>
  </si>
  <si>
    <t>Kabel J-H(St)H 3x2x0,6 systému nouzového volání</t>
  </si>
  <si>
    <t>Pol84</t>
  </si>
  <si>
    <t>CXKH-V 3x2,5 FE180/P60-R B2s1d0</t>
  </si>
  <si>
    <t>Pol85</t>
  </si>
  <si>
    <t>CXKH-V 5x1,5 FE180/P60-R B2s1d0 (zásuvky)</t>
  </si>
  <si>
    <t>Pol86</t>
  </si>
  <si>
    <t>CXKH-V 3x1,5 FE180/P60-R B2s1d0 (TOTAL STOP, osvětlení)</t>
  </si>
  <si>
    <t>Pol87</t>
  </si>
  <si>
    <t>Vodič H07-VK, zž 25mm2 (pospojení)</t>
  </si>
  <si>
    <t>Pol88</t>
  </si>
  <si>
    <t>Vodič H07-VK, zž 16mm2 (pospojení)</t>
  </si>
  <si>
    <t>Pol89</t>
  </si>
  <si>
    <t>Vodič H07-VK zž 6mm2 (pospojení)</t>
  </si>
  <si>
    <t>Pol90</t>
  </si>
  <si>
    <t>Ukončení kabelů v rozvaděči a ve spotřebičích, označení kabelu štítkem s vyznačením okruhu a původu napájení</t>
  </si>
  <si>
    <t>Pol91</t>
  </si>
  <si>
    <t xml:space="preserve">Tuhá korugovaná dvouplášťová chránička  ø 90                                             (hlavní přívod)</t>
  </si>
  <si>
    <t>Tuhá korugovaná dvouplášťová chránička ø 90 (hlavní přívod)</t>
  </si>
  <si>
    <t>Pol92</t>
  </si>
  <si>
    <t xml:space="preserve">Tuhá korugovaná dvouplášťová chránička  ø 40                                             (venkovního rozvody)</t>
  </si>
  <si>
    <t>Tuhá korugovaná dvouplášťová chránička ø 40 (venkovního rozvody)</t>
  </si>
  <si>
    <t>Pol44</t>
  </si>
  <si>
    <t xml:space="preserve">Kabelové plné žlaby s víkem vč. příslušenství, š=300                                                           (tvarové díly, víka, spojky, …)</t>
  </si>
  <si>
    <t>Kabelové plné žlaby s víkem vč. příslušenství, š=300 (tvarové díly, víka, spojky, …)</t>
  </si>
  <si>
    <t>Pol93</t>
  </si>
  <si>
    <t xml:space="preserve">Kabelové drátěné žlaby 400mm vč. uchycení                                                              + příslušenství (tvarové díly, spojky, …)</t>
  </si>
  <si>
    <t>Kabelové drátěné žlaby 400mm vč. uchycení + příslušenství (tvarové díly, spojky, …)</t>
  </si>
  <si>
    <t>Pol94</t>
  </si>
  <si>
    <t xml:space="preserve">Kabelové drátěné žlaby 300mm vč. uchycení                                                              + příslušenství (tvarové díly, spojky, …)</t>
  </si>
  <si>
    <t>Kabelové drátěné žlaby 300mm vč. uchycení + příslušenství (tvarové díly, spojky, …)</t>
  </si>
  <si>
    <t>Pol95</t>
  </si>
  <si>
    <t xml:space="preserve">Kabelové drátěné žlaby 200mm vč. uchycení                                                              + příslušenství (tvarové díly, spojky, …)</t>
  </si>
  <si>
    <t>Kabelové drátěné žlaby 200mm vč. uchycení + příslušenství (tvarové díly, spojky, …)</t>
  </si>
  <si>
    <t>Pol96</t>
  </si>
  <si>
    <t xml:space="preserve">Parapetní kabelový kanál, dvoukomorový s víkem, stínící přepážka                                                              + příslušenství (tvarové díly, spojky, …), 150x50, pro přístroje 45x45</t>
  </si>
  <si>
    <t>Parapetní kabelový kanál, dvoukomorový s víkem, stínící přepážka + příslušenství (tvarové díly, spojky, …), 150x50, pro přístroje 45x45</t>
  </si>
  <si>
    <t>Pol97</t>
  </si>
  <si>
    <t>Kabelový žlab se zachováním funkčnosti, š=150</t>
  </si>
  <si>
    <t>Pol98</t>
  </si>
  <si>
    <t xml:space="preserve">Normová instalace (rozteč 300mm) vč. uchycení trasa 120 m                             distanční příchytka s připoj. závitem M6 12,5-14mm</t>
  </si>
  <si>
    <t>Normová instalace (rozteč 300mm) vč. uchycení trasa 120 m distanční příchytka s připoj. závitem M6 12,5-14mm</t>
  </si>
  <si>
    <t>Pol99</t>
  </si>
  <si>
    <t>Ohnivzdorné přepážky (12x 0,4m2)</t>
  </si>
  <si>
    <t>Pol100</t>
  </si>
  <si>
    <t>Ostatní drobný montážní materiál</t>
  </si>
  <si>
    <t>Pol101</t>
  </si>
  <si>
    <t>Stavební práce (sekání rýh, otvorů, stoupací vedení, sádrování)</t>
  </si>
  <si>
    <t>hod</t>
  </si>
  <si>
    <t>Pol102</t>
  </si>
  <si>
    <t>MONTÁŽ KABELŮ A KABELOVÝCH TRAS</t>
  </si>
  <si>
    <t>D3</t>
  </si>
  <si>
    <t>NOUZOVÉ A VENKOVNÍ OSVĚTLENÍ</t>
  </si>
  <si>
    <t>Pol103</t>
  </si>
  <si>
    <t xml:space="preserve">SVÍTIDLO NOUZOVÉHO OSVĚTLENÍ                                                   nástěnné (závěsné), LED svítidlo s piktogramem, nouzový provoz,        1 hod., 3W, IP42, autotest, označení úniku</t>
  </si>
  <si>
    <t>SVÍTIDLO NOUZOVÉHO OSVĚTLENÍ nástěnné (závěsné), LED svítidlo s piktogramem, nouzový provoz, 1 hod., 3W, IP42, autotest, označení úniku</t>
  </si>
  <si>
    <t>Pol104</t>
  </si>
  <si>
    <t xml:space="preserve">SVÍTIDLO NOUZOVÉHO OSVĚTLENÍ                                                   Nouzové přisazené svítidlo čtvercového tvaru, svítící při výpadku, LED zdroj, sv. tok svítidla 250lm, příkon 3W, rozměry 132x132x54mm, IP41, doba autonomnosti baterie 1 hodina</t>
  </si>
  <si>
    <t>SVÍTIDLO NOUZOVÉHO OSVĚTLENÍ Nouzové přisazené svítidlo čtvercového tvaru, svítící při výpadku, LED zdroj, sv. tok svítidla 250lm, příkon 3W, rozměry 132x132x54mm, IP41, doba autonomnosti baterie 1 hodina</t>
  </si>
  <si>
    <t>Pol105</t>
  </si>
  <si>
    <t xml:space="preserve">VENKOVNÍ SVÍTIDLO                                                                               Vestavné zemní svítidlo, tělo z hliníku, kryt ze skla, vyzařování až do 4 stran, vyzařování po povrchu - osvětlení cesty, schodiště</t>
  </si>
  <si>
    <t>VENKOVNÍ SVÍTIDLO Vestavné zemní svítidlo, tělo z hliníku, kryt ze skla, vyzařování až do 4 stran, vyzařování po povrchu - osvětlení cesty, schodiště</t>
  </si>
  <si>
    <t>Pol106</t>
  </si>
  <si>
    <t xml:space="preserve">VENKOVNÍ SVÍTIDLO                                                                               Přisazené na strop podloubí u trojhranného pilíře</t>
  </si>
  <si>
    <t>VENKOVNÍ SVÍTIDLO Přisazené na strop podloubí u trojhranného pilíře</t>
  </si>
  <si>
    <t>Pol107</t>
  </si>
  <si>
    <t xml:space="preserve">VENKOVNÍ SVÍTIDLO                                                                               Nad služební vchody</t>
  </si>
  <si>
    <t>VENKOVNÍ SVÍTIDLO Nad služební vchody</t>
  </si>
  <si>
    <t>Pol108</t>
  </si>
  <si>
    <t>MONTÁŽ NOUZOVÉHO A VENKOVNÍHO OSVĚTLENÍ</t>
  </si>
  <si>
    <t>D4</t>
  </si>
  <si>
    <t>INSTALAČNÍ MATERIÁL</t>
  </si>
  <si>
    <t>Pol110</t>
  </si>
  <si>
    <t>Jednopólový spínač , řazení 1, IP20, zapuštěná montáž</t>
  </si>
  <si>
    <t>Pol111</t>
  </si>
  <si>
    <t>Střídavý přepínač, řazení 5, IP20</t>
  </si>
  <si>
    <t>Pol112</t>
  </si>
  <si>
    <t>Střídavý přepínač, řazení 6, IP20</t>
  </si>
  <si>
    <t>Pol113</t>
  </si>
  <si>
    <t>Střídavý přepínač dvojitý, řazení 6+6, IP20</t>
  </si>
  <si>
    <t>Pol114</t>
  </si>
  <si>
    <t>Tlačítkový ovladač v provedení zapuštěném s orientační doutnavkou, řazení 1/0 So, IP20</t>
  </si>
  <si>
    <t>Pol115</t>
  </si>
  <si>
    <t>Žaliuziový ovladač řazení 1/0+1/0 s blokováním</t>
  </si>
  <si>
    <t>Pol116</t>
  </si>
  <si>
    <t>Přepínač AUT x 0 x R</t>
  </si>
  <si>
    <t>Pol117</t>
  </si>
  <si>
    <t>Pohybové detektory - ovládání osvětlení, ventilátorů</t>
  </si>
  <si>
    <t>Pol118</t>
  </si>
  <si>
    <t>Zásuvka jednonásobná 230V/16A+přepěťová ochrana, IP20, zapuštěná, barevně odlišená</t>
  </si>
  <si>
    <t>pol118a</t>
  </si>
  <si>
    <t>-1161420839</t>
  </si>
  <si>
    <t xml:space="preserve">Zásuvka jednonásobná 230V/16A, IP20, zapuštěná, bílá </t>
  </si>
  <si>
    <t>pol118b</t>
  </si>
  <si>
    <t>-44658176</t>
  </si>
  <si>
    <t xml:space="preserve">Zásuvka jednonásobná 230V/16A, IP20, bílá v podparapetním kanále, 35045x45 </t>
  </si>
  <si>
    <t>Pol119</t>
  </si>
  <si>
    <t>Zásuvka jednonásobná 230V/16A, chráněná proti přepětí, IP20, zapuštěná, barevně odlišené</t>
  </si>
  <si>
    <t>pol119a</t>
  </si>
  <si>
    <t>402261679</t>
  </si>
  <si>
    <t xml:space="preserve">Zásuvka jednonásobná 230V/16A+přepěťová ochrana, IP20, v podparapetním kanále, barevně odlišená, 45x45 </t>
  </si>
  <si>
    <t>pol119b</t>
  </si>
  <si>
    <t>-1281851850</t>
  </si>
  <si>
    <t xml:space="preserve">Zásuvka jednonásobná 230V/16A, chráněná proti přepětí, IP20, podparapetním kanále, barevně odlišená, 45x45 </t>
  </si>
  <si>
    <t>Pol120</t>
  </si>
  <si>
    <t>Jednopólový spínač, řazení 1, IP44, zapuštěný</t>
  </si>
  <si>
    <t>Pol121</t>
  </si>
  <si>
    <t>Střídavý přepínač, řazení 6, IP44, zapuštěný</t>
  </si>
  <si>
    <t>Pol122</t>
  </si>
  <si>
    <t>Dvojitý střídavý přepínač, řazení 6+6, IP44, zapuštěný</t>
  </si>
  <si>
    <t>Pol123</t>
  </si>
  <si>
    <t>Zásuvka jednonásobná 230V/16A, IP44, zapuštěná</t>
  </si>
  <si>
    <t>Pol124</t>
  </si>
  <si>
    <t>Zásuvka jednonásobná+přepěťová ochrana, 230V/16A, IP44, zapuštěná</t>
  </si>
  <si>
    <t>Pol127</t>
  </si>
  <si>
    <t>Jednopólový spínač, řazení 1, IP54, na povrch</t>
  </si>
  <si>
    <t>Pol128</t>
  </si>
  <si>
    <t>Jednopólový spínač, řazení 5, IP54, na povrch</t>
  </si>
  <si>
    <t>Pol129</t>
  </si>
  <si>
    <t>Sériový přepínač, řazení 6, IP54, na povrch</t>
  </si>
  <si>
    <t>Pol130</t>
  </si>
  <si>
    <t>Pol132</t>
  </si>
  <si>
    <t>Průmyslová 3f.zásuvka 400V/16, IP44</t>
  </si>
  <si>
    <t>Pol133</t>
  </si>
  <si>
    <t>Odbočná elektroinstalační krabice pod omítkou</t>
  </si>
  <si>
    <t>Pol134</t>
  </si>
  <si>
    <t>Přístrojová elektroinstalační krabice</t>
  </si>
  <si>
    <t>Pol135</t>
  </si>
  <si>
    <t>Odbočná el.instalační krabice na povrch, IP44</t>
  </si>
  <si>
    <t>Pol136</t>
  </si>
  <si>
    <t xml:space="preserve">Sada pro nouzovou signalizaci, 230 V AC, 50/60 Hz                               kontrolní modul s alarmem, tlačítko signální tahové, tlačítko resetovací, transformátor</t>
  </si>
  <si>
    <t>Sada pro nouzovou signalizaci, 230 V AC, 50/60 Hz kontrolní modul s alarmem, tlačítko signální tahové, tlačítko resetovací, transformátor</t>
  </si>
  <si>
    <t>pol136a</t>
  </si>
  <si>
    <t>556928978</t>
  </si>
  <si>
    <t>Orientační hlasový majáček pro nevidomé, 230 V AC, 50/60 Hz akustické hlášení, zvukové nahrávky, otevření dveří</t>
  </si>
  <si>
    <t>Pol137</t>
  </si>
  <si>
    <t xml:space="preserve">Napájecí zdroj 230 V, 50 Hz/12 V, 50 Hz, 20 VA                             žetonový automat pro otevírání dveří transformátor</t>
  </si>
  <si>
    <t>Napájecí zdroj 230 V, 50 Hz/12 V, 50 Hz, 20 VA žetonový automat pro otevírání dveří transformátor</t>
  </si>
  <si>
    <t>Pol138</t>
  </si>
  <si>
    <t>Hlavní přípojnice ekvipotenciální HOP</t>
  </si>
  <si>
    <t>Pol139</t>
  </si>
  <si>
    <t>Přípojnice ekvipotenciální pomocná</t>
  </si>
  <si>
    <t>Pol140</t>
  </si>
  <si>
    <t>Pol141</t>
  </si>
  <si>
    <t>MONTÁŽ INSTALAČNÍHO MATERIÁLU</t>
  </si>
  <si>
    <t>D5</t>
  </si>
  <si>
    <t>HROMOSVOD</t>
  </si>
  <si>
    <t>Pol142</t>
  </si>
  <si>
    <t>pásek FeZn 30x4mm</t>
  </si>
  <si>
    <t>Pol143</t>
  </si>
  <si>
    <t>drát FeZn D10</t>
  </si>
  <si>
    <t>Pol144</t>
  </si>
  <si>
    <t>jímací vedení AlMgSi D8</t>
  </si>
  <si>
    <t>Pol145</t>
  </si>
  <si>
    <t>spojka vedení AlMgSi</t>
  </si>
  <si>
    <t>Pol146</t>
  </si>
  <si>
    <t xml:space="preserve">jímací tyč AlMgSi, 1,5m, betonový podstavec +  podložka</t>
  </si>
  <si>
    <t>jímací tyč AlMgSi, 1,5m, betonový podstavec + podložka</t>
  </si>
  <si>
    <t>pol146a</t>
  </si>
  <si>
    <t>-57593233</t>
  </si>
  <si>
    <t>jímací tyč AlMgSi, 3,0m, betonový podstavec + podložka</t>
  </si>
  <si>
    <t>Pol147</t>
  </si>
  <si>
    <t>PV na hřeben</t>
  </si>
  <si>
    <t>Pol148</t>
  </si>
  <si>
    <t>PV do plochy střechy</t>
  </si>
  <si>
    <t>Pol149</t>
  </si>
  <si>
    <t>PV Snap 36</t>
  </si>
  <si>
    <t>PV Snap 36 do zdiva</t>
  </si>
  <si>
    <t>Pol150</t>
  </si>
  <si>
    <t>svorka SuB/Al</t>
  </si>
  <si>
    <t>Pol151</t>
  </si>
  <si>
    <t>okapová svorka</t>
  </si>
  <si>
    <t>Pol152</t>
  </si>
  <si>
    <t>podpěra vedení do zdiva (obvodová konstrukce)</t>
  </si>
  <si>
    <t>Pol153</t>
  </si>
  <si>
    <t>zkušební svorka</t>
  </si>
  <si>
    <t>Pol154</t>
  </si>
  <si>
    <t>zaváděcí tyč nerez 16/1500</t>
  </si>
  <si>
    <t>Pol155</t>
  </si>
  <si>
    <t>podpěra zaváděcí tyče</t>
  </si>
  <si>
    <t>Pol156</t>
  </si>
  <si>
    <t>svorka 8-10/8-10 zemní</t>
  </si>
  <si>
    <t>Pol157</t>
  </si>
  <si>
    <t>označovací štítek</t>
  </si>
  <si>
    <t>Pol158</t>
  </si>
  <si>
    <t>MONTÁŽ HROMOSVODU vč. UZEMNĚNÍ</t>
  </si>
  <si>
    <t>D6</t>
  </si>
  <si>
    <t>OSTATNÍ</t>
  </si>
  <si>
    <t>Pol159</t>
  </si>
  <si>
    <t>Příspěvek na recyklaci</t>
  </si>
  <si>
    <t>Pol161</t>
  </si>
  <si>
    <t>Provedení revize a vypracování revizní zprávy</t>
  </si>
  <si>
    <t>Pol162</t>
  </si>
  <si>
    <t>Přezkoušení a seřízení zařízení, uvedení do provozu</t>
  </si>
  <si>
    <t>Pol164</t>
  </si>
  <si>
    <t>Doprava a přesun osob a materiálu</t>
  </si>
  <si>
    <t>Pol165</t>
  </si>
  <si>
    <t xml:space="preserve">Podružné práce                                                                                                 - podružným materiálem jsou myšleny hmoždinky, vruty, šrouby, kabelová oka, dutinky, svazovací pásky, příchytky pro vodiče a kabely, pomocná oce</t>
  </si>
  <si>
    <t>Podružné práce - podružným materiálem jsou myšleny hmoždinky, vruty, šrouby, kabelová oka, dutinky, svazovací pásky, příchytky pro vodiče a kabely, pomocná ocelová konstrukce a další výše nespecifikovaný materiál potřebný ke zdárnému a funkčnímu dokončení díla - všechna el. zařízení, systémy a konstrukce budou oceňovány a dodávány plně funkční, tj. včetně všech komponentů, upevňovacích prvků, podpor a prostupů atd.</t>
  </si>
  <si>
    <t>02g - Slaboproud</t>
  </si>
  <si>
    <t>Úroveň 3:</t>
  </si>
  <si>
    <t>02ga - PC,data</t>
  </si>
  <si>
    <t>D1 - PC, DATA, strukturovaná kabeláž</t>
  </si>
  <si>
    <t>PC, DATA, strukturovaná kabeláž</t>
  </si>
  <si>
    <t>pol185</t>
  </si>
  <si>
    <t xml:space="preserve">19" rozvaděč stojanový 45U 800x800x2096mm, prosklené uzamykatelné dveře, rozebíratelný </t>
  </si>
  <si>
    <t>546161898</t>
  </si>
  <si>
    <t xml:space="preserve">Poznámka k položce:_x000d_
19" rozvaděč stojanový 45U 800x800x2096mm, prosklené uzamykatelné dveře, rozebyratelný komunikací                                                       _x000d_
- s jištěným rozvodem 230V/50Hz, _x000d_
 - ventilační jednotka (aktivní chlazení 19" datových rozvaděčů)                                        _x000d_
              </t>
  </si>
  <si>
    <t>Pol33</t>
  </si>
  <si>
    <t>Kabel FTP Cat. 5e, PVC 4 páry (PC) v ohebných trubkách pod omítkou, žlabech a lištách</t>
  </si>
  <si>
    <t>Pol34</t>
  </si>
  <si>
    <t xml:space="preserve">Kabel FTP Cat. 5e s LSOHFR pláštěm a třídou reakce na oheň B2ca-s1,d1,a1        </t>
  </si>
  <si>
    <t xml:space="preserve">Kabel FTP Cat. 5e s LSOHFR pláštěm a třídou reakce na oheň B2ca-s1,d1,a1 </t>
  </si>
  <si>
    <t>pol34a</t>
  </si>
  <si>
    <t>-1193461938</t>
  </si>
  <si>
    <t xml:space="preserve">Kabel JYTY 4x1 </t>
  </si>
  <si>
    <t>pol34b</t>
  </si>
  <si>
    <t>1285520850</t>
  </si>
  <si>
    <t xml:space="preserve">Kabel s požární odolností JXFE-R 2x2x0,8 </t>
  </si>
  <si>
    <t>pol34c</t>
  </si>
  <si>
    <t>1278997278</t>
  </si>
  <si>
    <t xml:space="preserve">Řídící přístupová jednotka s ethernet komunikací, antivandal, IP65, + benkontaktní venkovní čtečka, výstup relé pro ovl. zámku, el. zámek </t>
  </si>
  <si>
    <t>pol34d</t>
  </si>
  <si>
    <t>-102886921</t>
  </si>
  <si>
    <t>IP intercom s numerickou klávesnicí + spínač el. zámku, venkovní instalace na povrch</t>
  </si>
  <si>
    <t>Pol35</t>
  </si>
  <si>
    <t>Zásuvka 2xRJ45 Cat.5e pod omítku</t>
  </si>
  <si>
    <t>pol35a</t>
  </si>
  <si>
    <t>-1590338337</t>
  </si>
  <si>
    <t>Zásuvka 2xRJ45 Cat.5e do podparapetního kanálu, 45x45</t>
  </si>
  <si>
    <t>Pol36</t>
  </si>
  <si>
    <t>Zásuvka 1xRJ45 Cat.5e pod omítku</t>
  </si>
  <si>
    <t>Pol37</t>
  </si>
  <si>
    <t>Zásuvka 2xRJ45 Cat.5e na pocrch + krabice</t>
  </si>
  <si>
    <t>Zásuvka 2xRJ45 Cat.5e na pocrch + krabice v podhledu</t>
  </si>
  <si>
    <t>pol37a</t>
  </si>
  <si>
    <t>-933440416</t>
  </si>
  <si>
    <t>Zásuvka 1xRJ45 Cat.5e na povrch + krabice (v podhledu)</t>
  </si>
  <si>
    <t>Pol38</t>
  </si>
  <si>
    <t>Zásuvka 2xRJ45 Cat.5e na pocrch, IP54</t>
  </si>
  <si>
    <t>Pol39</t>
  </si>
  <si>
    <t>El.instalační krabice pod omítku</t>
  </si>
  <si>
    <t>Pol40</t>
  </si>
  <si>
    <t>Vkládací ohebná trubka z PP ø 40 pod omítkou (UTP)</t>
  </si>
  <si>
    <t>Pol41</t>
  </si>
  <si>
    <t>Vkládací ohebná trubka z PP ø 25 pod omítkou, v podhledu (UTP)</t>
  </si>
  <si>
    <t>Pol42</t>
  </si>
  <si>
    <t>Pol166</t>
  </si>
  <si>
    <t xml:space="preserve">Kabelové drátěné žlaby 400x50mm vč. uchycení                                                              + příslušenství (tvarové díly, spojky, …)</t>
  </si>
  <si>
    <t>Kabelové drátěné žlaby 400x50mm vč. uchycení + příslušenství (tvarové díly, spojky, …)</t>
  </si>
  <si>
    <t>Pol167</t>
  </si>
  <si>
    <t xml:space="preserve">Kabelové drátěné žlaby 200x50mm vč. uchycení                                                              + příslušenství (tvarové díly, spojky, …)</t>
  </si>
  <si>
    <t>Kabelové drátěné žlaby 200x50mm vč. uchycení + příslušenství (tvarové díly, spojky, …)</t>
  </si>
  <si>
    <t>Pol168</t>
  </si>
  <si>
    <t xml:space="preserve">Kabelové drátěné žlaby 150x50mm vč. uchycení                                                              + příslušenství (tvarové díly, spojky, …)</t>
  </si>
  <si>
    <t>Kabelové drátěné žlaby 150x50mm vč. uchycení + příslušenství (tvarové díly, spojky, …)</t>
  </si>
  <si>
    <t>Pol169</t>
  </si>
  <si>
    <t xml:space="preserve">Kabelové drátěné žlaby 100x50mm vč. uchycení                                                              + příslušenství (tvarové díly, spojky, …)</t>
  </si>
  <si>
    <t>Kabelové drátěné žlaby 100x50mm vč. uchycení + příslušenství (tvarové díly, spojky, …)</t>
  </si>
  <si>
    <t>Pol45</t>
  </si>
  <si>
    <t xml:space="preserve">Kabelové plné žlaby s víkem vč. příslušenství, š=100                                                         (tvarové díly, víka, spojky, …)</t>
  </si>
  <si>
    <t>Kabelové plné žlaby s víkem vč. příslušenství, š=100 (tvarové díly, víka, spojky, …)</t>
  </si>
  <si>
    <t>Pol46</t>
  </si>
  <si>
    <t>Kabelový žlab se zachováním funkčnosti, š=100</t>
  </si>
  <si>
    <t>Pol47</t>
  </si>
  <si>
    <t>Ohnivzdorné přepážky (6x 0,4m2)</t>
  </si>
  <si>
    <t>Pol48</t>
  </si>
  <si>
    <t>Pol49</t>
  </si>
  <si>
    <t>Pol170</t>
  </si>
  <si>
    <t>02gb - EZS</t>
  </si>
  <si>
    <t>D1 - ZAŘÍZENÍ CELKEM</t>
  </si>
  <si>
    <t>D2 - MATERIÁL CELKEM</t>
  </si>
  <si>
    <t>D3 - OSTATNÍ</t>
  </si>
  <si>
    <t>ZAŘÍZENÍ CELKEM</t>
  </si>
  <si>
    <t>Pol171</t>
  </si>
  <si>
    <t xml:space="preserve">Ústředna zabezpečovacího systému                                                       8 zón na desce, max. 192 zón, 8 podsystémů,                                           4-drátová sběrnice BUS                                                            </t>
  </si>
  <si>
    <t>Ústředna zabezpečovacího systému 8 zón na desce, max. 192 zón, 8 podsystémů, 4-drátová sběrnice BUS + sběrnicový napájecí zdroj v boxu + posilovač sběrnice BUS + GSM/GPRS/4G/LTE komunikátor + akumulátory</t>
  </si>
  <si>
    <t>Pol52</t>
  </si>
  <si>
    <t>Klávesnice s LCD displejem a integrovanou čtečkou</t>
  </si>
  <si>
    <t>Pol172</t>
  </si>
  <si>
    <t>INSTAKLACE KOMPONENTŮ vč. ZAPOJENÍ</t>
  </si>
  <si>
    <t>MATERIÁL CELKEM</t>
  </si>
  <si>
    <t>Pol54</t>
  </si>
  <si>
    <t>Kabel EZS, SYKFY 5x2x0,5</t>
  </si>
  <si>
    <t>Pol55</t>
  </si>
  <si>
    <t>Kabel EZS s požární odolností JXFE-R 5x2x0,5</t>
  </si>
  <si>
    <t>Pol56</t>
  </si>
  <si>
    <t>Sběrnicový dvojitý digitální PIR detektor s duálním senzorem a s PET imunitou, dosah 11m, 90°</t>
  </si>
  <si>
    <t>Pol57</t>
  </si>
  <si>
    <t>Magnetický kontakt s detektorem poškození</t>
  </si>
  <si>
    <t>Pol58</t>
  </si>
  <si>
    <t>Magnetický kontakt masivní, vratový</t>
  </si>
  <si>
    <t>Pol59</t>
  </si>
  <si>
    <t>Duální detektorrozbytí skla, dosah 9m</t>
  </si>
  <si>
    <t>Pol60</t>
  </si>
  <si>
    <t>Venkovní zálohovaná siréna, akustický výkon 105 dB, kovový kryt</t>
  </si>
  <si>
    <t>Pol61</t>
  </si>
  <si>
    <t>Vkládací ohebná trubka z PP ø 40 s drátem, pod omítkou</t>
  </si>
  <si>
    <t>Pol62</t>
  </si>
  <si>
    <t>Vkládací ohebná trubka z PP ø 25 s drátem, pod omítkou</t>
  </si>
  <si>
    <t>Pol63</t>
  </si>
  <si>
    <t xml:space="preserve">Ostatní drobný montážní materiál                                                                    konektory, svorky, popisy, upevňovací materiál atd.</t>
  </si>
  <si>
    <t>Ostatní drobný montážní materiál konektory, svorky, popisy, upevňovací materiál atd.</t>
  </si>
  <si>
    <t>Pol64</t>
  </si>
  <si>
    <t>Pol173</t>
  </si>
  <si>
    <t>Pol66</t>
  </si>
  <si>
    <t>Oživení a seřízení zařízení, zaškolení obsluhy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</si>
  <si>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</si>
  <si>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</si>
  <si>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</si>
  <si>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</si>
  <si>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</si>
  <si>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</si>
  <si>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</si>
  <si>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</si>
  <si>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</si>
  <si>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</si>
  <si>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</si>
  <si>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</si>
  <si>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</si>
  <si>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</si>
  <si>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-1186969868</t>
  </si>
  <si>
    <t>https://podminky.urs.cz/item/CS_URS_2021_02/011434000</t>
  </si>
  <si>
    <t>Poznámka k položce:_x000d_
Akustická měření a opatření pro snížení hladiny hluku a vibrací - dle bodu 2.5.3 smlouvy o dílo</t>
  </si>
  <si>
    <t>011503000</t>
  </si>
  <si>
    <t>Stavební průzkum bez rozlišení</t>
  </si>
  <si>
    <t>-1491981837</t>
  </si>
  <si>
    <t>https://podminky.urs.cz/item/CS_URS_2021_02/011503000</t>
  </si>
  <si>
    <t>Poznámka k položce:_x000d_
Průzkumné práce jinde nespecifikované</t>
  </si>
  <si>
    <t>012203000</t>
  </si>
  <si>
    <t>Geodetické práce při provádění stavby</t>
  </si>
  <si>
    <t>1729333527</t>
  </si>
  <si>
    <t>Geodetické práce při provádění stavby- dle bodu 2.5.10 smlouvy o dílo</t>
  </si>
  <si>
    <t>https://podminky.urs.cz/item/CS_URS_2021_02/012203000</t>
  </si>
  <si>
    <t>Poznámka k položce:_x000d_
náklady pro objekt stavební úpravy budovy</t>
  </si>
  <si>
    <t>012303000</t>
  </si>
  <si>
    <t>Geodetické práce po výstavbě</t>
  </si>
  <si>
    <t>306300608</t>
  </si>
  <si>
    <t>https://podminky.urs.cz/item/CS_URS_2021_02/012303000</t>
  </si>
  <si>
    <t>Poznámka k položce:_x000d_
 - dle bodu 2.5.11 smlouvy o dílo_x000d_
náklady pro objekt stavební úpravy budovy</t>
  </si>
  <si>
    <t>0132030R</t>
  </si>
  <si>
    <t>Fotodokumentace provádění díla - dle bodu 2.5.9 smlouvy o dílo</t>
  </si>
  <si>
    <t>-1203027019</t>
  </si>
  <si>
    <t>https://podminky.urs.cz/item/CS_URS_2021_02/0132030R</t>
  </si>
  <si>
    <t>013254000</t>
  </si>
  <si>
    <t>803489237</t>
  </si>
  <si>
    <t>Dokumentace skutečného provedení stavby - dle bodu 2.5.1 smlouvy o dílo</t>
  </si>
  <si>
    <t>https://podminky.urs.cz/item/CS_URS_2021_02/013254000</t>
  </si>
  <si>
    <t>013294000</t>
  </si>
  <si>
    <t>Ostatní dokumentace</t>
  </si>
  <si>
    <t>1807937898</t>
  </si>
  <si>
    <t>https://podminky.urs.cz/item/CS_URS_2021_02/013294000</t>
  </si>
  <si>
    <t xml:space="preserve">Poznámka k položce:_x000d_
Dodavatelská dokumentace jinde neuvedená: dokumentace pro pomocné práce a konstrukce,  - výrobně technická dokumentace, dokumentace výrobků dodaných na stavbu, atp. _x000d_
náklady pro objekt stavební úpravy budovy</t>
  </si>
  <si>
    <t>VRN3</t>
  </si>
  <si>
    <t>Zařízení staveniště</t>
  </si>
  <si>
    <t>032903000</t>
  </si>
  <si>
    <t>Náklady na provoz a údržbu vybavení staveniště</t>
  </si>
  <si>
    <t>1825246665</t>
  </si>
  <si>
    <t>https://podminky.urs.cz/item/CS_URS_2021_02/032903000</t>
  </si>
  <si>
    <t>Poznámka k položce:_x000d_
Zařízení staveniště bude vybudováno, provozováno, udržováno a likvidovádo - dle bodu 2.5.2 smlouvy o dílo_x000d_
pokud není uvedeno jinak, je nutné do jednotkové ceny zahrnout: dopravu, montáž, - demontáž, nájem a průběžnou údržbu veškerých zařízení a materiálů. Délka využití jednotlivých / zařízení vychází z harmonogramu dodavatele stavby, tuto délku je nutné zohlednit do jednotkové ceny - jednotlivých zařízení _x000d_
náklady pro objekt stavební úpravy budovy</t>
  </si>
  <si>
    <t>0341030R1</t>
  </si>
  <si>
    <t>Ochrana, zakrytí a odkrytí stávajících a nových konstrukcí před poškozením během realizace stavby</t>
  </si>
  <si>
    <t>-1570436554</t>
  </si>
  <si>
    <t>https://podminky.urs.cz/item/CS_URS_2021_02/0341030R1</t>
  </si>
  <si>
    <t>0341030R2</t>
  </si>
  <si>
    <t>Ochrana stávajících konstrukcí a staveb sousedících s prostory staveniště - před poškozením dle bodu 2.5.7 smlouvy o dílo</t>
  </si>
  <si>
    <t>1432787610</t>
  </si>
  <si>
    <t>https://podminky.urs.cz/item/CS_URS_2021_02/0341030R2</t>
  </si>
  <si>
    <t>0341030R3</t>
  </si>
  <si>
    <t>Ochrana stávajících inženýrských sítí - před poškozením dle bodu 2.5.10 smlouvy o dílo</t>
  </si>
  <si>
    <t>-1532180341</t>
  </si>
  <si>
    <t>https://podminky.urs.cz/item/CS_URS_2021_02/0341030R3</t>
  </si>
  <si>
    <t>03420300R</t>
  </si>
  <si>
    <t>Zajištění opatření na úseku požární ochrany v průběhu bouracích prací</t>
  </si>
  <si>
    <t>1200303407</t>
  </si>
  <si>
    <t>https://podminky.urs.cz/item/CS_URS_2021_02/03420300R</t>
  </si>
  <si>
    <t>03420300R1</t>
  </si>
  <si>
    <t xml:space="preserve">Dohled statika na staveništi a při bouracích  prací</t>
  </si>
  <si>
    <t>285850815</t>
  </si>
  <si>
    <t>Dohled statika na staveništi a při bouracích prací</t>
  </si>
  <si>
    <t>https://podminky.urs.cz/item/CS_URS_2021_02/03420300R1</t>
  </si>
  <si>
    <t>034303000</t>
  </si>
  <si>
    <t>Dopravní značení na staveništi</t>
  </si>
  <si>
    <t>-274331127</t>
  </si>
  <si>
    <t>https://podminky.urs.cz/item/CS_URS_2021_02/034303000</t>
  </si>
  <si>
    <t xml:space="preserve">Poznámka k položce:_x000d_
Přechodné dopravní značení  - dle bodu 2.5.4 smlouvy o dílo</t>
  </si>
  <si>
    <t>034503000</t>
  </si>
  <si>
    <t>Informační tabule na staveništi</t>
  </si>
  <si>
    <t>-231403828</t>
  </si>
  <si>
    <t>https://podminky.urs.cz/item/CS_URS_2021_02/034503000</t>
  </si>
  <si>
    <t>Poznámka k položce:_x000d_
Dočasný informační systém stavby</t>
  </si>
  <si>
    <t>VRN4</t>
  </si>
  <si>
    <t>Inženýrská činnost</t>
  </si>
  <si>
    <t>042903000</t>
  </si>
  <si>
    <t>Ostatní posudky</t>
  </si>
  <si>
    <t>1298416518</t>
  </si>
  <si>
    <t>https://podminky.urs.cz/item/CS_URS_2021_02/042903000</t>
  </si>
  <si>
    <t>Poznámka k položce:_x000d_
Zajištění všech ostatní nezbytných zkoušek, atestů a revizí podle ČSN jinde neuvedné - dle bodu 2.5.3 smlouvy o dílo_x000d_
náklady pro objekt stavební úpravy budovy</t>
  </si>
  <si>
    <t>0429030R1</t>
  </si>
  <si>
    <t>Doklady</t>
  </si>
  <si>
    <t>1932648189</t>
  </si>
  <si>
    <t>https://podminky.urs.cz/item/CS_URS_2021_02/0429030R1</t>
  </si>
  <si>
    <t>Poznámka k položce:_x000d_
Doklady potřebné k provedení bouracích prací a demolic jinde neuvedené - dle bodu 2.5.3 smlouvy o dílo_x000d_
náklady pro objekt stavební úpravy budovy</t>
  </si>
  <si>
    <t>0429030R2</t>
  </si>
  <si>
    <t>Atesty</t>
  </si>
  <si>
    <t>1044228850</t>
  </si>
  <si>
    <t>https://podminky.urs.cz/item/CS_URS_2021_02/0429030R2</t>
  </si>
  <si>
    <t xml:space="preserve">Poznámka k položce:_x000d_
Doklady a atesty o požadovaných vlastnostech výrobků ke kolaudaci - dle bodu 2.5.3 smlouvy o dílo_x000d_
náklady pro objekt stavební úpravy budovy_x000d_
</t>
  </si>
  <si>
    <t>045203000</t>
  </si>
  <si>
    <t>Kompletační činnost</t>
  </si>
  <si>
    <t>905481240</t>
  </si>
  <si>
    <t>https://podminky.urs.cz/item/CS_URS_2021_02/045203000</t>
  </si>
  <si>
    <t>Poznámka k položce:_x000d_
Kompletační činnost - dle bodu 2.5.4 smlouvy o dílo_x000d_
náklady pro objekt stavební úpravy budovy</t>
  </si>
  <si>
    <t>045303000</t>
  </si>
  <si>
    <t>Koordinační činnost</t>
  </si>
  <si>
    <t>-1197887995</t>
  </si>
  <si>
    <t>https://podminky.urs.cz/item/CS_URS_2021_02/045303000</t>
  </si>
  <si>
    <t>Poznámka k položce:_x000d_
Koordinační činnost - dle bodu 2.5.5 smlouvy o dílo_x000d_
náklady pro objekt stavební úpravy budovy</t>
  </si>
  <si>
    <t>049303000</t>
  </si>
  <si>
    <t>Náklady vzniklé v souvislosti s předáním stavby</t>
  </si>
  <si>
    <t>1603467453</t>
  </si>
  <si>
    <t>Náklady vzniklé v souvislosti s předáním stavby - zajištění kolaudačního souhlasu dle SoD 2.5.13.</t>
  </si>
  <si>
    <t>https://podminky.urs.cz/item/CS_URS_2021_02/049303000</t>
  </si>
  <si>
    <t>VRN5</t>
  </si>
  <si>
    <t>Finanční náklady</t>
  </si>
  <si>
    <t>051303000</t>
  </si>
  <si>
    <t>Pojištění stavby - dle bodu 2.5.6 smlouvy o dílo</t>
  </si>
  <si>
    <t>-1069400424</t>
  </si>
  <si>
    <t>https://podminky.urs.cz/item/CS_URS_2021_02/051303000</t>
  </si>
  <si>
    <t>VRN7</t>
  </si>
  <si>
    <t>Provozní vlivy</t>
  </si>
  <si>
    <t>071203000</t>
  </si>
  <si>
    <t>Provoz dalšího subjektu</t>
  </si>
  <si>
    <t>47720634</t>
  </si>
  <si>
    <t>https://podminky.urs.cz/item/CS_URS_2021_02/071203000</t>
  </si>
  <si>
    <t>Poznámka k položce:_x000d_
Provoz dalšího subjektu - dle bodu 2.5.8 smlouvy o dílo_x000d_
náklady pro objekt stavební úpravy budovy</t>
  </si>
  <si>
    <t>VRN9</t>
  </si>
  <si>
    <t>Ostatní náklady</t>
  </si>
  <si>
    <t>0910030R1</t>
  </si>
  <si>
    <t>Vyčištění území před zahájením realizace staveniště</t>
  </si>
  <si>
    <t>862059786</t>
  </si>
  <si>
    <t>https://podminky.urs.cz/item/CS_URS_2021_02/0910030R1</t>
  </si>
  <si>
    <t>0910030R2</t>
  </si>
  <si>
    <t>Čištění přilehlých komunikací, chodníků</t>
  </si>
  <si>
    <t>47975012</t>
  </si>
  <si>
    <t>https://podminky.urs.cz/item/CS_URS_2021_02/0910030R2</t>
  </si>
  <si>
    <t>0910030R3</t>
  </si>
  <si>
    <t>Čištění vozidel při výjezdu ze staveniště</t>
  </si>
  <si>
    <t>1657865283</t>
  </si>
  <si>
    <t>https://podminky.urs.cz/item/CS_URS_2021_02/0910030R3</t>
  </si>
  <si>
    <t>0910030R4</t>
  </si>
  <si>
    <t>Vzorkování jinde neuvedené</t>
  </si>
  <si>
    <t>-2131935952</t>
  </si>
  <si>
    <t>https://podminky.urs.cz/item/CS_URS_2021_02/0910030R4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</si>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</sst>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111101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31794432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5042141" TargetMode="External" /><Relationship Id="rId9" Type="http://schemas.openxmlformats.org/officeDocument/2006/relationships/hyperlink" Target="https://podminky.urs.cz/item/CS_URS_2021_02/965042241" TargetMode="External" /><Relationship Id="rId10" Type="http://schemas.openxmlformats.org/officeDocument/2006/relationships/hyperlink" Target="https://podminky.urs.cz/item/CS_URS_2021_02/966043121" TargetMode="External" /><Relationship Id="rId11" Type="http://schemas.openxmlformats.org/officeDocument/2006/relationships/hyperlink" Target="https://podminky.urs.cz/item/CS_URS_2021_01/967031132" TargetMode="External" /><Relationship Id="rId12" Type="http://schemas.openxmlformats.org/officeDocument/2006/relationships/hyperlink" Target="https://podminky.urs.cz/item/CS_URS_2021_01/967031733" TargetMode="External" /><Relationship Id="rId13" Type="http://schemas.openxmlformats.org/officeDocument/2006/relationships/hyperlink" Target="https://podminky.urs.cz/item/CS_URS_2021_02/968072455" TargetMode="External" /><Relationship Id="rId14" Type="http://schemas.openxmlformats.org/officeDocument/2006/relationships/hyperlink" Target="https://podminky.urs.cz/item/CS_URS_2021_02/968072456" TargetMode="External" /><Relationship Id="rId15" Type="http://schemas.openxmlformats.org/officeDocument/2006/relationships/hyperlink" Target="https://podminky.urs.cz/item/CS_URS_2021_02/971033431" TargetMode="External" /><Relationship Id="rId16" Type="http://schemas.openxmlformats.org/officeDocument/2006/relationships/hyperlink" Target="https://podminky.urs.cz/item/CS_URS_2021_02/971033541" TargetMode="External" /><Relationship Id="rId17" Type="http://schemas.openxmlformats.org/officeDocument/2006/relationships/hyperlink" Target="https://podminky.urs.cz/item/CS_URS_2021_02/971033561" TargetMode="External" /><Relationship Id="rId18" Type="http://schemas.openxmlformats.org/officeDocument/2006/relationships/hyperlink" Target="https://podminky.urs.cz/item/CS_URS_2021_02/971033631" TargetMode="External" /><Relationship Id="rId19" Type="http://schemas.openxmlformats.org/officeDocument/2006/relationships/hyperlink" Target="https://podminky.urs.cz/item/CS_URS_2021_02/971042551" TargetMode="External" /><Relationship Id="rId20" Type="http://schemas.openxmlformats.org/officeDocument/2006/relationships/hyperlink" Target="https://podminky.urs.cz/item/CS_URS_2021_02/971052241" TargetMode="External" /><Relationship Id="rId21" Type="http://schemas.openxmlformats.org/officeDocument/2006/relationships/hyperlink" Target="https://podminky.urs.cz/item/CS_URS_2021_02/971052341" TargetMode="External" /><Relationship Id="rId22" Type="http://schemas.openxmlformats.org/officeDocument/2006/relationships/hyperlink" Target="https://podminky.urs.cz/item/CS_URS_2021_02/971052441" TargetMode="External" /><Relationship Id="rId23" Type="http://schemas.openxmlformats.org/officeDocument/2006/relationships/hyperlink" Target="https://podminky.urs.cz/item/CS_URS_2021_02/974032664" TargetMode="External" /><Relationship Id="rId24" Type="http://schemas.openxmlformats.org/officeDocument/2006/relationships/hyperlink" Target="https://podminky.urs.cz/item/CS_URS_2021_02/976085311" TargetMode="External" /><Relationship Id="rId25" Type="http://schemas.openxmlformats.org/officeDocument/2006/relationships/hyperlink" Target="https://podminky.urs.cz/item/CS_URS_2021_02/977151118" TargetMode="External" /><Relationship Id="rId26" Type="http://schemas.openxmlformats.org/officeDocument/2006/relationships/hyperlink" Target="https://podminky.urs.cz/item/CS_URS_2021_02/977151122" TargetMode="External" /><Relationship Id="rId27" Type="http://schemas.openxmlformats.org/officeDocument/2006/relationships/hyperlink" Target="https://podminky.urs.cz/item/CS_URS_2021_02/977151123" TargetMode="External" /><Relationship Id="rId28" Type="http://schemas.openxmlformats.org/officeDocument/2006/relationships/hyperlink" Target="https://podminky.urs.cz/item/CS_URS_2021_02/977151124" TargetMode="External" /><Relationship Id="rId29" Type="http://schemas.openxmlformats.org/officeDocument/2006/relationships/hyperlink" Target="https://podminky.urs.cz/item/CS_URS_2021_02/997013154" TargetMode="External" /><Relationship Id="rId30" Type="http://schemas.openxmlformats.org/officeDocument/2006/relationships/hyperlink" Target="https://podminky.urs.cz/item/CS_URS_2021_02/997013501" TargetMode="External" /><Relationship Id="rId31" Type="http://schemas.openxmlformats.org/officeDocument/2006/relationships/hyperlink" Target="https://podminky.urs.cz/item/CS_URS_2021_02/997013509" TargetMode="External" /><Relationship Id="rId32" Type="http://schemas.openxmlformats.org/officeDocument/2006/relationships/hyperlink" Target="https://podminky.urs.cz/item/CS_URS_2021_02/997013804" TargetMode="External" /><Relationship Id="rId33" Type="http://schemas.openxmlformats.org/officeDocument/2006/relationships/hyperlink" Target="https://podminky.urs.cz/item/CS_URS_2021_02/997013814" TargetMode="External" /><Relationship Id="rId34" Type="http://schemas.openxmlformats.org/officeDocument/2006/relationships/hyperlink" Target="https://podminky.urs.cz/item/CS_URS_2021_01/997013861" TargetMode="External" /><Relationship Id="rId35" Type="http://schemas.openxmlformats.org/officeDocument/2006/relationships/hyperlink" Target="https://podminky.urs.cz/item/CS_URS_2021_01/997013862" TargetMode="External" /><Relationship Id="rId36" Type="http://schemas.openxmlformats.org/officeDocument/2006/relationships/hyperlink" Target="https://podminky.urs.cz/item/CS_URS_2021_01/997013863" TargetMode="External" /><Relationship Id="rId37" Type="http://schemas.openxmlformats.org/officeDocument/2006/relationships/hyperlink" Target="https://podminky.urs.cz/item/CS_URS_2021_02/998011003" TargetMode="External" /><Relationship Id="rId38" Type="http://schemas.openxmlformats.org/officeDocument/2006/relationships/hyperlink" Target="https://podminky.urs.cz/item/CS_URS_2021_02/713120821" TargetMode="External" /><Relationship Id="rId39" Type="http://schemas.openxmlformats.org/officeDocument/2006/relationships/hyperlink" Target="https://podminky.urs.cz/item/CS_URS_2021_02/763251812" TargetMode="External" /><Relationship Id="rId40" Type="http://schemas.openxmlformats.org/officeDocument/2006/relationships/hyperlink" Target="https://podminky.urs.cz/item/CS_URS_2021_02/763431802" TargetMode="External" /><Relationship Id="rId41" Type="http://schemas.openxmlformats.org/officeDocument/2006/relationships/hyperlink" Target="https://podminky.urs.cz/item/CS_URS_2021_02/766411821" TargetMode="External" /><Relationship Id="rId42" Type="http://schemas.openxmlformats.org/officeDocument/2006/relationships/hyperlink" Target="https://podminky.urs.cz/item/CS_URS_2021_02/766825821" TargetMode="External" /><Relationship Id="rId43" Type="http://schemas.openxmlformats.org/officeDocument/2006/relationships/hyperlink" Target="https://podminky.urs.cz/item/CS_URS_2021_02/767112811" TargetMode="External" /><Relationship Id="rId44" Type="http://schemas.openxmlformats.org/officeDocument/2006/relationships/hyperlink" Target="https://podminky.urs.cz/item/CS_URS_2021_02/767996703" TargetMode="External" /><Relationship Id="rId45" Type="http://schemas.openxmlformats.org/officeDocument/2006/relationships/hyperlink" Target="https://podminky.urs.cz/item/CS_URS_2021_02/771471810" TargetMode="External" /><Relationship Id="rId46" Type="http://schemas.openxmlformats.org/officeDocument/2006/relationships/hyperlink" Target="https://podminky.urs.cz/item/CS_URS_2021_02/771571810" TargetMode="External" /><Relationship Id="rId47" Type="http://schemas.openxmlformats.org/officeDocument/2006/relationships/hyperlink" Target="https://podminky.urs.cz/item/CS_URS_2021_02/776201811" TargetMode="External" /><Relationship Id="rId48" Type="http://schemas.openxmlformats.org/officeDocument/2006/relationships/hyperlink" Target="https://podminky.urs.cz/item/CS_URS_2021_02/776301811" TargetMode="External" /><Relationship Id="rId49" Type="http://schemas.openxmlformats.org/officeDocument/2006/relationships/hyperlink" Target="https://podminky.urs.cz/item/CS_URS_2021_02/776410811" TargetMode="External" /><Relationship Id="rId50" Type="http://schemas.openxmlformats.org/officeDocument/2006/relationships/hyperlink" Target="https://podminky.urs.cz/item/CS_URS_2021_02/78147181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112112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174111101" TargetMode="External" /><Relationship Id="rId5" Type="http://schemas.openxmlformats.org/officeDocument/2006/relationships/hyperlink" Target="https://podminky.urs.cz/item/CS_URS_2021_02/274313711" TargetMode="External" /><Relationship Id="rId6" Type="http://schemas.openxmlformats.org/officeDocument/2006/relationships/hyperlink" Target="https://podminky.urs.cz/item/CS_URS_2021_02/274351121" TargetMode="External" /><Relationship Id="rId7" Type="http://schemas.openxmlformats.org/officeDocument/2006/relationships/hyperlink" Target="https://podminky.urs.cz/item/CS_URS_2021_02/274351122" TargetMode="External" /><Relationship Id="rId8" Type="http://schemas.openxmlformats.org/officeDocument/2006/relationships/hyperlink" Target="https://podminky.urs.cz/item/CS_URS_2021_02/311235121" TargetMode="External" /><Relationship Id="rId9" Type="http://schemas.openxmlformats.org/officeDocument/2006/relationships/hyperlink" Target="https://podminky.urs.cz/item/CS_URS_2021_02/311235151" TargetMode="External" /><Relationship Id="rId10" Type="http://schemas.openxmlformats.org/officeDocument/2006/relationships/hyperlink" Target="https://podminky.urs.cz/item/CS_URS_2021_02/311236601" TargetMode="External" /><Relationship Id="rId11" Type="http://schemas.openxmlformats.org/officeDocument/2006/relationships/hyperlink" Target="https://podminky.urs.cz/item/CS_URS_2021_02/311272031" TargetMode="External" /><Relationship Id="rId12" Type="http://schemas.openxmlformats.org/officeDocument/2006/relationships/hyperlink" Target="https://podminky.urs.cz/item/CS_URS_2021_02/311272211" TargetMode="External" /><Relationship Id="rId13" Type="http://schemas.openxmlformats.org/officeDocument/2006/relationships/hyperlink" Target="https://podminky.urs.cz/item/CS_URS_2021_02/317168012" TargetMode="External" /><Relationship Id="rId14" Type="http://schemas.openxmlformats.org/officeDocument/2006/relationships/hyperlink" Target="https://podminky.urs.cz/item/CS_URS_2021_02/317168015" TargetMode="External" /><Relationship Id="rId15" Type="http://schemas.openxmlformats.org/officeDocument/2006/relationships/hyperlink" Target="https://podminky.urs.cz/item/CS_URS_2021_02/317168052" TargetMode="External" /><Relationship Id="rId16" Type="http://schemas.openxmlformats.org/officeDocument/2006/relationships/hyperlink" Target="https://podminky.urs.cz/item/CS_URS_2021_01/317234410" TargetMode="External" /><Relationship Id="rId17" Type="http://schemas.openxmlformats.org/officeDocument/2006/relationships/hyperlink" Target="https://podminky.urs.cz/item/CS_URS_2021_02/317944321" TargetMode="External" /><Relationship Id="rId18" Type="http://schemas.openxmlformats.org/officeDocument/2006/relationships/hyperlink" Target="https://podminky.urs.cz/item/CS_URS_2021_02/317998110" TargetMode="External" /><Relationship Id="rId19" Type="http://schemas.openxmlformats.org/officeDocument/2006/relationships/hyperlink" Target="https://podminky.urs.cz/item/CS_URS_2021_02/340271041" TargetMode="External" /><Relationship Id="rId20" Type="http://schemas.openxmlformats.org/officeDocument/2006/relationships/hyperlink" Target="https://podminky.urs.cz/item/CS_URS_2021_02/342244211" TargetMode="External" /><Relationship Id="rId21" Type="http://schemas.openxmlformats.org/officeDocument/2006/relationships/hyperlink" Target="https://podminky.urs.cz/item/CS_URS_2021_02/342244221" TargetMode="External" /><Relationship Id="rId22" Type="http://schemas.openxmlformats.org/officeDocument/2006/relationships/hyperlink" Target="https://podminky.urs.cz/item/CS_URS_2021_02/342244311" TargetMode="External" /><Relationship Id="rId23" Type="http://schemas.openxmlformats.org/officeDocument/2006/relationships/hyperlink" Target="https://podminky.urs.cz/item/CS_URS_2021_02/342272245" TargetMode="External" /><Relationship Id="rId24" Type="http://schemas.openxmlformats.org/officeDocument/2006/relationships/hyperlink" Target="https://podminky.urs.cz/item/CS_URS_2021_01/342291112" TargetMode="External" /><Relationship Id="rId25" Type="http://schemas.openxmlformats.org/officeDocument/2006/relationships/hyperlink" Target="https://podminky.urs.cz/item/CS_URS_2021_01/342291121" TargetMode="External" /><Relationship Id="rId26" Type="http://schemas.openxmlformats.org/officeDocument/2006/relationships/hyperlink" Target="https://podminky.urs.cz/item/CS_URS_2021_01/342291131" TargetMode="External" /><Relationship Id="rId27" Type="http://schemas.openxmlformats.org/officeDocument/2006/relationships/hyperlink" Target="https://podminky.urs.cz/item/CS_URS_2021_01/346244381" TargetMode="External" /><Relationship Id="rId28" Type="http://schemas.openxmlformats.org/officeDocument/2006/relationships/hyperlink" Target="https://podminky.urs.cz/item/CS_URS_2021_02/348272213" TargetMode="External" /><Relationship Id="rId29" Type="http://schemas.openxmlformats.org/officeDocument/2006/relationships/hyperlink" Target="https://podminky.urs.cz/item/CS_URS_2021_02/348272513" TargetMode="External" /><Relationship Id="rId30" Type="http://schemas.openxmlformats.org/officeDocument/2006/relationships/hyperlink" Target="https://podminky.urs.cz/item/CS_URS_2021_02/411388531" TargetMode="External" /><Relationship Id="rId31" Type="http://schemas.openxmlformats.org/officeDocument/2006/relationships/hyperlink" Target="https://podminky.urs.cz/item/CS_URS_2021_02/430321515" TargetMode="External" /><Relationship Id="rId32" Type="http://schemas.openxmlformats.org/officeDocument/2006/relationships/hyperlink" Target="https://podminky.urs.cz/item/CS_URS_2021_02/430362021" TargetMode="External" /><Relationship Id="rId33" Type="http://schemas.openxmlformats.org/officeDocument/2006/relationships/hyperlink" Target="https://podminky.urs.cz/item/CS_URS_2021_02/434121426" TargetMode="External" /><Relationship Id="rId34" Type="http://schemas.openxmlformats.org/officeDocument/2006/relationships/hyperlink" Target="https://podminky.urs.cz/item/CS_URS_2021_02/596211110" TargetMode="External" /><Relationship Id="rId35" Type="http://schemas.openxmlformats.org/officeDocument/2006/relationships/hyperlink" Target="https://podminky.urs.cz/item/CS_URS_2021_02/611131121" TargetMode="External" /><Relationship Id="rId36" Type="http://schemas.openxmlformats.org/officeDocument/2006/relationships/hyperlink" Target="https://podminky.urs.cz/item/CS_URS_2021_02/611311131" TargetMode="External" /><Relationship Id="rId37" Type="http://schemas.openxmlformats.org/officeDocument/2006/relationships/hyperlink" Target="https://podminky.urs.cz/item/CS_URS_2021_02/612131101" TargetMode="External" /><Relationship Id="rId38" Type="http://schemas.openxmlformats.org/officeDocument/2006/relationships/hyperlink" Target="https://podminky.urs.cz/item/CS_URS_2021_02/612131121" TargetMode="External" /><Relationship Id="rId39" Type="http://schemas.openxmlformats.org/officeDocument/2006/relationships/hyperlink" Target="https://podminky.urs.cz/item/CS_URS_2021_01/612142001" TargetMode="External" /><Relationship Id="rId40" Type="http://schemas.openxmlformats.org/officeDocument/2006/relationships/hyperlink" Target="https://podminky.urs.cz/item/CS_URS_2021_02/612311131" TargetMode="External" /><Relationship Id="rId41" Type="http://schemas.openxmlformats.org/officeDocument/2006/relationships/hyperlink" Target="https://podminky.urs.cz/item/CS_URS_2021_02/612321121" TargetMode="External" /><Relationship Id="rId42" Type="http://schemas.openxmlformats.org/officeDocument/2006/relationships/hyperlink" Target="https://podminky.urs.cz/item/CS_URS_2021_02/612321141" TargetMode="External" /><Relationship Id="rId43" Type="http://schemas.openxmlformats.org/officeDocument/2006/relationships/hyperlink" Target="https://podminky.urs.cz/item/CS_URS_2021_02/612321191" TargetMode="External" /><Relationship Id="rId44" Type="http://schemas.openxmlformats.org/officeDocument/2006/relationships/hyperlink" Target="https://podminky.urs.cz/item/CS_URS_2021_01/615142012" TargetMode="External" /><Relationship Id="rId45" Type="http://schemas.openxmlformats.org/officeDocument/2006/relationships/hyperlink" Target="https://podminky.urs.cz/item/CS_URS_2021_02/631312131" TargetMode="External" /><Relationship Id="rId46" Type="http://schemas.openxmlformats.org/officeDocument/2006/relationships/hyperlink" Target="https://podminky.urs.cz/item/CS_URS_2021_02/642942111" TargetMode="External" /><Relationship Id="rId47" Type="http://schemas.openxmlformats.org/officeDocument/2006/relationships/hyperlink" Target="https://podminky.urs.cz/item/CS_URS_2021_02/642943111" TargetMode="External" /><Relationship Id="rId48" Type="http://schemas.openxmlformats.org/officeDocument/2006/relationships/hyperlink" Target="https://podminky.urs.cz/item/CS_URS_2021_02/949101111" TargetMode="External" /><Relationship Id="rId49" Type="http://schemas.openxmlformats.org/officeDocument/2006/relationships/hyperlink" Target="https://podminky.urs.cz/item/CS_URS_2021_02/952901111" TargetMode="External" /><Relationship Id="rId50" Type="http://schemas.openxmlformats.org/officeDocument/2006/relationships/hyperlink" Target="https://podminky.urs.cz/item/CS_URS_2021_02/953943211" TargetMode="External" /><Relationship Id="rId51" Type="http://schemas.openxmlformats.org/officeDocument/2006/relationships/hyperlink" Target="https://podminky.urs.cz/item/CS_URS_2021_02/953946131" TargetMode="External" /><Relationship Id="rId52" Type="http://schemas.openxmlformats.org/officeDocument/2006/relationships/hyperlink" Target="https://podminky.urs.cz/item/CS_URS_2021_02/978013191" TargetMode="External" /><Relationship Id="rId53" Type="http://schemas.openxmlformats.org/officeDocument/2006/relationships/hyperlink" Target="https://podminky.urs.cz/item/CS_URS_2021_02/985331212" TargetMode="External" /><Relationship Id="rId54" Type="http://schemas.openxmlformats.org/officeDocument/2006/relationships/hyperlink" Target="https://podminky.urs.cz/item/CS_URS_2021_02/997013154" TargetMode="External" /><Relationship Id="rId55" Type="http://schemas.openxmlformats.org/officeDocument/2006/relationships/hyperlink" Target="https://podminky.urs.cz/item/CS_URS_2021_02/997013501" TargetMode="External" /><Relationship Id="rId56" Type="http://schemas.openxmlformats.org/officeDocument/2006/relationships/hyperlink" Target="https://podminky.urs.cz/item/CS_URS_2021_02/997013509" TargetMode="External" /><Relationship Id="rId57" Type="http://schemas.openxmlformats.org/officeDocument/2006/relationships/hyperlink" Target="https://podminky.urs.cz/item/CS_URS_2021_02/998011003" TargetMode="External" /><Relationship Id="rId58" Type="http://schemas.openxmlformats.org/officeDocument/2006/relationships/hyperlink" Target="https://podminky.urs.cz/item/CS_URS_2021_02/714121012" TargetMode="External" /><Relationship Id="rId59" Type="http://schemas.openxmlformats.org/officeDocument/2006/relationships/hyperlink" Target="https://podminky.urs.cz/item/CS_URS_2021_02/9987141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762511136" TargetMode="External" /><Relationship Id="rId64" Type="http://schemas.openxmlformats.org/officeDocument/2006/relationships/hyperlink" Target="https://podminky.urs.cz/item/CS_URS_2021_02/762526110" TargetMode="External" /><Relationship Id="rId65" Type="http://schemas.openxmlformats.org/officeDocument/2006/relationships/hyperlink" Target="https://podminky.urs.cz/item/CS_URS_2021_02/762595001" TargetMode="External" /><Relationship Id="rId66" Type="http://schemas.openxmlformats.org/officeDocument/2006/relationships/hyperlink" Target="https://podminky.urs.cz/item/CS_URS_2021_02/998762103" TargetMode="External" /><Relationship Id="rId67" Type="http://schemas.openxmlformats.org/officeDocument/2006/relationships/hyperlink" Target="https://podminky.urs.cz/item/CS_URS_2021_02/763111314" TargetMode="External" /><Relationship Id="rId68" Type="http://schemas.openxmlformats.org/officeDocument/2006/relationships/hyperlink" Target="https://podminky.urs.cz/item/CS_URS_2021_02/763131431" TargetMode="External" /><Relationship Id="rId69" Type="http://schemas.openxmlformats.org/officeDocument/2006/relationships/hyperlink" Target="https://podminky.urs.cz/item/CS_URS_2021_02/763431011" TargetMode="External" /><Relationship Id="rId70" Type="http://schemas.openxmlformats.org/officeDocument/2006/relationships/hyperlink" Target="https://podminky.urs.cz/item/CS_URS_2021_02/998763102" TargetMode="External" /><Relationship Id="rId71" Type="http://schemas.openxmlformats.org/officeDocument/2006/relationships/hyperlink" Target="https://podminky.urs.cz/item/CS_URS_2021_02/766416243" TargetMode="External" /><Relationship Id="rId72" Type="http://schemas.openxmlformats.org/officeDocument/2006/relationships/hyperlink" Target="https://podminky.urs.cz/item/CS_URS_2021_02/766666931" TargetMode="External" /><Relationship Id="rId73" Type="http://schemas.openxmlformats.org/officeDocument/2006/relationships/hyperlink" Target="https://podminky.urs.cz/item/CS_URS_2021_01/766682112" TargetMode="External" /><Relationship Id="rId74" Type="http://schemas.openxmlformats.org/officeDocument/2006/relationships/hyperlink" Target="https://podminky.urs.cz/item/CS_URS_2021_01/766682211" TargetMode="External" /><Relationship Id="rId75" Type="http://schemas.openxmlformats.org/officeDocument/2006/relationships/hyperlink" Target="https://podminky.urs.cz/item/CS_URS_2021_01/766682212" TargetMode="External" /><Relationship Id="rId76" Type="http://schemas.openxmlformats.org/officeDocument/2006/relationships/hyperlink" Target="https://podminky.urs.cz/item/CS_URS_2021_02/766693412" TargetMode="External" /><Relationship Id="rId77" Type="http://schemas.openxmlformats.org/officeDocument/2006/relationships/hyperlink" Target="https://podminky.urs.cz/item/CS_URS_2021_02/766693421" TargetMode="External" /><Relationship Id="rId78" Type="http://schemas.openxmlformats.org/officeDocument/2006/relationships/hyperlink" Target="https://podminky.urs.cz/item/CS_URS_2021_01/766694112" TargetMode="External" /><Relationship Id="rId79" Type="http://schemas.openxmlformats.org/officeDocument/2006/relationships/hyperlink" Target="https://podminky.urs.cz/item/CS_URS_2021_01/766694113" TargetMode="External" /><Relationship Id="rId80" Type="http://schemas.openxmlformats.org/officeDocument/2006/relationships/hyperlink" Target="https://podminky.urs.cz/item/CS_URS_2021_01/766694121" TargetMode="External" /><Relationship Id="rId81" Type="http://schemas.openxmlformats.org/officeDocument/2006/relationships/hyperlink" Target="https://podminky.urs.cz/item/CS_URS_2021_01/766694122" TargetMode="External" /><Relationship Id="rId82" Type="http://schemas.openxmlformats.org/officeDocument/2006/relationships/hyperlink" Target="https://podminky.urs.cz/item/CS_URS_2021_02/766660002" TargetMode="External" /><Relationship Id="rId83" Type="http://schemas.openxmlformats.org/officeDocument/2006/relationships/hyperlink" Target="https://podminky.urs.cz/item/CS_URS_2021_02/766682111" TargetMode="External" /><Relationship Id="rId84" Type="http://schemas.openxmlformats.org/officeDocument/2006/relationships/hyperlink" Target="https://podminky.urs.cz/item/CS_URS_2021_02/766660172" TargetMode="External" /><Relationship Id="rId85" Type="http://schemas.openxmlformats.org/officeDocument/2006/relationships/hyperlink" Target="https://podminky.urs.cz/item/CS_URS_2021_02/767113110" TargetMode="External" /><Relationship Id="rId86" Type="http://schemas.openxmlformats.org/officeDocument/2006/relationships/hyperlink" Target="https://podminky.urs.cz/item/CS_URS_2021_02/767113120" TargetMode="External" /><Relationship Id="rId87" Type="http://schemas.openxmlformats.org/officeDocument/2006/relationships/hyperlink" Target="https://podminky.urs.cz/item/CS_URS_2021_02/767531111" TargetMode="External" /><Relationship Id="rId88" Type="http://schemas.openxmlformats.org/officeDocument/2006/relationships/hyperlink" Target="https://podminky.urs.cz/item/CS_URS_2021_02/767531121" TargetMode="External" /><Relationship Id="rId89" Type="http://schemas.openxmlformats.org/officeDocument/2006/relationships/hyperlink" Target="https://podminky.urs.cz/item/CS_URS_2021_02/767893116" TargetMode="External" /><Relationship Id="rId90" Type="http://schemas.openxmlformats.org/officeDocument/2006/relationships/hyperlink" Target="https://podminky.urs.cz/item/CS_URS_2021_02/767995113" TargetMode="External" /><Relationship Id="rId91" Type="http://schemas.openxmlformats.org/officeDocument/2006/relationships/hyperlink" Target="https://podminky.urs.cz/item/CS_URS_2021_02/771111011" TargetMode="External" /><Relationship Id="rId92" Type="http://schemas.openxmlformats.org/officeDocument/2006/relationships/hyperlink" Target="https://podminky.urs.cz/item/CS_URS_2021_02/771121011" TargetMode="External" /><Relationship Id="rId93" Type="http://schemas.openxmlformats.org/officeDocument/2006/relationships/hyperlink" Target="https://podminky.urs.cz/item/CS_URS_2021_02/771151013" TargetMode="External" /><Relationship Id="rId94" Type="http://schemas.openxmlformats.org/officeDocument/2006/relationships/hyperlink" Target="https://podminky.urs.cz/item/CS_URS_2021_02/771574261" TargetMode="External" /><Relationship Id="rId95" Type="http://schemas.openxmlformats.org/officeDocument/2006/relationships/hyperlink" Target="https://podminky.urs.cz/item/CS_URS_2021_02/771591112" TargetMode="External" /><Relationship Id="rId96" Type="http://schemas.openxmlformats.org/officeDocument/2006/relationships/hyperlink" Target="https://podminky.urs.cz/item/CS_URS_2021_02/998771103" TargetMode="External" /><Relationship Id="rId97" Type="http://schemas.openxmlformats.org/officeDocument/2006/relationships/hyperlink" Target="https://podminky.urs.cz/item/CS_URS_2021_02/775429121" TargetMode="External" /><Relationship Id="rId98" Type="http://schemas.openxmlformats.org/officeDocument/2006/relationships/hyperlink" Target="https://podminky.urs.cz/item/CS_URS_2021_02/776111311" TargetMode="External" /><Relationship Id="rId99" Type="http://schemas.openxmlformats.org/officeDocument/2006/relationships/hyperlink" Target="https://podminky.urs.cz/item/CS_URS_2021_02/776121111" TargetMode="External" /><Relationship Id="rId100" Type="http://schemas.openxmlformats.org/officeDocument/2006/relationships/hyperlink" Target="https://podminky.urs.cz/item/CS_URS_2021_02/776141121" TargetMode="External" /><Relationship Id="rId101" Type="http://schemas.openxmlformats.org/officeDocument/2006/relationships/hyperlink" Target="https://podminky.urs.cz/item/CS_URS_2021_02/776231111" TargetMode="External" /><Relationship Id="rId102" Type="http://schemas.openxmlformats.org/officeDocument/2006/relationships/hyperlink" Target="https://podminky.urs.cz/item/CS_URS_2021_02/776411111" TargetMode="External" /><Relationship Id="rId103" Type="http://schemas.openxmlformats.org/officeDocument/2006/relationships/hyperlink" Target="https://podminky.urs.cz/item/CS_URS_2021_02/776991121" TargetMode="External" /><Relationship Id="rId104" Type="http://schemas.openxmlformats.org/officeDocument/2006/relationships/hyperlink" Target="https://podminky.urs.cz/item/CS_URS_2021_02/998776103" TargetMode="External" /><Relationship Id="rId105" Type="http://schemas.openxmlformats.org/officeDocument/2006/relationships/hyperlink" Target="https://podminky.urs.cz/item/CS_URS_2021_02/781121011" TargetMode="External" /><Relationship Id="rId106" Type="http://schemas.openxmlformats.org/officeDocument/2006/relationships/hyperlink" Target="https://podminky.urs.cz/item/CS_URS_2021_02/781131112" TargetMode="External" /><Relationship Id="rId107" Type="http://schemas.openxmlformats.org/officeDocument/2006/relationships/hyperlink" Target="https://podminky.urs.cz/item/CS_URS_2021_02/781474153" TargetMode="External" /><Relationship Id="rId108" Type="http://schemas.openxmlformats.org/officeDocument/2006/relationships/hyperlink" Target="https://podminky.urs.cz/item/CS_URS_2021_02/781491021" TargetMode="External" /><Relationship Id="rId109" Type="http://schemas.openxmlformats.org/officeDocument/2006/relationships/hyperlink" Target="https://podminky.urs.cz/item/CS_URS_2021_02/781494511" TargetMode="External" /><Relationship Id="rId110" Type="http://schemas.openxmlformats.org/officeDocument/2006/relationships/hyperlink" Target="https://podminky.urs.cz/item/CS_URS_2021_02/998781103" TargetMode="External" /><Relationship Id="rId111" Type="http://schemas.openxmlformats.org/officeDocument/2006/relationships/hyperlink" Target="https://podminky.urs.cz/item/CS_URS_2021_02/783301311" TargetMode="External" /><Relationship Id="rId112" Type="http://schemas.openxmlformats.org/officeDocument/2006/relationships/hyperlink" Target="https://podminky.urs.cz/item/CS_URS_2021_02/783315101" TargetMode="External" /><Relationship Id="rId113" Type="http://schemas.openxmlformats.org/officeDocument/2006/relationships/hyperlink" Target="https://podminky.urs.cz/item/CS_URS_2021_02/783317101" TargetMode="External" /><Relationship Id="rId114" Type="http://schemas.openxmlformats.org/officeDocument/2006/relationships/hyperlink" Target="https://podminky.urs.cz/item/CS_URS_2021_02/784121001" TargetMode="External" /><Relationship Id="rId115" Type="http://schemas.openxmlformats.org/officeDocument/2006/relationships/hyperlink" Target="https://podminky.urs.cz/item/CS_URS_2021_02/784181101" TargetMode="External" /><Relationship Id="rId116" Type="http://schemas.openxmlformats.org/officeDocument/2006/relationships/hyperlink" Target="https://podminky.urs.cz/item/CS_URS_2021_02/784221101" TargetMode="External" /><Relationship Id="rId117" Type="http://schemas.openxmlformats.org/officeDocument/2006/relationships/hyperlink" Target="https://podminky.urs.cz/item/CS_URS_2021_02/786681003" TargetMode="External" /><Relationship Id="rId1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13102" TargetMode="External" /><Relationship Id="rId2" Type="http://schemas.openxmlformats.org/officeDocument/2006/relationships/hyperlink" Target="https://podminky.urs.cz/item/CS_URS_2021_02/132212112" TargetMode="External" /><Relationship Id="rId3" Type="http://schemas.openxmlformats.org/officeDocument/2006/relationships/hyperlink" Target="https://podminky.urs.cz/item/CS_URS_2021_02/162211311" TargetMode="External" /><Relationship Id="rId4" Type="http://schemas.openxmlformats.org/officeDocument/2006/relationships/hyperlink" Target="https://podminky.urs.cz/item/CS_URS_2021_02/162211319" TargetMode="External" /><Relationship Id="rId5" Type="http://schemas.openxmlformats.org/officeDocument/2006/relationships/hyperlink" Target="https://podminky.urs.cz/item/CS_URS_2021_02/162751117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4111101" TargetMode="External" /><Relationship Id="rId8" Type="http://schemas.openxmlformats.org/officeDocument/2006/relationships/hyperlink" Target="https://podminky.urs.cz/item/CS_URS_2021_02/175111101" TargetMode="External" /><Relationship Id="rId9" Type="http://schemas.openxmlformats.org/officeDocument/2006/relationships/hyperlink" Target="https://podminky.urs.cz/item/CS_URS_2021_02/358315114" TargetMode="External" /><Relationship Id="rId10" Type="http://schemas.openxmlformats.org/officeDocument/2006/relationships/hyperlink" Target="https://podminky.urs.cz/item/CS_URS_2021_02/451572111" TargetMode="External" /><Relationship Id="rId11" Type="http://schemas.openxmlformats.org/officeDocument/2006/relationships/hyperlink" Target="https://podminky.urs.cz/item/CS_URS_2021_02/894811131" TargetMode="External" /><Relationship Id="rId12" Type="http://schemas.openxmlformats.org/officeDocument/2006/relationships/hyperlink" Target="https://podminky.urs.cz/item/CS_URS_2021_02/894812051" TargetMode="External" /><Relationship Id="rId13" Type="http://schemas.openxmlformats.org/officeDocument/2006/relationships/hyperlink" Target="https://podminky.urs.cz/item/CS_URS_2021_02/997013215" TargetMode="External" /><Relationship Id="rId14" Type="http://schemas.openxmlformats.org/officeDocument/2006/relationships/hyperlink" Target="https://podminky.urs.cz/item/CS_URS_2021_02/997013501" TargetMode="External" /><Relationship Id="rId15" Type="http://schemas.openxmlformats.org/officeDocument/2006/relationships/hyperlink" Target="https://podminky.urs.cz/item/CS_URS_2021_02/997013509" TargetMode="External" /><Relationship Id="rId16" Type="http://schemas.openxmlformats.org/officeDocument/2006/relationships/hyperlink" Target="https://podminky.urs.cz/item/CS_URS_2021_02/997013631" TargetMode="External" /><Relationship Id="rId17" Type="http://schemas.openxmlformats.org/officeDocument/2006/relationships/hyperlink" Target="https://podminky.urs.cz/item/CS_URS_2021_02/721110806" TargetMode="External" /><Relationship Id="rId18" Type="http://schemas.openxmlformats.org/officeDocument/2006/relationships/hyperlink" Target="https://podminky.urs.cz/item/CS_URS_2021_02/721110951" TargetMode="External" /><Relationship Id="rId19" Type="http://schemas.openxmlformats.org/officeDocument/2006/relationships/hyperlink" Target="https://podminky.urs.cz/item/CS_URS_2021_02/721110952" TargetMode="External" /><Relationship Id="rId20" Type="http://schemas.openxmlformats.org/officeDocument/2006/relationships/hyperlink" Target="https://podminky.urs.cz/item/CS_URS_2021_02/721110953" TargetMode="External" /><Relationship Id="rId21" Type="http://schemas.openxmlformats.org/officeDocument/2006/relationships/hyperlink" Target="https://podminky.urs.cz/item/CS_URS_2021_02/721111102" TargetMode="External" /><Relationship Id="rId22" Type="http://schemas.openxmlformats.org/officeDocument/2006/relationships/hyperlink" Target="https://podminky.urs.cz/item/CS_URS_2021_02/721111103" TargetMode="External" /><Relationship Id="rId23" Type="http://schemas.openxmlformats.org/officeDocument/2006/relationships/hyperlink" Target="https://podminky.urs.cz/item/CS_URS_2021_02/721140806" TargetMode="External" /><Relationship Id="rId24" Type="http://schemas.openxmlformats.org/officeDocument/2006/relationships/hyperlink" Target="https://podminky.urs.cz/item/CS_URS_2021_02/721171803" TargetMode="External" /><Relationship Id="rId25" Type="http://schemas.openxmlformats.org/officeDocument/2006/relationships/hyperlink" Target="https://podminky.urs.cz/item/CS_URS_2021_02/721171808" TargetMode="External" /><Relationship Id="rId26" Type="http://schemas.openxmlformats.org/officeDocument/2006/relationships/hyperlink" Target="https://podminky.urs.cz/item/CS_URS_2021_02/721171915" TargetMode="External" /><Relationship Id="rId27" Type="http://schemas.openxmlformats.org/officeDocument/2006/relationships/hyperlink" Target="https://podminky.urs.cz/item/CS_URS_2021_02/721171917" TargetMode="External" /><Relationship Id="rId28" Type="http://schemas.openxmlformats.org/officeDocument/2006/relationships/hyperlink" Target="https://podminky.urs.cz/item/CS_URS_2021_02/721173401" TargetMode="External" /><Relationship Id="rId29" Type="http://schemas.openxmlformats.org/officeDocument/2006/relationships/hyperlink" Target="https://podminky.urs.cz/item/CS_URS_2021_02/721173402" TargetMode="External" /><Relationship Id="rId30" Type="http://schemas.openxmlformats.org/officeDocument/2006/relationships/hyperlink" Target="https://podminky.urs.cz/item/CS_URS_2021_02/721173403" TargetMode="External" /><Relationship Id="rId31" Type="http://schemas.openxmlformats.org/officeDocument/2006/relationships/hyperlink" Target="https://podminky.urs.cz/item/CS_URS_2021_02/721174024" TargetMode="External" /><Relationship Id="rId32" Type="http://schemas.openxmlformats.org/officeDocument/2006/relationships/hyperlink" Target="https://podminky.urs.cz/item/CS_URS_2021_02/721174025" TargetMode="External" /><Relationship Id="rId33" Type="http://schemas.openxmlformats.org/officeDocument/2006/relationships/hyperlink" Target="https://podminky.urs.cz/item/CS_URS_2021_02/721174042" TargetMode="External" /><Relationship Id="rId34" Type="http://schemas.openxmlformats.org/officeDocument/2006/relationships/hyperlink" Target="https://podminky.urs.cz/item/CS_URS_2021_02/721174043" TargetMode="External" /><Relationship Id="rId35" Type="http://schemas.openxmlformats.org/officeDocument/2006/relationships/hyperlink" Target="https://podminky.urs.cz/item/CS_URS_2021_02/721174044" TargetMode="External" /><Relationship Id="rId36" Type="http://schemas.openxmlformats.org/officeDocument/2006/relationships/hyperlink" Target="https://podminky.urs.cz/item/CS_URS_2021_02/721174045" TargetMode="External" /><Relationship Id="rId37" Type="http://schemas.openxmlformats.org/officeDocument/2006/relationships/hyperlink" Target="https://podminky.urs.cz/item/CS_URS_2021_02/721194103" TargetMode="External" /><Relationship Id="rId38" Type="http://schemas.openxmlformats.org/officeDocument/2006/relationships/hyperlink" Target="https://podminky.urs.cz/item/CS_URS_2021_02/721194104" TargetMode="External" /><Relationship Id="rId39" Type="http://schemas.openxmlformats.org/officeDocument/2006/relationships/hyperlink" Target="https://podminky.urs.cz/item/CS_URS_2021_02/721194105" TargetMode="External" /><Relationship Id="rId40" Type="http://schemas.openxmlformats.org/officeDocument/2006/relationships/hyperlink" Target="https://podminky.urs.cz/item/CS_URS_2021_02/721194109" TargetMode="External" /><Relationship Id="rId41" Type="http://schemas.openxmlformats.org/officeDocument/2006/relationships/hyperlink" Target="https://podminky.urs.cz/item/CS_URS_2021_02/721211403" TargetMode="External" /><Relationship Id="rId42" Type="http://schemas.openxmlformats.org/officeDocument/2006/relationships/hyperlink" Target="https://podminky.urs.cz/item/CS_URS_2021_02/721211502" TargetMode="External" /><Relationship Id="rId43" Type="http://schemas.openxmlformats.org/officeDocument/2006/relationships/hyperlink" Target="https://podminky.urs.cz/item/CS_URS_2021_02/721273151" TargetMode="External" /><Relationship Id="rId44" Type="http://schemas.openxmlformats.org/officeDocument/2006/relationships/hyperlink" Target="https://podminky.urs.cz/item/CS_URS_2021_02/721273153" TargetMode="External" /><Relationship Id="rId45" Type="http://schemas.openxmlformats.org/officeDocument/2006/relationships/hyperlink" Target="https://podminky.urs.cz/item/CS_URS_2021_02/721290111" TargetMode="External" /><Relationship Id="rId46" Type="http://schemas.openxmlformats.org/officeDocument/2006/relationships/hyperlink" Target="https://podminky.urs.cz/item/CS_URS_2021_02/721290112" TargetMode="External" /><Relationship Id="rId47" Type="http://schemas.openxmlformats.org/officeDocument/2006/relationships/hyperlink" Target="https://podminky.urs.cz/item/CS_URS_2021_02/998721103" TargetMode="External" /><Relationship Id="rId48" Type="http://schemas.openxmlformats.org/officeDocument/2006/relationships/hyperlink" Target="https://podminky.urs.cz/item/CS_URS_2021_02/722130801" TargetMode="External" /><Relationship Id="rId49" Type="http://schemas.openxmlformats.org/officeDocument/2006/relationships/hyperlink" Target="https://podminky.urs.cz/item/CS_URS_2021_02/722130803" TargetMode="External" /><Relationship Id="rId50" Type="http://schemas.openxmlformats.org/officeDocument/2006/relationships/hyperlink" Target="https://podminky.urs.cz/item/CS_URS_2021_02/722130804" TargetMode="External" /><Relationship Id="rId51" Type="http://schemas.openxmlformats.org/officeDocument/2006/relationships/hyperlink" Target="https://podminky.urs.cz/item/CS_URS_2021_02/722130805" TargetMode="External" /><Relationship Id="rId52" Type="http://schemas.openxmlformats.org/officeDocument/2006/relationships/hyperlink" Target="https://podminky.urs.cz/item/CS_URS_2021_02/722131918" TargetMode="External" /><Relationship Id="rId53" Type="http://schemas.openxmlformats.org/officeDocument/2006/relationships/hyperlink" Target="https://podminky.urs.cz/item/CS_URS_2021_02/722140114" TargetMode="External" /><Relationship Id="rId54" Type="http://schemas.openxmlformats.org/officeDocument/2006/relationships/hyperlink" Target="https://podminky.urs.cz/item/CS_URS_2021_02/722140115" TargetMode="External" /><Relationship Id="rId55" Type="http://schemas.openxmlformats.org/officeDocument/2006/relationships/hyperlink" Target="https://podminky.urs.cz/item/CS_URS_2021_02/722140116" TargetMode="External" /><Relationship Id="rId56" Type="http://schemas.openxmlformats.org/officeDocument/2006/relationships/hyperlink" Target="https://podminky.urs.cz/item/CS_URS_2021_02/722140117" TargetMode="External" /><Relationship Id="rId57" Type="http://schemas.openxmlformats.org/officeDocument/2006/relationships/hyperlink" Target="https://podminky.urs.cz/item/CS_URS_2021_02/722174002" TargetMode="External" /><Relationship Id="rId58" Type="http://schemas.openxmlformats.org/officeDocument/2006/relationships/hyperlink" Target="https://podminky.urs.cz/item/CS_URS_2021_02/722174003" TargetMode="External" /><Relationship Id="rId59" Type="http://schemas.openxmlformats.org/officeDocument/2006/relationships/hyperlink" Target="https://podminky.urs.cz/item/CS_URS_2021_02/722174004" TargetMode="External" /><Relationship Id="rId60" Type="http://schemas.openxmlformats.org/officeDocument/2006/relationships/hyperlink" Target="https://podminky.urs.cz/item/CS_URS_2021_02/722174005" TargetMode="External" /><Relationship Id="rId61" Type="http://schemas.openxmlformats.org/officeDocument/2006/relationships/hyperlink" Target="https://podminky.urs.cz/item/CS_URS_2021_02/722174006" TargetMode="External" /><Relationship Id="rId62" Type="http://schemas.openxmlformats.org/officeDocument/2006/relationships/hyperlink" Target="https://podminky.urs.cz/item/CS_URS_2021_02/722174022" TargetMode="External" /><Relationship Id="rId63" Type="http://schemas.openxmlformats.org/officeDocument/2006/relationships/hyperlink" Target="https://podminky.urs.cz/item/CS_URS_2021_02/722174023" TargetMode="External" /><Relationship Id="rId64" Type="http://schemas.openxmlformats.org/officeDocument/2006/relationships/hyperlink" Target="https://podminky.urs.cz/item/CS_URS_2021_02/722174024" TargetMode="External" /><Relationship Id="rId65" Type="http://schemas.openxmlformats.org/officeDocument/2006/relationships/hyperlink" Target="https://podminky.urs.cz/item/CS_URS_2021_02/722174025" TargetMode="External" /><Relationship Id="rId66" Type="http://schemas.openxmlformats.org/officeDocument/2006/relationships/hyperlink" Target="https://podminky.urs.cz/item/CS_URS_2021_02/722181123" TargetMode="External" /><Relationship Id="rId67" Type="http://schemas.openxmlformats.org/officeDocument/2006/relationships/hyperlink" Target="https://podminky.urs.cz/item/CS_URS_2021_02/722181126" TargetMode="External" /><Relationship Id="rId68" Type="http://schemas.openxmlformats.org/officeDocument/2006/relationships/hyperlink" Target="https://podminky.urs.cz/item/CS_URS_2021_02/722181127" TargetMode="External" /><Relationship Id="rId69" Type="http://schemas.openxmlformats.org/officeDocument/2006/relationships/hyperlink" Target="https://podminky.urs.cz/item/CS_URS_2021_02/722181222" TargetMode="External" /><Relationship Id="rId70" Type="http://schemas.openxmlformats.org/officeDocument/2006/relationships/hyperlink" Target="https://podminky.urs.cz/item/CS_URS_2021_02/722181223" TargetMode="External" /><Relationship Id="rId71" Type="http://schemas.openxmlformats.org/officeDocument/2006/relationships/hyperlink" Target="https://podminky.urs.cz/item/CS_URS_2021_02/722181231" TargetMode="External" /><Relationship Id="rId72" Type="http://schemas.openxmlformats.org/officeDocument/2006/relationships/hyperlink" Target="https://podminky.urs.cz/item/CS_URS_2021_02/722181232" TargetMode="External" /><Relationship Id="rId73" Type="http://schemas.openxmlformats.org/officeDocument/2006/relationships/hyperlink" Target="https://podminky.urs.cz/item/CS_URS_2021_02/722181233" TargetMode="External" /><Relationship Id="rId74" Type="http://schemas.openxmlformats.org/officeDocument/2006/relationships/hyperlink" Target="https://podminky.urs.cz/item/CS_URS_2021_02/722181251" TargetMode="External" /><Relationship Id="rId75" Type="http://schemas.openxmlformats.org/officeDocument/2006/relationships/hyperlink" Target="https://podminky.urs.cz/item/CS_URS_2021_02/722181252" TargetMode="External" /><Relationship Id="rId76" Type="http://schemas.openxmlformats.org/officeDocument/2006/relationships/hyperlink" Target="https://podminky.urs.cz/item/CS_URS_2021_02/722181256" TargetMode="External" /><Relationship Id="rId77" Type="http://schemas.openxmlformats.org/officeDocument/2006/relationships/hyperlink" Target="https://podminky.urs.cz/item/CS_URS_2021_02/722220152" TargetMode="External" /><Relationship Id="rId78" Type="http://schemas.openxmlformats.org/officeDocument/2006/relationships/hyperlink" Target="https://podminky.urs.cz/item/CS_URS_2021_02/722230102" TargetMode="External" /><Relationship Id="rId79" Type="http://schemas.openxmlformats.org/officeDocument/2006/relationships/hyperlink" Target="https://podminky.urs.cz/item/CS_URS_2021_02/722230103" TargetMode="External" /><Relationship Id="rId80" Type="http://schemas.openxmlformats.org/officeDocument/2006/relationships/hyperlink" Target="https://podminky.urs.cz/item/CS_URS_2021_02/722230104" TargetMode="External" /><Relationship Id="rId81" Type="http://schemas.openxmlformats.org/officeDocument/2006/relationships/hyperlink" Target="https://podminky.urs.cz/item/CS_URS_2021_02/722230105" TargetMode="External" /><Relationship Id="rId82" Type="http://schemas.openxmlformats.org/officeDocument/2006/relationships/hyperlink" Target="https://podminky.urs.cz/item/CS_URS_2021_02/722230106" TargetMode="External" /><Relationship Id="rId83" Type="http://schemas.openxmlformats.org/officeDocument/2006/relationships/hyperlink" Target="https://podminky.urs.cz/item/CS_URS_2021_02/722230115" TargetMode="External" /><Relationship Id="rId84" Type="http://schemas.openxmlformats.org/officeDocument/2006/relationships/hyperlink" Target="https://podminky.urs.cz/item/CS_URS_2021_02/722230116" TargetMode="External" /><Relationship Id="rId85" Type="http://schemas.openxmlformats.org/officeDocument/2006/relationships/hyperlink" Target="https://podminky.urs.cz/item/CS_URS_2021_02/722231074" TargetMode="External" /><Relationship Id="rId86" Type="http://schemas.openxmlformats.org/officeDocument/2006/relationships/hyperlink" Target="https://podminky.urs.cz/item/CS_URS_2021_02/722231076" TargetMode="External" /><Relationship Id="rId87" Type="http://schemas.openxmlformats.org/officeDocument/2006/relationships/hyperlink" Target="https://podminky.urs.cz/item/CS_URS_2021_02/722231143" TargetMode="External" /><Relationship Id="rId88" Type="http://schemas.openxmlformats.org/officeDocument/2006/relationships/hyperlink" Target="https://podminky.urs.cz/item/CS_URS_2021_02/722231205" TargetMode="External" /><Relationship Id="rId89" Type="http://schemas.openxmlformats.org/officeDocument/2006/relationships/hyperlink" Target="https://podminky.urs.cz/item/CS_URS_2021_02/722232065" TargetMode="External" /><Relationship Id="rId90" Type="http://schemas.openxmlformats.org/officeDocument/2006/relationships/hyperlink" Target="https://podminky.urs.cz/item/CS_URS_2021_02/722234267" TargetMode="External" /><Relationship Id="rId91" Type="http://schemas.openxmlformats.org/officeDocument/2006/relationships/hyperlink" Target="https://podminky.urs.cz/item/CS_URS_2021_02/722250133" TargetMode="External" /><Relationship Id="rId92" Type="http://schemas.openxmlformats.org/officeDocument/2006/relationships/hyperlink" Target="https://podminky.urs.cz/item/CS_URS_2021_02/722290226" TargetMode="External" /><Relationship Id="rId93" Type="http://schemas.openxmlformats.org/officeDocument/2006/relationships/hyperlink" Target="https://podminky.urs.cz/item/CS_URS_2021_02/722290234" TargetMode="External" /><Relationship Id="rId94" Type="http://schemas.openxmlformats.org/officeDocument/2006/relationships/hyperlink" Target="https://podminky.urs.cz/item/CS_URS_2021_02/998722103" TargetMode="External" /><Relationship Id="rId95" Type="http://schemas.openxmlformats.org/officeDocument/2006/relationships/hyperlink" Target="https://podminky.urs.cz/item/CS_URS_2021_02/724234109" TargetMode="External" /><Relationship Id="rId96" Type="http://schemas.openxmlformats.org/officeDocument/2006/relationships/hyperlink" Target="https://podminky.urs.cz/item/CS_URS_2021_02/725110814" TargetMode="External" /><Relationship Id="rId97" Type="http://schemas.openxmlformats.org/officeDocument/2006/relationships/hyperlink" Target="https://podminky.urs.cz/item/CS_URS_2021_02/725112022" TargetMode="External" /><Relationship Id="rId98" Type="http://schemas.openxmlformats.org/officeDocument/2006/relationships/hyperlink" Target="https://podminky.urs.cz/item/CS_URS_2021_02/725112173" TargetMode="External" /><Relationship Id="rId99" Type="http://schemas.openxmlformats.org/officeDocument/2006/relationships/hyperlink" Target="https://podminky.urs.cz/item/CS_URS_2021_02/725121525" TargetMode="External" /><Relationship Id="rId100" Type="http://schemas.openxmlformats.org/officeDocument/2006/relationships/hyperlink" Target="https://podminky.urs.cz/item/CS_URS_2021_02/725130811" TargetMode="External" /><Relationship Id="rId101" Type="http://schemas.openxmlformats.org/officeDocument/2006/relationships/hyperlink" Target="https://podminky.urs.cz/item/CS_URS_2021_02/725210821" TargetMode="External" /><Relationship Id="rId102" Type="http://schemas.openxmlformats.org/officeDocument/2006/relationships/hyperlink" Target="https://podminky.urs.cz/item/CS_URS_2021_01/725211603" TargetMode="External" /><Relationship Id="rId103" Type="http://schemas.openxmlformats.org/officeDocument/2006/relationships/hyperlink" Target="https://podminky.urs.cz/item/CS_URS_2021_02/725211661" TargetMode="External" /><Relationship Id="rId104" Type="http://schemas.openxmlformats.org/officeDocument/2006/relationships/hyperlink" Target="https://podminky.urs.cz/item/CS_URS_2021_02/725211681" TargetMode="External" /><Relationship Id="rId105" Type="http://schemas.openxmlformats.org/officeDocument/2006/relationships/hyperlink" Target="https://podminky.urs.cz/item/CS_URS_2021_02/725230811" TargetMode="External" /><Relationship Id="rId106" Type="http://schemas.openxmlformats.org/officeDocument/2006/relationships/hyperlink" Target="https://podminky.urs.cz/item/CS_URS_2021_02/725231203" TargetMode="External" /><Relationship Id="rId107" Type="http://schemas.openxmlformats.org/officeDocument/2006/relationships/hyperlink" Target="https://podminky.urs.cz/item/CS_URS_2021_02/725241512" TargetMode="External" /><Relationship Id="rId108" Type="http://schemas.openxmlformats.org/officeDocument/2006/relationships/hyperlink" Target="https://podminky.urs.cz/item/CS_URS_2021_02/725244122" TargetMode="External" /><Relationship Id="rId109" Type="http://schemas.openxmlformats.org/officeDocument/2006/relationships/hyperlink" Target="https://podminky.urs.cz/item/CS_URS_2021_02/725291706" TargetMode="External" /><Relationship Id="rId110" Type="http://schemas.openxmlformats.org/officeDocument/2006/relationships/hyperlink" Target="https://podminky.urs.cz/item/CS_URS_2021_02/725310823" TargetMode="External" /><Relationship Id="rId111" Type="http://schemas.openxmlformats.org/officeDocument/2006/relationships/hyperlink" Target="https://podminky.urs.cz/item/CS_URS_2021_02/725330820" TargetMode="External" /><Relationship Id="rId112" Type="http://schemas.openxmlformats.org/officeDocument/2006/relationships/hyperlink" Target="https://podminky.urs.cz/item/CS_URS_2021_02/725331111" TargetMode="External" /><Relationship Id="rId113" Type="http://schemas.openxmlformats.org/officeDocument/2006/relationships/hyperlink" Target="https://podminky.urs.cz/item/CS_URS_2021_02/725810811" TargetMode="External" /><Relationship Id="rId114" Type="http://schemas.openxmlformats.org/officeDocument/2006/relationships/hyperlink" Target="https://podminky.urs.cz/item/CS_URS_2021_02/725811301" TargetMode="External" /><Relationship Id="rId115" Type="http://schemas.openxmlformats.org/officeDocument/2006/relationships/hyperlink" Target="https://podminky.urs.cz/item/CS_URS_2021_02/725813111" TargetMode="External" /><Relationship Id="rId116" Type="http://schemas.openxmlformats.org/officeDocument/2006/relationships/hyperlink" Target="https://podminky.urs.cz/item/CS_URS_2021_02/725820801" TargetMode="External" /><Relationship Id="rId117" Type="http://schemas.openxmlformats.org/officeDocument/2006/relationships/hyperlink" Target="https://podminky.urs.cz/item/CS_URS_2021_02/725822613" TargetMode="External" /><Relationship Id="rId118" Type="http://schemas.openxmlformats.org/officeDocument/2006/relationships/hyperlink" Target="https://podminky.urs.cz/item/CS_URS_2021_02/725823112" TargetMode="External" /><Relationship Id="rId119" Type="http://schemas.openxmlformats.org/officeDocument/2006/relationships/hyperlink" Target="https://podminky.urs.cz/item/CS_URS_2021_02/725841312" TargetMode="External" /><Relationship Id="rId120" Type="http://schemas.openxmlformats.org/officeDocument/2006/relationships/hyperlink" Target="https://podminky.urs.cz/item/CS_URS_2021_02/998725103" TargetMode="External" /><Relationship Id="rId121" Type="http://schemas.openxmlformats.org/officeDocument/2006/relationships/hyperlink" Target="https://podminky.urs.cz/item/CS_URS_2021_02/726111001" TargetMode="External" /><Relationship Id="rId122" Type="http://schemas.openxmlformats.org/officeDocument/2006/relationships/hyperlink" Target="https://podminky.urs.cz/item/CS_URS_2021_02/726111011" TargetMode="External" /><Relationship Id="rId123" Type="http://schemas.openxmlformats.org/officeDocument/2006/relationships/hyperlink" Target="https://podminky.urs.cz/item/CS_URS_2021_02/726111031" TargetMode="External" /><Relationship Id="rId124" Type="http://schemas.openxmlformats.org/officeDocument/2006/relationships/hyperlink" Target="https://podminky.urs.cz/item/CS_URS_2021_02/998726113" TargetMode="External" /><Relationship Id="rId125" Type="http://schemas.openxmlformats.org/officeDocument/2006/relationships/hyperlink" Target="https://podminky.urs.cz/item/CS_URS_2021_01/727111112" TargetMode="External" /><Relationship Id="rId126" Type="http://schemas.openxmlformats.org/officeDocument/2006/relationships/hyperlink" Target="https://podminky.urs.cz/item/CS_URS_2021_01/727111114" TargetMode="External" /><Relationship Id="rId127" Type="http://schemas.openxmlformats.org/officeDocument/2006/relationships/hyperlink" Target="https://podminky.urs.cz/item/CS_URS_2021_01/727111116" TargetMode="External" /><Relationship Id="rId128" Type="http://schemas.openxmlformats.org/officeDocument/2006/relationships/hyperlink" Target="https://podminky.urs.cz/item/CS_URS_2021_01/727111117" TargetMode="External" /><Relationship Id="rId129" Type="http://schemas.openxmlformats.org/officeDocument/2006/relationships/hyperlink" Target="https://podminky.urs.cz/item/CS_URS_2021_01/727111119" TargetMode="External" /><Relationship Id="rId130" Type="http://schemas.openxmlformats.org/officeDocument/2006/relationships/hyperlink" Target="https://podminky.urs.cz/item/CS_URS_2021_01/727111202" TargetMode="External" /><Relationship Id="rId131" Type="http://schemas.openxmlformats.org/officeDocument/2006/relationships/hyperlink" Target="https://podminky.urs.cz/item/CS_URS_2021_01/727111204" TargetMode="External" /><Relationship Id="rId132" Type="http://schemas.openxmlformats.org/officeDocument/2006/relationships/hyperlink" Target="https://podminky.urs.cz/item/CS_URS_2021_01/727111206" TargetMode="External" /><Relationship Id="rId133" Type="http://schemas.openxmlformats.org/officeDocument/2006/relationships/hyperlink" Target="https://podminky.urs.cz/item/CS_URS_2021_02/732421214" TargetMode="External" /><Relationship Id="rId134" Type="http://schemas.openxmlformats.org/officeDocument/2006/relationships/hyperlink" Target="https://podminky.urs.cz/item/CS_URS_2021_02/734211120" TargetMode="External" /><Relationship Id="rId135" Type="http://schemas.openxmlformats.org/officeDocument/2006/relationships/hyperlink" Target="https://podminky.urs.cz/item/CS_URS_2021_02/781493611" TargetMode="External" /><Relationship Id="rId1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434000" TargetMode="External" /><Relationship Id="rId2" Type="http://schemas.openxmlformats.org/officeDocument/2006/relationships/hyperlink" Target="https://podminky.urs.cz/item/CS_URS_2021_02/0115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030R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13294000" TargetMode="External" /><Relationship Id="rId8" Type="http://schemas.openxmlformats.org/officeDocument/2006/relationships/hyperlink" Target="https://podminky.urs.cz/item/CS_URS_2021_02/032903000" TargetMode="External" /><Relationship Id="rId9" Type="http://schemas.openxmlformats.org/officeDocument/2006/relationships/hyperlink" Target="https://podminky.urs.cz/item/CS_URS_2021_02/0341030R1" TargetMode="External" /><Relationship Id="rId10" Type="http://schemas.openxmlformats.org/officeDocument/2006/relationships/hyperlink" Target="https://podminky.urs.cz/item/CS_URS_2021_02/0341030R2" TargetMode="External" /><Relationship Id="rId11" Type="http://schemas.openxmlformats.org/officeDocument/2006/relationships/hyperlink" Target="https://podminky.urs.cz/item/CS_URS_2021_02/0341030R3" TargetMode="External" /><Relationship Id="rId12" Type="http://schemas.openxmlformats.org/officeDocument/2006/relationships/hyperlink" Target="https://podminky.urs.cz/item/CS_URS_2021_02/03420300R" TargetMode="External" /><Relationship Id="rId13" Type="http://schemas.openxmlformats.org/officeDocument/2006/relationships/hyperlink" Target="https://podminky.urs.cz/item/CS_URS_2021_02/03420300R1" TargetMode="External" /><Relationship Id="rId14" Type="http://schemas.openxmlformats.org/officeDocument/2006/relationships/hyperlink" Target="https://podminky.urs.cz/item/CS_URS_2021_02/034303000" TargetMode="External" /><Relationship Id="rId15" Type="http://schemas.openxmlformats.org/officeDocument/2006/relationships/hyperlink" Target="https://podminky.urs.cz/item/CS_URS_2021_02/034503000" TargetMode="External" /><Relationship Id="rId16" Type="http://schemas.openxmlformats.org/officeDocument/2006/relationships/hyperlink" Target="https://podminky.urs.cz/item/CS_URS_2021_02/042903000" TargetMode="External" /><Relationship Id="rId17" Type="http://schemas.openxmlformats.org/officeDocument/2006/relationships/hyperlink" Target="https://podminky.urs.cz/item/CS_URS_2021_02/0429030R1" TargetMode="External" /><Relationship Id="rId18" Type="http://schemas.openxmlformats.org/officeDocument/2006/relationships/hyperlink" Target="https://podminky.urs.cz/item/CS_URS_2021_02/0429030R2" TargetMode="External" /><Relationship Id="rId19" Type="http://schemas.openxmlformats.org/officeDocument/2006/relationships/hyperlink" Target="https://podminky.urs.cz/item/CS_URS_2021_02/045203000" TargetMode="External" /><Relationship Id="rId20" Type="http://schemas.openxmlformats.org/officeDocument/2006/relationships/hyperlink" Target="https://podminky.urs.cz/item/CS_URS_2021_02/045303000" TargetMode="External" /><Relationship Id="rId21" Type="http://schemas.openxmlformats.org/officeDocument/2006/relationships/hyperlink" Target="https://podminky.urs.cz/item/CS_URS_2021_02/049303000" TargetMode="External" /><Relationship Id="rId22" Type="http://schemas.openxmlformats.org/officeDocument/2006/relationships/hyperlink" Target="https://podminky.urs.cz/item/CS_URS_2021_02/051303000" TargetMode="External" /><Relationship Id="rId23" Type="http://schemas.openxmlformats.org/officeDocument/2006/relationships/hyperlink" Target="https://podminky.urs.cz/item/CS_URS_2021_02/071203000" TargetMode="External" /><Relationship Id="rId24" Type="http://schemas.openxmlformats.org/officeDocument/2006/relationships/hyperlink" Target="https://podminky.urs.cz/item/CS_URS_2021_02/0910030R1" TargetMode="External" /><Relationship Id="rId25" Type="http://schemas.openxmlformats.org/officeDocument/2006/relationships/hyperlink" Target="https://podminky.urs.cz/item/CS_URS_2021_02/0910030R2" TargetMode="External" /><Relationship Id="rId26" Type="http://schemas.openxmlformats.org/officeDocument/2006/relationships/hyperlink" Target="https://podminky.urs.cz/item/CS_URS_2021_02/0910030R3" TargetMode="External" /><Relationship Id="rId27" Type="http://schemas.openxmlformats.org/officeDocument/2006/relationships/hyperlink" Target="https://podminky.urs.cz/item/CS_URS_2021_02/0910030R4" TargetMode="External" /><Relationship Id="rId2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20210531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objektu č.p. 2983 U Synagogy SO01 stavební úpravy budovy rev22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Česká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Č.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ROUND(AG55+AG56+AG67,2)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ROUND(AS55+AS56+AS67,2)</f>
        <v>0</v>
      </c>
      <c r="AT54" s="107">
        <f>ROUND(SUM(AV54:AW54),2)</f>
        <v>0</v>
      </c>
      <c r="AU54" s="108">
        <f>ROUND(AU55+AU56+AU67,5)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ROUND(AZ55+AZ56+AZ67,2)</f>
        <v>0</v>
      </c>
      <c r="BA54" s="107">
        <f>ROUND(BA55+BA56+BA67,2)</f>
        <v>0</v>
      </c>
      <c r="BB54" s="107">
        <f>ROUND(BB55+BB56+BB67,2)</f>
        <v>0</v>
      </c>
      <c r="BC54" s="107">
        <f>ROUND(BC55+BC56+BC67,2)</f>
        <v>0</v>
      </c>
      <c r="BD54" s="109">
        <f>ROUND(BD55+BD56+BD67,2)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SO01 stavební část -...'!J30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SO01 stavební část -...'!P95</f>
        <v>0</v>
      </c>
      <c r="AV55" s="121">
        <f>'01 - SO01 stavební část -...'!J33</f>
        <v>0</v>
      </c>
      <c r="AW55" s="121">
        <f>'01 - SO01 stavební část -...'!J34</f>
        <v>0</v>
      </c>
      <c r="AX55" s="121">
        <f>'01 - SO01 stavební část -...'!J35</f>
        <v>0</v>
      </c>
      <c r="AY55" s="121">
        <f>'01 - SO01 stavební část -...'!J36</f>
        <v>0</v>
      </c>
      <c r="AZ55" s="121">
        <f>'01 - SO01 stavební část -...'!F33</f>
        <v>0</v>
      </c>
      <c r="BA55" s="121">
        <f>'01 - SO01 stavební část -...'!F34</f>
        <v>0</v>
      </c>
      <c r="BB55" s="121">
        <f>'01 - SO01 stavební část -...'!F35</f>
        <v>0</v>
      </c>
      <c r="BC55" s="121">
        <f>'01 - SO01 stavební část -...'!F36</f>
        <v>0</v>
      </c>
      <c r="BD55" s="123">
        <f>'01 - SO01 stavební část -...'!F37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7"/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ROUND(AG57+SUM(AG58:AG64),2)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f>ROUND(AS57+SUM(AS58:AS64),2)</f>
        <v>0</v>
      </c>
      <c r="AT56" s="121">
        <f>ROUND(SUM(AV56:AW56),2)</f>
        <v>0</v>
      </c>
      <c r="AU56" s="122">
        <f>ROUND(AU57+SUM(AU58:AU64),5)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ROUND(AZ57+SUM(AZ58:AZ64),2)</f>
        <v>0</v>
      </c>
      <c r="BA56" s="121">
        <f>ROUND(BA57+SUM(BA58:BA64),2)</f>
        <v>0</v>
      </c>
      <c r="BB56" s="121">
        <f>ROUND(BB57+SUM(BB58:BB64),2)</f>
        <v>0</v>
      </c>
      <c r="BC56" s="121">
        <f>ROUND(BC57+SUM(BC58:BC64),2)</f>
        <v>0</v>
      </c>
      <c r="BD56" s="123">
        <f>ROUND(BD57+SUM(BD58:BD64),2)</f>
        <v>0</v>
      </c>
      <c r="BE56" s="7"/>
      <c r="BS56" s="124" t="s">
        <v>71</v>
      </c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4" customFormat="1" ht="16.5" customHeight="1">
      <c r="A57" s="112" t="s">
        <v>76</v>
      </c>
      <c r="B57" s="64"/>
      <c r="C57" s="126"/>
      <c r="D57" s="126"/>
      <c r="E57" s="127" t="s">
        <v>83</v>
      </c>
      <c r="F57" s="127"/>
      <c r="G57" s="127"/>
      <c r="H57" s="127"/>
      <c r="I57" s="127"/>
      <c r="J57" s="126"/>
      <c r="K57" s="127" t="s">
        <v>84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'02 - SO 01 stavební úpravy'!J30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'02 - SO 01 stavební úpravy'!P103</f>
        <v>0</v>
      </c>
      <c r="AV57" s="131">
        <f>'02 - SO 01 stavební úpravy'!J33</f>
        <v>0</v>
      </c>
      <c r="AW57" s="131">
        <f>'02 - SO 01 stavební úpravy'!J34</f>
        <v>0</v>
      </c>
      <c r="AX57" s="131">
        <f>'02 - SO 01 stavební úpravy'!J35</f>
        <v>0</v>
      </c>
      <c r="AY57" s="131">
        <f>'02 - SO 01 stavební úpravy'!J36</f>
        <v>0</v>
      </c>
      <c r="AZ57" s="131">
        <f>'02 - SO 01 stavební úpravy'!F33</f>
        <v>0</v>
      </c>
      <c r="BA57" s="131">
        <f>'02 - SO 01 stavební úpravy'!F34</f>
        <v>0</v>
      </c>
      <c r="BB57" s="131">
        <f>'02 - SO 01 stavební úpravy'!F35</f>
        <v>0</v>
      </c>
      <c r="BC57" s="131">
        <f>'02 - SO 01 stavební úpravy'!F36</f>
        <v>0</v>
      </c>
      <c r="BD57" s="133">
        <f>'02 - SO 01 stavební úpravy'!F37</f>
        <v>0</v>
      </c>
      <c r="BE57" s="4"/>
      <c r="BT57" s="134" t="s">
        <v>82</v>
      </c>
      <c r="BU57" s="134" t="s">
        <v>87</v>
      </c>
      <c r="BV57" s="134" t="s">
        <v>74</v>
      </c>
      <c r="BW57" s="134" t="s">
        <v>85</v>
      </c>
      <c r="BX57" s="134" t="s">
        <v>5</v>
      </c>
      <c r="CL57" s="134" t="s">
        <v>19</v>
      </c>
      <c r="CM57" s="134" t="s">
        <v>82</v>
      </c>
    </row>
    <row r="58" s="4" customFormat="1" ht="16.5" customHeight="1">
      <c r="A58" s="112" t="s">
        <v>76</v>
      </c>
      <c r="B58" s="64"/>
      <c r="C58" s="126"/>
      <c r="D58" s="126"/>
      <c r="E58" s="127" t="s">
        <v>88</v>
      </c>
      <c r="F58" s="127"/>
      <c r="G58" s="127"/>
      <c r="H58" s="127"/>
      <c r="I58" s="127"/>
      <c r="J58" s="126"/>
      <c r="K58" s="127" t="s">
        <v>89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'02a - lehké příčky'!J32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86</v>
      </c>
      <c r="AR58" s="66"/>
      <c r="AS58" s="130">
        <v>0</v>
      </c>
      <c r="AT58" s="131">
        <f>ROUND(SUM(AV58:AW58),2)</f>
        <v>0</v>
      </c>
      <c r="AU58" s="132">
        <f>'02a - lehké příčky'!P96</f>
        <v>0</v>
      </c>
      <c r="AV58" s="131">
        <f>'02a - lehké příčky'!J35</f>
        <v>0</v>
      </c>
      <c r="AW58" s="131">
        <f>'02a - lehké příčky'!J36</f>
        <v>0</v>
      </c>
      <c r="AX58" s="131">
        <f>'02a - lehké příčky'!J37</f>
        <v>0</v>
      </c>
      <c r="AY58" s="131">
        <f>'02a - lehké příčky'!J38</f>
        <v>0</v>
      </c>
      <c r="AZ58" s="131">
        <f>'02a - lehké příčky'!F35</f>
        <v>0</v>
      </c>
      <c r="BA58" s="131">
        <f>'02a - lehké příčky'!F36</f>
        <v>0</v>
      </c>
      <c r="BB58" s="131">
        <f>'02a - lehké příčky'!F37</f>
        <v>0</v>
      </c>
      <c r="BC58" s="131">
        <f>'02a - lehké příčky'!F38</f>
        <v>0</v>
      </c>
      <c r="BD58" s="133">
        <f>'02a - lehké příčky'!F39</f>
        <v>0</v>
      </c>
      <c r="BE58" s="4"/>
      <c r="BT58" s="134" t="s">
        <v>82</v>
      </c>
      <c r="BV58" s="134" t="s">
        <v>74</v>
      </c>
      <c r="BW58" s="134" t="s">
        <v>90</v>
      </c>
      <c r="BX58" s="134" t="s">
        <v>85</v>
      </c>
      <c r="CL58" s="134" t="s">
        <v>19</v>
      </c>
    </row>
    <row r="59" s="4" customFormat="1" ht="16.5" customHeight="1">
      <c r="A59" s="112" t="s">
        <v>76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'02b - náhradní zdroj'!J32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86</v>
      </c>
      <c r="AR59" s="66"/>
      <c r="AS59" s="130">
        <v>0</v>
      </c>
      <c r="AT59" s="131">
        <f>ROUND(SUM(AV59:AW59),2)</f>
        <v>0</v>
      </c>
      <c r="AU59" s="132">
        <f>'02b - náhradní zdroj'!P87</f>
        <v>0</v>
      </c>
      <c r="AV59" s="131">
        <f>'02b - náhradní zdroj'!J35</f>
        <v>0</v>
      </c>
      <c r="AW59" s="131">
        <f>'02b - náhradní zdroj'!J36</f>
        <v>0</v>
      </c>
      <c r="AX59" s="131">
        <f>'02b - náhradní zdroj'!J37</f>
        <v>0</v>
      </c>
      <c r="AY59" s="131">
        <f>'02b - náhradní zdroj'!J38</f>
        <v>0</v>
      </c>
      <c r="AZ59" s="131">
        <f>'02b - náhradní zdroj'!F35</f>
        <v>0</v>
      </c>
      <c r="BA59" s="131">
        <f>'02b - náhradní zdroj'!F36</f>
        <v>0</v>
      </c>
      <c r="BB59" s="131">
        <f>'02b - náhradní zdroj'!F37</f>
        <v>0</v>
      </c>
      <c r="BC59" s="131">
        <f>'02b - náhradní zdroj'!F38</f>
        <v>0</v>
      </c>
      <c r="BD59" s="133">
        <f>'02b - náhradní zdroj'!F39</f>
        <v>0</v>
      </c>
      <c r="BE59" s="4"/>
      <c r="BT59" s="134" t="s">
        <v>82</v>
      </c>
      <c r="BV59" s="134" t="s">
        <v>74</v>
      </c>
      <c r="BW59" s="134" t="s">
        <v>93</v>
      </c>
      <c r="BX59" s="134" t="s">
        <v>85</v>
      </c>
      <c r="CL59" s="134" t="s">
        <v>19</v>
      </c>
    </row>
    <row r="60" s="4" customFormat="1" ht="16.5" customHeight="1">
      <c r="A60" s="112" t="s">
        <v>76</v>
      </c>
      <c r="B60" s="64"/>
      <c r="C60" s="126"/>
      <c r="D60" s="126"/>
      <c r="E60" s="127" t="s">
        <v>94</v>
      </c>
      <c r="F60" s="127"/>
      <c r="G60" s="127"/>
      <c r="H60" s="127"/>
      <c r="I60" s="127"/>
      <c r="J60" s="126"/>
      <c r="K60" s="127" t="s">
        <v>95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'02c - ZTI'!J32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86</v>
      </c>
      <c r="AR60" s="66"/>
      <c r="AS60" s="130">
        <v>0</v>
      </c>
      <c r="AT60" s="131">
        <f>ROUND(SUM(AV60:AW60),2)</f>
        <v>0</v>
      </c>
      <c r="AU60" s="132">
        <f>'02c - ZTI'!P101</f>
        <v>0</v>
      </c>
      <c r="AV60" s="131">
        <f>'02c - ZTI'!J35</f>
        <v>0</v>
      </c>
      <c r="AW60" s="131">
        <f>'02c - ZTI'!J36</f>
        <v>0</v>
      </c>
      <c r="AX60" s="131">
        <f>'02c - ZTI'!J37</f>
        <v>0</v>
      </c>
      <c r="AY60" s="131">
        <f>'02c - ZTI'!J38</f>
        <v>0</v>
      </c>
      <c r="AZ60" s="131">
        <f>'02c - ZTI'!F35</f>
        <v>0</v>
      </c>
      <c r="BA60" s="131">
        <f>'02c - ZTI'!F36</f>
        <v>0</v>
      </c>
      <c r="BB60" s="131">
        <f>'02c - ZTI'!F37</f>
        <v>0</v>
      </c>
      <c r="BC60" s="131">
        <f>'02c - ZTI'!F38</f>
        <v>0</v>
      </c>
      <c r="BD60" s="133">
        <f>'02c - ZTI'!F39</f>
        <v>0</v>
      </c>
      <c r="BE60" s="4"/>
      <c r="BT60" s="134" t="s">
        <v>82</v>
      </c>
      <c r="BV60" s="134" t="s">
        <v>74</v>
      </c>
      <c r="BW60" s="134" t="s">
        <v>96</v>
      </c>
      <c r="BX60" s="134" t="s">
        <v>85</v>
      </c>
      <c r="CL60" s="134" t="s">
        <v>19</v>
      </c>
    </row>
    <row r="61" s="4" customFormat="1" ht="16.5" customHeight="1">
      <c r="A61" s="112" t="s">
        <v>76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'02d - EPS'!J32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86</v>
      </c>
      <c r="AR61" s="66"/>
      <c r="AS61" s="130">
        <v>0</v>
      </c>
      <c r="AT61" s="131">
        <f>ROUND(SUM(AV61:AW61),2)</f>
        <v>0</v>
      </c>
      <c r="AU61" s="132">
        <f>'02d - EPS'!P87</f>
        <v>0</v>
      </c>
      <c r="AV61" s="131">
        <f>'02d - EPS'!J35</f>
        <v>0</v>
      </c>
      <c r="AW61" s="131">
        <f>'02d - EPS'!J36</f>
        <v>0</v>
      </c>
      <c r="AX61" s="131">
        <f>'02d - EPS'!J37</f>
        <v>0</v>
      </c>
      <c r="AY61" s="131">
        <f>'02d - EPS'!J38</f>
        <v>0</v>
      </c>
      <c r="AZ61" s="131">
        <f>'02d - EPS'!F35</f>
        <v>0</v>
      </c>
      <c r="BA61" s="131">
        <f>'02d - EPS'!F36</f>
        <v>0</v>
      </c>
      <c r="BB61" s="131">
        <f>'02d - EPS'!F37</f>
        <v>0</v>
      </c>
      <c r="BC61" s="131">
        <f>'02d - EPS'!F38</f>
        <v>0</v>
      </c>
      <c r="BD61" s="133">
        <f>'02d - EPS'!F39</f>
        <v>0</v>
      </c>
      <c r="BE61" s="4"/>
      <c r="BT61" s="134" t="s">
        <v>82</v>
      </c>
      <c r="BV61" s="134" t="s">
        <v>74</v>
      </c>
      <c r="BW61" s="134" t="s">
        <v>99</v>
      </c>
      <c r="BX61" s="134" t="s">
        <v>85</v>
      </c>
      <c r="CL61" s="134" t="s">
        <v>19</v>
      </c>
    </row>
    <row r="62" s="4" customFormat="1" ht="16.5" customHeight="1">
      <c r="A62" s="112" t="s">
        <v>76</v>
      </c>
      <c r="B62" s="64"/>
      <c r="C62" s="126"/>
      <c r="D62" s="126"/>
      <c r="E62" s="127" t="s">
        <v>100</v>
      </c>
      <c r="F62" s="127"/>
      <c r="G62" s="127"/>
      <c r="H62" s="127"/>
      <c r="I62" s="127"/>
      <c r="J62" s="126"/>
      <c r="K62" s="127" t="s">
        <v>101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'02e - Vnitřní plynovod'!J32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86</v>
      </c>
      <c r="AR62" s="66"/>
      <c r="AS62" s="130">
        <v>0</v>
      </c>
      <c r="AT62" s="131">
        <f>ROUND(SUM(AV62:AW62),2)</f>
        <v>0</v>
      </c>
      <c r="AU62" s="132">
        <f>'02e - Vnitřní plynovod'!P85</f>
        <v>0</v>
      </c>
      <c r="AV62" s="131">
        <f>'02e - Vnitřní plynovod'!J35</f>
        <v>0</v>
      </c>
      <c r="AW62" s="131">
        <f>'02e - Vnitřní plynovod'!J36</f>
        <v>0</v>
      </c>
      <c r="AX62" s="131">
        <f>'02e - Vnitřní plynovod'!J37</f>
        <v>0</v>
      </c>
      <c r="AY62" s="131">
        <f>'02e - Vnitřní plynovod'!J38</f>
        <v>0</v>
      </c>
      <c r="AZ62" s="131">
        <f>'02e - Vnitřní plynovod'!F35</f>
        <v>0</v>
      </c>
      <c r="BA62" s="131">
        <f>'02e - Vnitřní plynovod'!F36</f>
        <v>0</v>
      </c>
      <c r="BB62" s="131">
        <f>'02e - Vnitřní plynovod'!F37</f>
        <v>0</v>
      </c>
      <c r="BC62" s="131">
        <f>'02e - Vnitřní plynovod'!F38</f>
        <v>0</v>
      </c>
      <c r="BD62" s="133">
        <f>'02e - Vnitřní plynovod'!F39</f>
        <v>0</v>
      </c>
      <c r="BE62" s="4"/>
      <c r="BT62" s="134" t="s">
        <v>82</v>
      </c>
      <c r="BV62" s="134" t="s">
        <v>74</v>
      </c>
      <c r="BW62" s="134" t="s">
        <v>102</v>
      </c>
      <c r="BX62" s="134" t="s">
        <v>85</v>
      </c>
      <c r="CL62" s="134" t="s">
        <v>19</v>
      </c>
    </row>
    <row r="63" s="4" customFormat="1" ht="16.5" customHeight="1">
      <c r="A63" s="112" t="s">
        <v>76</v>
      </c>
      <c r="B63" s="64"/>
      <c r="C63" s="126"/>
      <c r="D63" s="126"/>
      <c r="E63" s="127" t="s">
        <v>103</v>
      </c>
      <c r="F63" s="127"/>
      <c r="G63" s="127"/>
      <c r="H63" s="127"/>
      <c r="I63" s="127"/>
      <c r="J63" s="126"/>
      <c r="K63" s="127" t="s">
        <v>104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'02f - Elektroinstalace'!J32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86</v>
      </c>
      <c r="AR63" s="66"/>
      <c r="AS63" s="130">
        <v>0</v>
      </c>
      <c r="AT63" s="131">
        <f>ROUND(SUM(AV63:AW63),2)</f>
        <v>0</v>
      </c>
      <c r="AU63" s="132">
        <f>'02f - Elektroinstalace'!P91</f>
        <v>0</v>
      </c>
      <c r="AV63" s="131">
        <f>'02f - Elektroinstalace'!J35</f>
        <v>0</v>
      </c>
      <c r="AW63" s="131">
        <f>'02f - Elektroinstalace'!J36</f>
        <v>0</v>
      </c>
      <c r="AX63" s="131">
        <f>'02f - Elektroinstalace'!J37</f>
        <v>0</v>
      </c>
      <c r="AY63" s="131">
        <f>'02f - Elektroinstalace'!J38</f>
        <v>0</v>
      </c>
      <c r="AZ63" s="131">
        <f>'02f - Elektroinstalace'!F35</f>
        <v>0</v>
      </c>
      <c r="BA63" s="131">
        <f>'02f - Elektroinstalace'!F36</f>
        <v>0</v>
      </c>
      <c r="BB63" s="131">
        <f>'02f - Elektroinstalace'!F37</f>
        <v>0</v>
      </c>
      <c r="BC63" s="131">
        <f>'02f - Elektroinstalace'!F38</f>
        <v>0</v>
      </c>
      <c r="BD63" s="133">
        <f>'02f - Elektroinstalace'!F39</f>
        <v>0</v>
      </c>
      <c r="BE63" s="4"/>
      <c r="BT63" s="134" t="s">
        <v>82</v>
      </c>
      <c r="BV63" s="134" t="s">
        <v>74</v>
      </c>
      <c r="BW63" s="134" t="s">
        <v>105</v>
      </c>
      <c r="BX63" s="134" t="s">
        <v>85</v>
      </c>
      <c r="CL63" s="134" t="s">
        <v>19</v>
      </c>
    </row>
    <row r="64" s="4" customFormat="1" ht="16.5" customHeight="1">
      <c r="A64" s="4"/>
      <c r="B64" s="64"/>
      <c r="C64" s="126"/>
      <c r="D64" s="126"/>
      <c r="E64" s="127" t="s">
        <v>106</v>
      </c>
      <c r="F64" s="127"/>
      <c r="G64" s="127"/>
      <c r="H64" s="127"/>
      <c r="I64" s="127"/>
      <c r="J64" s="126"/>
      <c r="K64" s="127" t="s">
        <v>107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35">
        <f>ROUND(SUM(AG65:AG66),2)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86</v>
      </c>
      <c r="AR64" s="66"/>
      <c r="AS64" s="130">
        <f>ROUND(SUM(AS65:AS66),2)</f>
        <v>0</v>
      </c>
      <c r="AT64" s="131">
        <f>ROUND(SUM(AV64:AW64),2)</f>
        <v>0</v>
      </c>
      <c r="AU64" s="132">
        <f>ROUND(SUM(AU65:AU66),5)</f>
        <v>0</v>
      </c>
      <c r="AV64" s="131">
        <f>ROUND(AZ64*L29,2)</f>
        <v>0</v>
      </c>
      <c r="AW64" s="131">
        <f>ROUND(BA64*L30,2)</f>
        <v>0</v>
      </c>
      <c r="AX64" s="131">
        <f>ROUND(BB64*L29,2)</f>
        <v>0</v>
      </c>
      <c r="AY64" s="131">
        <f>ROUND(BC64*L30,2)</f>
        <v>0</v>
      </c>
      <c r="AZ64" s="131">
        <f>ROUND(SUM(AZ65:AZ66),2)</f>
        <v>0</v>
      </c>
      <c r="BA64" s="131">
        <f>ROUND(SUM(BA65:BA66),2)</f>
        <v>0</v>
      </c>
      <c r="BB64" s="131">
        <f>ROUND(SUM(BB65:BB66),2)</f>
        <v>0</v>
      </c>
      <c r="BC64" s="131">
        <f>ROUND(SUM(BC65:BC66),2)</f>
        <v>0</v>
      </c>
      <c r="BD64" s="133">
        <f>ROUND(SUM(BD65:BD66),2)</f>
        <v>0</v>
      </c>
      <c r="BE64" s="4"/>
      <c r="BS64" s="134" t="s">
        <v>71</v>
      </c>
      <c r="BT64" s="134" t="s">
        <v>82</v>
      </c>
      <c r="BU64" s="134" t="s">
        <v>73</v>
      </c>
      <c r="BV64" s="134" t="s">
        <v>74</v>
      </c>
      <c r="BW64" s="134" t="s">
        <v>108</v>
      </c>
      <c r="BX64" s="134" t="s">
        <v>85</v>
      </c>
      <c r="CL64" s="134" t="s">
        <v>19</v>
      </c>
    </row>
    <row r="65" s="4" customFormat="1" ht="16.5" customHeight="1">
      <c r="A65" s="112" t="s">
        <v>76</v>
      </c>
      <c r="B65" s="64"/>
      <c r="C65" s="126"/>
      <c r="D65" s="126"/>
      <c r="E65" s="126"/>
      <c r="F65" s="127" t="s">
        <v>109</v>
      </c>
      <c r="G65" s="127"/>
      <c r="H65" s="127"/>
      <c r="I65" s="127"/>
      <c r="J65" s="127"/>
      <c r="K65" s="126"/>
      <c r="L65" s="127" t="s">
        <v>110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'02ga - PC,data'!J34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86</v>
      </c>
      <c r="AR65" s="66"/>
      <c r="AS65" s="130">
        <v>0</v>
      </c>
      <c r="AT65" s="131">
        <f>ROUND(SUM(AV65:AW65),2)</f>
        <v>0</v>
      </c>
      <c r="AU65" s="132">
        <f>'02ga - PC,data'!P92</f>
        <v>0</v>
      </c>
      <c r="AV65" s="131">
        <f>'02ga - PC,data'!J37</f>
        <v>0</v>
      </c>
      <c r="AW65" s="131">
        <f>'02ga - PC,data'!J38</f>
        <v>0</v>
      </c>
      <c r="AX65" s="131">
        <f>'02ga - PC,data'!J39</f>
        <v>0</v>
      </c>
      <c r="AY65" s="131">
        <f>'02ga - PC,data'!J40</f>
        <v>0</v>
      </c>
      <c r="AZ65" s="131">
        <f>'02ga - PC,data'!F37</f>
        <v>0</v>
      </c>
      <c r="BA65" s="131">
        <f>'02ga - PC,data'!F38</f>
        <v>0</v>
      </c>
      <c r="BB65" s="131">
        <f>'02ga - PC,data'!F39</f>
        <v>0</v>
      </c>
      <c r="BC65" s="131">
        <f>'02ga - PC,data'!F40</f>
        <v>0</v>
      </c>
      <c r="BD65" s="133">
        <f>'02ga - PC,data'!F41</f>
        <v>0</v>
      </c>
      <c r="BE65" s="4"/>
      <c r="BT65" s="134" t="s">
        <v>111</v>
      </c>
      <c r="BV65" s="134" t="s">
        <v>74</v>
      </c>
      <c r="BW65" s="134" t="s">
        <v>112</v>
      </c>
      <c r="BX65" s="134" t="s">
        <v>108</v>
      </c>
      <c r="CL65" s="134" t="s">
        <v>19</v>
      </c>
    </row>
    <row r="66" s="4" customFormat="1" ht="16.5" customHeight="1">
      <c r="A66" s="112" t="s">
        <v>76</v>
      </c>
      <c r="B66" s="64"/>
      <c r="C66" s="126"/>
      <c r="D66" s="126"/>
      <c r="E66" s="126"/>
      <c r="F66" s="127" t="s">
        <v>113</v>
      </c>
      <c r="G66" s="127"/>
      <c r="H66" s="127"/>
      <c r="I66" s="127"/>
      <c r="J66" s="127"/>
      <c r="K66" s="126"/>
      <c r="L66" s="127" t="s">
        <v>114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'02gb - EZS'!J34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86</v>
      </c>
      <c r="AR66" s="66"/>
      <c r="AS66" s="130">
        <v>0</v>
      </c>
      <c r="AT66" s="131">
        <f>ROUND(SUM(AV66:AW66),2)</f>
        <v>0</v>
      </c>
      <c r="AU66" s="132">
        <f>'02gb - EZS'!P94</f>
        <v>0</v>
      </c>
      <c r="AV66" s="131">
        <f>'02gb - EZS'!J37</f>
        <v>0</v>
      </c>
      <c r="AW66" s="131">
        <f>'02gb - EZS'!J38</f>
        <v>0</v>
      </c>
      <c r="AX66" s="131">
        <f>'02gb - EZS'!J39</f>
        <v>0</v>
      </c>
      <c r="AY66" s="131">
        <f>'02gb - EZS'!J40</f>
        <v>0</v>
      </c>
      <c r="AZ66" s="131">
        <f>'02gb - EZS'!F37</f>
        <v>0</v>
      </c>
      <c r="BA66" s="131">
        <f>'02gb - EZS'!F38</f>
        <v>0</v>
      </c>
      <c r="BB66" s="131">
        <f>'02gb - EZS'!F39</f>
        <v>0</v>
      </c>
      <c r="BC66" s="131">
        <f>'02gb - EZS'!F40</f>
        <v>0</v>
      </c>
      <c r="BD66" s="133">
        <f>'02gb - EZS'!F41</f>
        <v>0</v>
      </c>
      <c r="BE66" s="4"/>
      <c r="BT66" s="134" t="s">
        <v>111</v>
      </c>
      <c r="BV66" s="134" t="s">
        <v>74</v>
      </c>
      <c r="BW66" s="134" t="s">
        <v>115</v>
      </c>
      <c r="BX66" s="134" t="s">
        <v>108</v>
      </c>
      <c r="CL66" s="134" t="s">
        <v>19</v>
      </c>
    </row>
    <row r="67" s="7" customFormat="1" ht="16.5" customHeight="1">
      <c r="A67" s="112" t="s">
        <v>76</v>
      </c>
      <c r="B67" s="113"/>
      <c r="C67" s="114"/>
      <c r="D67" s="115" t="s">
        <v>116</v>
      </c>
      <c r="E67" s="115"/>
      <c r="F67" s="115"/>
      <c r="G67" s="115"/>
      <c r="H67" s="115"/>
      <c r="I67" s="116"/>
      <c r="J67" s="115" t="s">
        <v>117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'03 - VRN'!J30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79</v>
      </c>
      <c r="AR67" s="119"/>
      <c r="AS67" s="136">
        <v>0</v>
      </c>
      <c r="AT67" s="137">
        <f>ROUND(SUM(AV67:AW67),2)</f>
        <v>0</v>
      </c>
      <c r="AU67" s="138">
        <f>'03 - VRN'!P86</f>
        <v>0</v>
      </c>
      <c r="AV67" s="137">
        <f>'03 - VRN'!J33</f>
        <v>0</v>
      </c>
      <c r="AW67" s="137">
        <f>'03 - VRN'!J34</f>
        <v>0</v>
      </c>
      <c r="AX67" s="137">
        <f>'03 - VRN'!J35</f>
        <v>0</v>
      </c>
      <c r="AY67" s="137">
        <f>'03 - VRN'!J36</f>
        <v>0</v>
      </c>
      <c r="AZ67" s="137">
        <f>'03 - VRN'!F33</f>
        <v>0</v>
      </c>
      <c r="BA67" s="137">
        <f>'03 - VRN'!F34</f>
        <v>0</v>
      </c>
      <c r="BB67" s="137">
        <f>'03 - VRN'!F35</f>
        <v>0</v>
      </c>
      <c r="BC67" s="137">
        <f>'03 - VRN'!F36</f>
        <v>0</v>
      </c>
      <c r="BD67" s="139">
        <f>'03 - VRN'!F37</f>
        <v>0</v>
      </c>
      <c r="BE67" s="7"/>
      <c r="BT67" s="124" t="s">
        <v>80</v>
      </c>
      <c r="BV67" s="124" t="s">
        <v>74</v>
      </c>
      <c r="BW67" s="124" t="s">
        <v>118</v>
      </c>
      <c r="BX67" s="124" t="s">
        <v>5</v>
      </c>
      <c r="CL67" s="124" t="s">
        <v>19</v>
      </c>
      <c r="CM67" s="124" t="s">
        <v>82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ftiKP54xDi+OotrbfOVW2WruYN7gFrDvoL32ZoTHjQmRZB+yVDOXGGihqkbciC/AesLkWBd6RCCfo2NcBayVtA==" hashValue="ishJUH2YhYHEIpE1GMIheSCWmNVmZdl4Atb3E63VBJ10YTOet3sxpPHgjl8b9jNkeD10Y44YUybjfNHZev/SWw==" algorithmName="SHA-512" password="CC35"/>
  <mergeCells count="90">
    <mergeCell ref="C52:G52"/>
    <mergeCell ref="D56:H56"/>
    <mergeCell ref="D55:H55"/>
    <mergeCell ref="E60:I60"/>
    <mergeCell ref="E64:I64"/>
    <mergeCell ref="E58:I58"/>
    <mergeCell ref="E59:I59"/>
    <mergeCell ref="E57:I57"/>
    <mergeCell ref="E61:I61"/>
    <mergeCell ref="E62:I62"/>
    <mergeCell ref="E63:I63"/>
    <mergeCell ref="I52:AF52"/>
    <mergeCell ref="J55:AF55"/>
    <mergeCell ref="J56:AF56"/>
    <mergeCell ref="K61:AF61"/>
    <mergeCell ref="K60:AF60"/>
    <mergeCell ref="K58:AF58"/>
    <mergeCell ref="K59:AF59"/>
    <mergeCell ref="K62:AF62"/>
    <mergeCell ref="K63:AF63"/>
    <mergeCell ref="K57:AF57"/>
    <mergeCell ref="K64:AF64"/>
    <mergeCell ref="L45:AO45"/>
    <mergeCell ref="F65:J65"/>
    <mergeCell ref="L65:AF65"/>
    <mergeCell ref="F66:J66"/>
    <mergeCell ref="L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9:AM59"/>
    <mergeCell ref="AG60:AM60"/>
    <mergeCell ref="AG63:AM63"/>
    <mergeCell ref="AG56:AM56"/>
    <mergeCell ref="AG64:AM64"/>
    <mergeCell ref="AG55:AM55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01 - SO01 stavební část -...'!C2" display="/"/>
    <hyperlink ref="A57" location="'02 - SO 01 stavební úpravy'!C2" display="/"/>
    <hyperlink ref="A58" location="'02a - lehké příčky'!C2" display="/"/>
    <hyperlink ref="A59" location="'02b - náhradní zdroj'!C2" display="/"/>
    <hyperlink ref="A60" location="'02c - ZTI'!C2" display="/"/>
    <hyperlink ref="A61" location="'02d - EPS'!C2" display="/"/>
    <hyperlink ref="A62" location="'02e - Vnitřní plynovod'!C2" display="/"/>
    <hyperlink ref="A63" location="'02f - Elektroinstalace'!C2" display="/"/>
    <hyperlink ref="A65" location="'02ga - PC,data'!C2" display="/"/>
    <hyperlink ref="A66" location="'02gb - EZS'!C2" display="/"/>
    <hyperlink ref="A6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121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8. 6. 2022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ROUND(J95,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ROUND((SUM(BE95:BE441)),  2)</f>
        <v>0</v>
      </c>
      <c r="G33" s="39"/>
      <c r="H33" s="39"/>
      <c r="I33" s="159">
        <v>0.20999999999999999</v>
      </c>
      <c r="J33" s="158">
        <f>ROUND(((SUM(BE95:BE441))*I33),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ROUND((SUM(BF95:BF441)),  2)</f>
        <v>0</v>
      </c>
      <c r="G34" s="39"/>
      <c r="H34" s="39"/>
      <c r="I34" s="159">
        <v>0.14999999999999999</v>
      </c>
      <c r="J34" s="158">
        <f>ROUND(((SUM(BF95:BF441))*I34),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ROUND((SUM(BG95:BG441)),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ROUND((SUM(BH95:BH441)),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ROUND((SUM(BI95:BI441)),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rev22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SO01 stavební část - bourání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8. 6. 2022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127</v>
      </c>
      <c r="E61" s="184"/>
      <c r="F61" s="184"/>
      <c r="G61" s="184"/>
      <c r="H61" s="184"/>
      <c r="I61" s="184"/>
      <c r="J61" s="185">
        <f>J97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128</v>
      </c>
      <c r="E62" s="184"/>
      <c r="F62" s="184"/>
      <c r="G62" s="184"/>
      <c r="H62" s="184"/>
      <c r="I62" s="184"/>
      <c r="J62" s="185">
        <f>J111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129</v>
      </c>
      <c r="E63" s="184"/>
      <c r="F63" s="184"/>
      <c r="G63" s="184"/>
      <c r="H63" s="184"/>
      <c r="I63" s="184"/>
      <c r="J63" s="185">
        <f>J116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130</v>
      </c>
      <c r="E64" s="184"/>
      <c r="F64" s="184"/>
      <c r="G64" s="184"/>
      <c r="H64" s="184"/>
      <c r="I64" s="184"/>
      <c r="J64" s="185">
        <f>J276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131</v>
      </c>
      <c r="E65" s="184"/>
      <c r="F65" s="184"/>
      <c r="G65" s="184"/>
      <c r="H65" s="184"/>
      <c r="I65" s="184"/>
      <c r="J65" s="185">
        <f>J309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132</v>
      </c>
      <c r="E66" s="179"/>
      <c r="F66" s="179"/>
      <c r="G66" s="179"/>
      <c r="H66" s="179"/>
      <c r="I66" s="179"/>
      <c r="J66" s="180">
        <f>J313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6"/>
      <c r="D67" s="183" t="s">
        <v>133</v>
      </c>
      <c r="E67" s="184"/>
      <c r="F67" s="184"/>
      <c r="G67" s="184"/>
      <c r="H67" s="184"/>
      <c r="I67" s="184"/>
      <c r="J67" s="185">
        <f>J314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134</v>
      </c>
      <c r="E68" s="184"/>
      <c r="F68" s="184"/>
      <c r="G68" s="184"/>
      <c r="H68" s="184"/>
      <c r="I68" s="184"/>
      <c r="J68" s="185">
        <f>J319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135</v>
      </c>
      <c r="E69" s="184"/>
      <c r="F69" s="184"/>
      <c r="G69" s="184"/>
      <c r="H69" s="184"/>
      <c r="I69" s="184"/>
      <c r="J69" s="185">
        <f>J323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136</v>
      </c>
      <c r="E70" s="184"/>
      <c r="F70" s="184"/>
      <c r="G70" s="184"/>
      <c r="H70" s="184"/>
      <c r="I70" s="184"/>
      <c r="J70" s="185">
        <f>J331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137</v>
      </c>
      <c r="E71" s="184"/>
      <c r="F71" s="184"/>
      <c r="G71" s="184"/>
      <c r="H71" s="184"/>
      <c r="I71" s="184"/>
      <c r="J71" s="185">
        <f>J342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138</v>
      </c>
      <c r="E72" s="184"/>
      <c r="F72" s="184"/>
      <c r="G72" s="184"/>
      <c r="H72" s="184"/>
      <c r="I72" s="184"/>
      <c r="J72" s="185">
        <f>J358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139</v>
      </c>
      <c r="E73" s="184"/>
      <c r="F73" s="184"/>
      <c r="G73" s="184"/>
      <c r="H73" s="184"/>
      <c r="I73" s="184"/>
      <c r="J73" s="185">
        <f>J387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140</v>
      </c>
      <c r="E74" s="184"/>
      <c r="F74" s="184"/>
      <c r="G74" s="184"/>
      <c r="H74" s="184"/>
      <c r="I74" s="184"/>
      <c r="J74" s="185">
        <f>J405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141</v>
      </c>
      <c r="E75" s="184"/>
      <c r="F75" s="184"/>
      <c r="G75" s="184"/>
      <c r="H75" s="184"/>
      <c r="I75" s="184"/>
      <c r="J75" s="185">
        <f>J429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>Rekonstrukce objektu č.p. 2983 U Synagogy SO01 stavební úpravy budovy rev22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120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01 - SO01 stavební část - bourání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Česká Lípa</v>
      </c>
      <c r="G89" s="41"/>
      <c r="H89" s="41"/>
      <c r="I89" s="33" t="s">
        <v>23</v>
      </c>
      <c r="J89" s="73" t="str">
        <f>IF(J12="","",J12)</f>
        <v>8. 6. 2022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Město Č. Lípa</v>
      </c>
      <c r="G91" s="41"/>
      <c r="H91" s="41"/>
      <c r="I91" s="33" t="s">
        <v>31</v>
      </c>
      <c r="J91" s="37" t="str">
        <f>E21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J. Nešněra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143</v>
      </c>
      <c r="D94" s="190" t="s">
        <v>57</v>
      </c>
      <c r="E94" s="190" t="s">
        <v>53</v>
      </c>
      <c r="F94" s="190" t="s">
        <v>54</v>
      </c>
      <c r="G94" s="190" t="s">
        <v>144</v>
      </c>
      <c r="H94" s="190" t="s">
        <v>145</v>
      </c>
      <c r="I94" s="190" t="s">
        <v>146</v>
      </c>
      <c r="J94" s="190" t="s">
        <v>124</v>
      </c>
      <c r="K94" s="191" t="s">
        <v>147</v>
      </c>
      <c r="L94" s="192"/>
      <c r="M94" s="93" t="s">
        <v>19</v>
      </c>
      <c r="N94" s="94" t="s">
        <v>42</v>
      </c>
      <c r="O94" s="94" t="s">
        <v>148</v>
      </c>
      <c r="P94" s="94" t="s">
        <v>149</v>
      </c>
      <c r="Q94" s="94" t="s">
        <v>150</v>
      </c>
      <c r="R94" s="94" t="s">
        <v>151</v>
      </c>
      <c r="S94" s="94" t="s">
        <v>152</v>
      </c>
      <c r="T94" s="95" t="s">
        <v>153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154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P96+P313</f>
        <v>0</v>
      </c>
      <c r="Q95" s="97"/>
      <c r="R95" s="195">
        <f>R96+R313</f>
        <v>0.071358699999999997</v>
      </c>
      <c r="S95" s="97"/>
      <c r="T95" s="196">
        <f>T96+T313</f>
        <v>515.76728860000014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71</v>
      </c>
      <c r="AU95" s="18" t="s">
        <v>125</v>
      </c>
      <c r="BK95" s="197">
        <f>BK96+BK313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155</v>
      </c>
      <c r="F96" s="201" t="s">
        <v>156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P97+P111+P116+P276+P309</f>
        <v>0</v>
      </c>
      <c r="Q96" s="206"/>
      <c r="R96" s="207">
        <f>R97+R111+R116+R276+R309</f>
        <v>0.042358699999999999</v>
      </c>
      <c r="S96" s="206"/>
      <c r="T96" s="208">
        <f>T97+T111+T116+T276+T309</f>
        <v>417.52612900000008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71</v>
      </c>
      <c r="AU96" s="210" t="s">
        <v>72</v>
      </c>
      <c r="AY96" s="209" t="s">
        <v>157</v>
      </c>
      <c r="BK96" s="211">
        <f>BK97+BK111+BK116+BK276+BK309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80</v>
      </c>
      <c r="F97" s="212" t="s">
        <v>158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SUM(P98:P110)</f>
        <v>0</v>
      </c>
      <c r="Q97" s="206"/>
      <c r="R97" s="207">
        <f>SUM(R98:R110)</f>
        <v>0</v>
      </c>
      <c r="S97" s="206"/>
      <c r="T97" s="208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80</v>
      </c>
      <c r="AY97" s="209" t="s">
        <v>157</v>
      </c>
      <c r="BK97" s="211">
        <f>SUM(BK98:BK110)</f>
        <v>0</v>
      </c>
    </row>
    <row r="98" s="2" customFormat="1" ht="24.15" customHeight="1">
      <c r="A98" s="39"/>
      <c r="B98" s="40"/>
      <c r="C98" s="214" t="s">
        <v>80</v>
      </c>
      <c r="D98" s="214" t="s">
        <v>159</v>
      </c>
      <c r="E98" s="215" t="s">
        <v>160</v>
      </c>
      <c r="F98" s="216" t="s">
        <v>161</v>
      </c>
      <c r="G98" s="217" t="s">
        <v>162</v>
      </c>
      <c r="H98" s="218">
        <v>7.5979999999999999</v>
      </c>
      <c r="I98" s="219"/>
      <c r="J98" s="220">
        <f>ROUND(I98*H98,2)</f>
        <v>0</v>
      </c>
      <c r="K98" s="216" t="s">
        <v>163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165</v>
      </c>
    </row>
    <row r="99" s="2" customFormat="1">
      <c r="A99" s="39"/>
      <c r="B99" s="40"/>
      <c r="C99" s="41"/>
      <c r="D99" s="227" t="s">
        <v>166</v>
      </c>
      <c r="E99" s="41"/>
      <c r="F99" s="228" t="s">
        <v>167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82</v>
      </c>
    </row>
    <row r="100" s="2" customFormat="1">
      <c r="A100" s="39"/>
      <c r="B100" s="40"/>
      <c r="C100" s="41"/>
      <c r="D100" s="232" t="s">
        <v>168</v>
      </c>
      <c r="E100" s="41"/>
      <c r="F100" s="233" t="s">
        <v>169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168</v>
      </c>
      <c r="AU100" s="18" t="s">
        <v>82</v>
      </c>
    </row>
    <row r="101" s="13" customFormat="1">
      <c r="A101" s="13"/>
      <c r="B101" s="234"/>
      <c r="C101" s="235"/>
      <c r="D101" s="227" t="s">
        <v>170</v>
      </c>
      <c r="E101" s="236" t="s">
        <v>19</v>
      </c>
      <c r="F101" s="237" t="s">
        <v>171</v>
      </c>
      <c r="G101" s="235"/>
      <c r="H101" s="238">
        <v>7.5979999999999999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170</v>
      </c>
      <c r="AU101" s="244" t="s">
        <v>82</v>
      </c>
      <c r="AV101" s="13" t="s">
        <v>82</v>
      </c>
      <c r="AW101" s="13" t="s">
        <v>33</v>
      </c>
      <c r="AX101" s="13" t="s">
        <v>80</v>
      </c>
      <c r="AY101" s="244" t="s">
        <v>157</v>
      </c>
    </row>
    <row r="102" s="2" customFormat="1" ht="37.8" customHeight="1">
      <c r="A102" s="39"/>
      <c r="B102" s="40"/>
      <c r="C102" s="214" t="s">
        <v>82</v>
      </c>
      <c r="D102" s="214" t="s">
        <v>159</v>
      </c>
      <c r="E102" s="215" t="s">
        <v>172</v>
      </c>
      <c r="F102" s="216" t="s">
        <v>173</v>
      </c>
      <c r="G102" s="217" t="s">
        <v>162</v>
      </c>
      <c r="H102" s="218">
        <v>7.5979999999999999</v>
      </c>
      <c r="I102" s="219"/>
      <c r="J102" s="220">
        <f>ROUND(I102*H102,2)</f>
        <v>0</v>
      </c>
      <c r="K102" s="216" t="s">
        <v>163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82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174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82</v>
      </c>
    </row>
    <row r="104" s="2" customFormat="1">
      <c r="A104" s="39"/>
      <c r="B104" s="40"/>
      <c r="C104" s="41"/>
      <c r="D104" s="232" t="s">
        <v>168</v>
      </c>
      <c r="E104" s="41"/>
      <c r="F104" s="233" t="s">
        <v>176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168</v>
      </c>
      <c r="AU104" s="18" t="s">
        <v>82</v>
      </c>
    </row>
    <row r="105" s="2" customFormat="1" ht="37.8" customHeight="1">
      <c r="A105" s="39"/>
      <c r="B105" s="40"/>
      <c r="C105" s="214" t="s">
        <v>111</v>
      </c>
      <c r="D105" s="214" t="s">
        <v>159</v>
      </c>
      <c r="E105" s="215" t="s">
        <v>177</v>
      </c>
      <c r="F105" s="216" t="s">
        <v>178</v>
      </c>
      <c r="G105" s="217" t="s">
        <v>162</v>
      </c>
      <c r="H105" s="218">
        <v>15.196</v>
      </c>
      <c r="I105" s="219"/>
      <c r="J105" s="220">
        <f>ROUND(I105*H105,2)</f>
        <v>0</v>
      </c>
      <c r="K105" s="216" t="s">
        <v>163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179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180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>
      <c r="A107" s="39"/>
      <c r="B107" s="40"/>
      <c r="C107" s="41"/>
      <c r="D107" s="232" t="s">
        <v>168</v>
      </c>
      <c r="E107" s="41"/>
      <c r="F107" s="233" t="s">
        <v>181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168</v>
      </c>
      <c r="AU107" s="18" t="s">
        <v>82</v>
      </c>
    </row>
    <row r="108" s="13" customFormat="1">
      <c r="A108" s="13"/>
      <c r="B108" s="234"/>
      <c r="C108" s="235"/>
      <c r="D108" s="227" t="s">
        <v>170</v>
      </c>
      <c r="E108" s="235"/>
      <c r="F108" s="237" t="s">
        <v>182</v>
      </c>
      <c r="G108" s="235"/>
      <c r="H108" s="238">
        <v>15.196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170</v>
      </c>
      <c r="AU108" s="244" t="s">
        <v>82</v>
      </c>
      <c r="AV108" s="13" t="s">
        <v>82</v>
      </c>
      <c r="AW108" s="13" t="s">
        <v>4</v>
      </c>
      <c r="AX108" s="13" t="s">
        <v>80</v>
      </c>
      <c r="AY108" s="244" t="s">
        <v>157</v>
      </c>
    </row>
    <row r="109" s="2" customFormat="1" ht="16.5" customHeight="1">
      <c r="A109" s="39"/>
      <c r="B109" s="40"/>
      <c r="C109" s="214" t="s">
        <v>164</v>
      </c>
      <c r="D109" s="214" t="s">
        <v>159</v>
      </c>
      <c r="E109" s="215" t="s">
        <v>183</v>
      </c>
      <c r="F109" s="216" t="s">
        <v>19</v>
      </c>
      <c r="G109" s="217" t="s">
        <v>162</v>
      </c>
      <c r="H109" s="218">
        <v>7.5979999999999999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184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185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111</v>
      </c>
      <c r="F111" s="212" t="s">
        <v>186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0.029430000000000001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157</v>
      </c>
      <c r="BK111" s="211">
        <f>SUM(BK112:BK115)</f>
        <v>0</v>
      </c>
    </row>
    <row r="112" s="2" customFormat="1" ht="24.15" customHeight="1">
      <c r="A112" s="39"/>
      <c r="B112" s="40"/>
      <c r="C112" s="214" t="s">
        <v>187</v>
      </c>
      <c r="D112" s="214" t="s">
        <v>159</v>
      </c>
      <c r="E112" s="215" t="s">
        <v>188</v>
      </c>
      <c r="F112" s="216" t="s">
        <v>189</v>
      </c>
      <c r="G112" s="217" t="s">
        <v>190</v>
      </c>
      <c r="H112" s="218">
        <v>0.027</v>
      </c>
      <c r="I112" s="219"/>
      <c r="J112" s="220">
        <f>ROUND(I112*H112,2)</f>
        <v>0</v>
      </c>
      <c r="K112" s="216" t="s">
        <v>163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1.0900000000000001</v>
      </c>
      <c r="R112" s="223">
        <f>Q112*H112</f>
        <v>0.029430000000000001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191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192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>
      <c r="A114" s="39"/>
      <c r="B114" s="40"/>
      <c r="C114" s="41"/>
      <c r="D114" s="232" t="s">
        <v>168</v>
      </c>
      <c r="E114" s="41"/>
      <c r="F114" s="233" t="s">
        <v>193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168</v>
      </c>
      <c r="AU114" s="18" t="s">
        <v>82</v>
      </c>
    </row>
    <row r="115" s="13" customFormat="1">
      <c r="A115" s="13"/>
      <c r="B115" s="234"/>
      <c r="C115" s="235"/>
      <c r="D115" s="227" t="s">
        <v>170</v>
      </c>
      <c r="E115" s="236" t="s">
        <v>19</v>
      </c>
      <c r="F115" s="237" t="s">
        <v>194</v>
      </c>
      <c r="G115" s="235"/>
      <c r="H115" s="238">
        <v>0.027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170</v>
      </c>
      <c r="AU115" s="244" t="s">
        <v>82</v>
      </c>
      <c r="AV115" s="13" t="s">
        <v>82</v>
      </c>
      <c r="AW115" s="13" t="s">
        <v>33</v>
      </c>
      <c r="AX115" s="13" t="s">
        <v>80</v>
      </c>
      <c r="AY115" s="244" t="s">
        <v>157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195</v>
      </c>
      <c r="F116" s="212" t="s">
        <v>196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SUM(P117:P275)</f>
        <v>0</v>
      </c>
      <c r="Q116" s="206"/>
      <c r="R116" s="207">
        <f>SUM(R117:R275)</f>
        <v>0.0129287</v>
      </c>
      <c r="S116" s="206"/>
      <c r="T116" s="208">
        <f>SUM(T117:T275)</f>
        <v>417.52612900000008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80</v>
      </c>
      <c r="AT116" s="210" t="s">
        <v>71</v>
      </c>
      <c r="AU116" s="210" t="s">
        <v>80</v>
      </c>
      <c r="AY116" s="209" t="s">
        <v>157</v>
      </c>
      <c r="BK116" s="211">
        <f>SUM(BK117:BK275)</f>
        <v>0</v>
      </c>
    </row>
    <row r="117" s="2" customFormat="1" ht="21.75" customHeight="1">
      <c r="A117" s="39"/>
      <c r="B117" s="40"/>
      <c r="C117" s="214" t="s">
        <v>197</v>
      </c>
      <c r="D117" s="214" t="s">
        <v>159</v>
      </c>
      <c r="E117" s="215" t="s">
        <v>198</v>
      </c>
      <c r="F117" s="216" t="s">
        <v>199</v>
      </c>
      <c r="G117" s="217" t="s">
        <v>200</v>
      </c>
      <c r="H117" s="218">
        <v>318.77699999999999</v>
      </c>
      <c r="I117" s="219"/>
      <c r="J117" s="220">
        <f>ROUND(I117*H117,2)</f>
        <v>0</v>
      </c>
      <c r="K117" s="216" t="s">
        <v>163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0.13100000000000001</v>
      </c>
      <c r="T117" s="224">
        <f>S117*H117</f>
        <v>41.759787000000003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82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201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202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82</v>
      </c>
    </row>
    <row r="119" s="2" customFormat="1">
      <c r="A119" s="39"/>
      <c r="B119" s="40"/>
      <c r="C119" s="41"/>
      <c r="D119" s="232" t="s">
        <v>168</v>
      </c>
      <c r="E119" s="41"/>
      <c r="F119" s="233" t="s">
        <v>203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168</v>
      </c>
      <c r="AU119" s="18" t="s">
        <v>82</v>
      </c>
    </row>
    <row r="120" s="13" customFormat="1">
      <c r="A120" s="13"/>
      <c r="B120" s="234"/>
      <c r="C120" s="235"/>
      <c r="D120" s="227" t="s">
        <v>170</v>
      </c>
      <c r="E120" s="236" t="s">
        <v>19</v>
      </c>
      <c r="F120" s="237" t="s">
        <v>204</v>
      </c>
      <c r="G120" s="235"/>
      <c r="H120" s="238">
        <v>117.97199999999999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82</v>
      </c>
      <c r="AV120" s="13" t="s">
        <v>82</v>
      </c>
      <c r="AW120" s="13" t="s">
        <v>33</v>
      </c>
      <c r="AX120" s="13" t="s">
        <v>72</v>
      </c>
      <c r="AY120" s="244" t="s">
        <v>157</v>
      </c>
    </row>
    <row r="121" s="14" customFormat="1">
      <c r="A121" s="14"/>
      <c r="B121" s="245"/>
      <c r="C121" s="246"/>
      <c r="D121" s="227" t="s">
        <v>170</v>
      </c>
      <c r="E121" s="247" t="s">
        <v>19</v>
      </c>
      <c r="F121" s="248" t="s">
        <v>205</v>
      </c>
      <c r="G121" s="246"/>
      <c r="H121" s="249">
        <v>117.97199999999999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170</v>
      </c>
      <c r="AU121" s="255" t="s">
        <v>82</v>
      </c>
      <c r="AV121" s="14" t="s">
        <v>111</v>
      </c>
      <c r="AW121" s="14" t="s">
        <v>33</v>
      </c>
      <c r="AX121" s="14" t="s">
        <v>72</v>
      </c>
      <c r="AY121" s="255" t="s">
        <v>157</v>
      </c>
    </row>
    <row r="122" s="13" customFormat="1">
      <c r="A122" s="13"/>
      <c r="B122" s="234"/>
      <c r="C122" s="235"/>
      <c r="D122" s="227" t="s">
        <v>170</v>
      </c>
      <c r="E122" s="236" t="s">
        <v>19</v>
      </c>
      <c r="F122" s="237" t="s">
        <v>206</v>
      </c>
      <c r="G122" s="235"/>
      <c r="H122" s="238">
        <v>200.80500000000001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82</v>
      </c>
      <c r="AV122" s="13" t="s">
        <v>82</v>
      </c>
      <c r="AW122" s="13" t="s">
        <v>33</v>
      </c>
      <c r="AX122" s="13" t="s">
        <v>72</v>
      </c>
      <c r="AY122" s="244" t="s">
        <v>157</v>
      </c>
    </row>
    <row r="123" s="14" customFormat="1">
      <c r="A123" s="14"/>
      <c r="B123" s="245"/>
      <c r="C123" s="246"/>
      <c r="D123" s="227" t="s">
        <v>170</v>
      </c>
      <c r="E123" s="247" t="s">
        <v>19</v>
      </c>
      <c r="F123" s="248" t="s">
        <v>207</v>
      </c>
      <c r="G123" s="246"/>
      <c r="H123" s="249">
        <v>200.80500000000001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82</v>
      </c>
      <c r="AV123" s="14" t="s">
        <v>111</v>
      </c>
      <c r="AW123" s="14" t="s">
        <v>33</v>
      </c>
      <c r="AX123" s="14" t="s">
        <v>72</v>
      </c>
      <c r="AY123" s="255" t="s">
        <v>157</v>
      </c>
    </row>
    <row r="124" s="15" customFormat="1">
      <c r="A124" s="15"/>
      <c r="B124" s="256"/>
      <c r="C124" s="257"/>
      <c r="D124" s="227" t="s">
        <v>170</v>
      </c>
      <c r="E124" s="258" t="s">
        <v>19</v>
      </c>
      <c r="F124" s="259" t="s">
        <v>208</v>
      </c>
      <c r="G124" s="257"/>
      <c r="H124" s="260">
        <v>318.77699999999999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170</v>
      </c>
      <c r="AU124" s="266" t="s">
        <v>82</v>
      </c>
      <c r="AV124" s="15" t="s">
        <v>164</v>
      </c>
      <c r="AW124" s="15" t="s">
        <v>33</v>
      </c>
      <c r="AX124" s="15" t="s">
        <v>80</v>
      </c>
      <c r="AY124" s="266" t="s">
        <v>157</v>
      </c>
    </row>
    <row r="125" s="2" customFormat="1" ht="21.75" customHeight="1">
      <c r="A125" s="39"/>
      <c r="B125" s="40"/>
      <c r="C125" s="214" t="s">
        <v>209</v>
      </c>
      <c r="D125" s="214" t="s">
        <v>159</v>
      </c>
      <c r="E125" s="215" t="s">
        <v>210</v>
      </c>
      <c r="F125" s="216" t="s">
        <v>211</v>
      </c>
      <c r="G125" s="217" t="s">
        <v>200</v>
      </c>
      <c r="H125" s="218">
        <v>966.04700000000003</v>
      </c>
      <c r="I125" s="219"/>
      <c r="J125" s="220">
        <f>ROUND(I125*H125,2)</f>
        <v>0</v>
      </c>
      <c r="K125" s="216" t="s">
        <v>163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0.26100000000000001</v>
      </c>
      <c r="T125" s="224">
        <f>S125*H125</f>
        <v>252.13826700000001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82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212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213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82</v>
      </c>
    </row>
    <row r="127" s="2" customFormat="1">
      <c r="A127" s="39"/>
      <c r="B127" s="40"/>
      <c r="C127" s="41"/>
      <c r="D127" s="232" t="s">
        <v>168</v>
      </c>
      <c r="E127" s="41"/>
      <c r="F127" s="233" t="s">
        <v>214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13" customFormat="1">
      <c r="A128" s="13"/>
      <c r="B128" s="234"/>
      <c r="C128" s="235"/>
      <c r="D128" s="227" t="s">
        <v>170</v>
      </c>
      <c r="E128" s="236" t="s">
        <v>19</v>
      </c>
      <c r="F128" s="237" t="s">
        <v>215</v>
      </c>
      <c r="G128" s="235"/>
      <c r="H128" s="238">
        <v>284.69999999999999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170</v>
      </c>
      <c r="AU128" s="244" t="s">
        <v>82</v>
      </c>
      <c r="AV128" s="13" t="s">
        <v>82</v>
      </c>
      <c r="AW128" s="13" t="s">
        <v>33</v>
      </c>
      <c r="AX128" s="13" t="s">
        <v>72</v>
      </c>
      <c r="AY128" s="244" t="s">
        <v>157</v>
      </c>
    </row>
    <row r="129" s="14" customFormat="1">
      <c r="A129" s="14"/>
      <c r="B129" s="245"/>
      <c r="C129" s="246"/>
      <c r="D129" s="227" t="s">
        <v>170</v>
      </c>
      <c r="E129" s="247" t="s">
        <v>19</v>
      </c>
      <c r="F129" s="248" t="s">
        <v>205</v>
      </c>
      <c r="G129" s="246"/>
      <c r="H129" s="249">
        <v>284.69999999999999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170</v>
      </c>
      <c r="AU129" s="255" t="s">
        <v>82</v>
      </c>
      <c r="AV129" s="14" t="s">
        <v>111</v>
      </c>
      <c r="AW129" s="14" t="s">
        <v>33</v>
      </c>
      <c r="AX129" s="14" t="s">
        <v>72</v>
      </c>
      <c r="AY129" s="255" t="s">
        <v>157</v>
      </c>
    </row>
    <row r="130" s="13" customFormat="1">
      <c r="A130" s="13"/>
      <c r="B130" s="234"/>
      <c r="C130" s="235"/>
      <c r="D130" s="227" t="s">
        <v>170</v>
      </c>
      <c r="E130" s="236" t="s">
        <v>19</v>
      </c>
      <c r="F130" s="237" t="s">
        <v>216</v>
      </c>
      <c r="G130" s="235"/>
      <c r="H130" s="238">
        <v>129.37799999999999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157</v>
      </c>
    </row>
    <row r="131" s="14" customFormat="1">
      <c r="A131" s="14"/>
      <c r="B131" s="245"/>
      <c r="C131" s="246"/>
      <c r="D131" s="227" t="s">
        <v>170</v>
      </c>
      <c r="E131" s="247" t="s">
        <v>19</v>
      </c>
      <c r="F131" s="248" t="s">
        <v>207</v>
      </c>
      <c r="G131" s="246"/>
      <c r="H131" s="249">
        <v>129.37799999999999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82</v>
      </c>
      <c r="AV131" s="14" t="s">
        <v>111</v>
      </c>
      <c r="AW131" s="14" t="s">
        <v>33</v>
      </c>
      <c r="AX131" s="14" t="s">
        <v>72</v>
      </c>
      <c r="AY131" s="255" t="s">
        <v>157</v>
      </c>
    </row>
    <row r="132" s="13" customFormat="1">
      <c r="A132" s="13"/>
      <c r="B132" s="234"/>
      <c r="C132" s="235"/>
      <c r="D132" s="227" t="s">
        <v>170</v>
      </c>
      <c r="E132" s="236" t="s">
        <v>19</v>
      </c>
      <c r="F132" s="237" t="s">
        <v>217</v>
      </c>
      <c r="G132" s="235"/>
      <c r="H132" s="238">
        <v>251.89500000000001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157</v>
      </c>
    </row>
    <row r="133" s="14" customFormat="1">
      <c r="A133" s="14"/>
      <c r="B133" s="245"/>
      <c r="C133" s="246"/>
      <c r="D133" s="227" t="s">
        <v>170</v>
      </c>
      <c r="E133" s="247" t="s">
        <v>19</v>
      </c>
      <c r="F133" s="248" t="s">
        <v>218</v>
      </c>
      <c r="G133" s="246"/>
      <c r="H133" s="249">
        <v>251.89500000000001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170</v>
      </c>
      <c r="AU133" s="255" t="s">
        <v>82</v>
      </c>
      <c r="AV133" s="14" t="s">
        <v>111</v>
      </c>
      <c r="AW133" s="14" t="s">
        <v>33</v>
      </c>
      <c r="AX133" s="14" t="s">
        <v>72</v>
      </c>
      <c r="AY133" s="255" t="s">
        <v>157</v>
      </c>
    </row>
    <row r="134" s="13" customFormat="1">
      <c r="A134" s="13"/>
      <c r="B134" s="234"/>
      <c r="C134" s="235"/>
      <c r="D134" s="227" t="s">
        <v>170</v>
      </c>
      <c r="E134" s="236" t="s">
        <v>19</v>
      </c>
      <c r="F134" s="237" t="s">
        <v>219</v>
      </c>
      <c r="G134" s="235"/>
      <c r="H134" s="238">
        <v>271.72399999999999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170</v>
      </c>
      <c r="AU134" s="244" t="s">
        <v>82</v>
      </c>
      <c r="AV134" s="13" t="s">
        <v>82</v>
      </c>
      <c r="AW134" s="13" t="s">
        <v>33</v>
      </c>
      <c r="AX134" s="13" t="s">
        <v>72</v>
      </c>
      <c r="AY134" s="244" t="s">
        <v>157</v>
      </c>
    </row>
    <row r="135" s="14" customFormat="1">
      <c r="A135" s="14"/>
      <c r="B135" s="245"/>
      <c r="C135" s="246"/>
      <c r="D135" s="227" t="s">
        <v>170</v>
      </c>
      <c r="E135" s="247" t="s">
        <v>19</v>
      </c>
      <c r="F135" s="248" t="s">
        <v>220</v>
      </c>
      <c r="G135" s="246"/>
      <c r="H135" s="249">
        <v>271.72399999999999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170</v>
      </c>
      <c r="AU135" s="255" t="s">
        <v>82</v>
      </c>
      <c r="AV135" s="14" t="s">
        <v>111</v>
      </c>
      <c r="AW135" s="14" t="s">
        <v>33</v>
      </c>
      <c r="AX135" s="14" t="s">
        <v>72</v>
      </c>
      <c r="AY135" s="255" t="s">
        <v>157</v>
      </c>
    </row>
    <row r="136" s="13" customFormat="1">
      <c r="A136" s="13"/>
      <c r="B136" s="234"/>
      <c r="C136" s="235"/>
      <c r="D136" s="227" t="s">
        <v>170</v>
      </c>
      <c r="E136" s="236" t="s">
        <v>19</v>
      </c>
      <c r="F136" s="237" t="s">
        <v>221</v>
      </c>
      <c r="G136" s="235"/>
      <c r="H136" s="238">
        <v>28.350000000000001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170</v>
      </c>
      <c r="AU136" s="244" t="s">
        <v>82</v>
      </c>
      <c r="AV136" s="13" t="s">
        <v>82</v>
      </c>
      <c r="AW136" s="13" t="s">
        <v>33</v>
      </c>
      <c r="AX136" s="13" t="s">
        <v>72</v>
      </c>
      <c r="AY136" s="244" t="s">
        <v>157</v>
      </c>
    </row>
    <row r="137" s="15" customFormat="1">
      <c r="A137" s="15"/>
      <c r="B137" s="256"/>
      <c r="C137" s="257"/>
      <c r="D137" s="227" t="s">
        <v>170</v>
      </c>
      <c r="E137" s="258" t="s">
        <v>19</v>
      </c>
      <c r="F137" s="259" t="s">
        <v>208</v>
      </c>
      <c r="G137" s="257"/>
      <c r="H137" s="260">
        <v>966.04699999999991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170</v>
      </c>
      <c r="AU137" s="266" t="s">
        <v>82</v>
      </c>
      <c r="AV137" s="15" t="s">
        <v>164</v>
      </c>
      <c r="AW137" s="15" t="s">
        <v>33</v>
      </c>
      <c r="AX137" s="15" t="s">
        <v>80</v>
      </c>
      <c r="AY137" s="266" t="s">
        <v>157</v>
      </c>
    </row>
    <row r="138" s="2" customFormat="1" ht="24.15" customHeight="1">
      <c r="A138" s="39"/>
      <c r="B138" s="40"/>
      <c r="C138" s="214" t="s">
        <v>222</v>
      </c>
      <c r="D138" s="214" t="s">
        <v>159</v>
      </c>
      <c r="E138" s="215" t="s">
        <v>223</v>
      </c>
      <c r="F138" s="216" t="s">
        <v>224</v>
      </c>
      <c r="G138" s="217" t="s">
        <v>162</v>
      </c>
      <c r="H138" s="218">
        <v>5.5259999999999998</v>
      </c>
      <c r="I138" s="219"/>
      <c r="J138" s="220">
        <f>ROUND(I138*H138,2)</f>
        <v>0</v>
      </c>
      <c r="K138" s="216" t="s">
        <v>163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1.8</v>
      </c>
      <c r="T138" s="224">
        <f>S138*H138</f>
        <v>9.9467999999999996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225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226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82</v>
      </c>
    </row>
    <row r="140" s="2" customFormat="1">
      <c r="A140" s="39"/>
      <c r="B140" s="40"/>
      <c r="C140" s="41"/>
      <c r="D140" s="232" t="s">
        <v>168</v>
      </c>
      <c r="E140" s="41"/>
      <c r="F140" s="233" t="s">
        <v>227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168</v>
      </c>
      <c r="AU140" s="18" t="s">
        <v>82</v>
      </c>
    </row>
    <row r="141" s="13" customFormat="1">
      <c r="A141" s="13"/>
      <c r="B141" s="234"/>
      <c r="C141" s="235"/>
      <c r="D141" s="227" t="s">
        <v>170</v>
      </c>
      <c r="E141" s="236" t="s">
        <v>19</v>
      </c>
      <c r="F141" s="237" t="s">
        <v>228</v>
      </c>
      <c r="G141" s="235"/>
      <c r="H141" s="238">
        <v>5.5259999999999998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82</v>
      </c>
      <c r="AV141" s="13" t="s">
        <v>82</v>
      </c>
      <c r="AW141" s="13" t="s">
        <v>33</v>
      </c>
      <c r="AX141" s="13" t="s">
        <v>72</v>
      </c>
      <c r="AY141" s="244" t="s">
        <v>157</v>
      </c>
    </row>
    <row r="142" s="14" customFormat="1">
      <c r="A142" s="14"/>
      <c r="B142" s="245"/>
      <c r="C142" s="246"/>
      <c r="D142" s="227" t="s">
        <v>170</v>
      </c>
      <c r="E142" s="247" t="s">
        <v>19</v>
      </c>
      <c r="F142" s="248" t="s">
        <v>205</v>
      </c>
      <c r="G142" s="246"/>
      <c r="H142" s="249">
        <v>5.5259999999999998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82</v>
      </c>
      <c r="AV142" s="14" t="s">
        <v>111</v>
      </c>
      <c r="AW142" s="14" t="s">
        <v>33</v>
      </c>
      <c r="AX142" s="14" t="s">
        <v>72</v>
      </c>
      <c r="AY142" s="255" t="s">
        <v>157</v>
      </c>
    </row>
    <row r="143" s="15" customFormat="1">
      <c r="A143" s="15"/>
      <c r="B143" s="256"/>
      <c r="C143" s="257"/>
      <c r="D143" s="227" t="s">
        <v>170</v>
      </c>
      <c r="E143" s="258" t="s">
        <v>19</v>
      </c>
      <c r="F143" s="259" t="s">
        <v>208</v>
      </c>
      <c r="G143" s="257"/>
      <c r="H143" s="260">
        <v>5.5259999999999998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170</v>
      </c>
      <c r="AU143" s="266" t="s">
        <v>82</v>
      </c>
      <c r="AV143" s="15" t="s">
        <v>164</v>
      </c>
      <c r="AW143" s="15" t="s">
        <v>33</v>
      </c>
      <c r="AX143" s="15" t="s">
        <v>80</v>
      </c>
      <c r="AY143" s="266" t="s">
        <v>157</v>
      </c>
    </row>
    <row r="144" s="2" customFormat="1" ht="37.8" customHeight="1">
      <c r="A144" s="39"/>
      <c r="B144" s="40"/>
      <c r="C144" s="214" t="s">
        <v>195</v>
      </c>
      <c r="D144" s="214" t="s">
        <v>159</v>
      </c>
      <c r="E144" s="215" t="s">
        <v>229</v>
      </c>
      <c r="F144" s="216" t="s">
        <v>230</v>
      </c>
      <c r="G144" s="217" t="s">
        <v>162</v>
      </c>
      <c r="H144" s="218">
        <v>34.090000000000003</v>
      </c>
      <c r="I144" s="219"/>
      <c r="J144" s="220">
        <f>ROUND(I144*H144,2)</f>
        <v>0</v>
      </c>
      <c r="K144" s="216" t="s">
        <v>163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2.2000000000000002</v>
      </c>
      <c r="T144" s="224">
        <f>S144*H144</f>
        <v>74.998000000000019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231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232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82</v>
      </c>
    </row>
    <row r="146" s="2" customFormat="1">
      <c r="A146" s="39"/>
      <c r="B146" s="40"/>
      <c r="C146" s="41"/>
      <c r="D146" s="232" t="s">
        <v>168</v>
      </c>
      <c r="E146" s="41"/>
      <c r="F146" s="233" t="s">
        <v>233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168</v>
      </c>
      <c r="AU146" s="18" t="s">
        <v>82</v>
      </c>
    </row>
    <row r="147" s="13" customFormat="1">
      <c r="A147" s="13"/>
      <c r="B147" s="234"/>
      <c r="C147" s="235"/>
      <c r="D147" s="227" t="s">
        <v>170</v>
      </c>
      <c r="E147" s="236" t="s">
        <v>19</v>
      </c>
      <c r="F147" s="237" t="s">
        <v>234</v>
      </c>
      <c r="G147" s="235"/>
      <c r="H147" s="238">
        <v>17.727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82</v>
      </c>
      <c r="AV147" s="13" t="s">
        <v>82</v>
      </c>
      <c r="AW147" s="13" t="s">
        <v>33</v>
      </c>
      <c r="AX147" s="13" t="s">
        <v>72</v>
      </c>
      <c r="AY147" s="244" t="s">
        <v>157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235</v>
      </c>
      <c r="G148" s="235"/>
      <c r="H148" s="238">
        <v>16.363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157</v>
      </c>
    </row>
    <row r="149" s="15" customFormat="1">
      <c r="A149" s="15"/>
      <c r="B149" s="256"/>
      <c r="C149" s="257"/>
      <c r="D149" s="227" t="s">
        <v>170</v>
      </c>
      <c r="E149" s="258" t="s">
        <v>19</v>
      </c>
      <c r="F149" s="259" t="s">
        <v>208</v>
      </c>
      <c r="G149" s="257"/>
      <c r="H149" s="260">
        <v>34.090000000000003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170</v>
      </c>
      <c r="AU149" s="266" t="s">
        <v>82</v>
      </c>
      <c r="AV149" s="15" t="s">
        <v>164</v>
      </c>
      <c r="AW149" s="15" t="s">
        <v>33</v>
      </c>
      <c r="AX149" s="15" t="s">
        <v>80</v>
      </c>
      <c r="AY149" s="266" t="s">
        <v>157</v>
      </c>
    </row>
    <row r="150" s="2" customFormat="1" ht="37.8" customHeight="1">
      <c r="A150" s="39"/>
      <c r="B150" s="40"/>
      <c r="C150" s="214" t="s">
        <v>236</v>
      </c>
      <c r="D150" s="214" t="s">
        <v>159</v>
      </c>
      <c r="E150" s="215" t="s">
        <v>237</v>
      </c>
      <c r="F150" s="216" t="s">
        <v>238</v>
      </c>
      <c r="G150" s="217" t="s">
        <v>162</v>
      </c>
      <c r="H150" s="218">
        <v>12.122999999999999</v>
      </c>
      <c r="I150" s="219"/>
      <c r="J150" s="220">
        <f>ROUND(I150*H150,2)</f>
        <v>0</v>
      </c>
      <c r="K150" s="216" t="s">
        <v>163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2.2000000000000002</v>
      </c>
      <c r="T150" s="224">
        <f>S150*H150</f>
        <v>26.6706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82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239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240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82</v>
      </c>
    </row>
    <row r="152" s="2" customFormat="1">
      <c r="A152" s="39"/>
      <c r="B152" s="40"/>
      <c r="C152" s="41"/>
      <c r="D152" s="232" t="s">
        <v>168</v>
      </c>
      <c r="E152" s="41"/>
      <c r="F152" s="233" t="s">
        <v>241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168</v>
      </c>
      <c r="AU152" s="18" t="s">
        <v>82</v>
      </c>
    </row>
    <row r="153" s="13" customFormat="1">
      <c r="A153" s="13"/>
      <c r="B153" s="234"/>
      <c r="C153" s="235"/>
      <c r="D153" s="227" t="s">
        <v>170</v>
      </c>
      <c r="E153" s="236" t="s">
        <v>19</v>
      </c>
      <c r="F153" s="237" t="s">
        <v>242</v>
      </c>
      <c r="G153" s="235"/>
      <c r="H153" s="238">
        <v>2.895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170</v>
      </c>
      <c r="AU153" s="244" t="s">
        <v>82</v>
      </c>
      <c r="AV153" s="13" t="s">
        <v>82</v>
      </c>
      <c r="AW153" s="13" t="s">
        <v>33</v>
      </c>
      <c r="AX153" s="13" t="s">
        <v>72</v>
      </c>
      <c r="AY153" s="244" t="s">
        <v>157</v>
      </c>
    </row>
    <row r="154" s="13" customFormat="1">
      <c r="A154" s="13"/>
      <c r="B154" s="234"/>
      <c r="C154" s="235"/>
      <c r="D154" s="227" t="s">
        <v>170</v>
      </c>
      <c r="E154" s="236" t="s">
        <v>19</v>
      </c>
      <c r="F154" s="237" t="s">
        <v>243</v>
      </c>
      <c r="G154" s="235"/>
      <c r="H154" s="238">
        <v>9.2279999999999998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82</v>
      </c>
      <c r="AV154" s="13" t="s">
        <v>82</v>
      </c>
      <c r="AW154" s="13" t="s">
        <v>33</v>
      </c>
      <c r="AX154" s="13" t="s">
        <v>72</v>
      </c>
      <c r="AY154" s="244" t="s">
        <v>157</v>
      </c>
    </row>
    <row r="155" s="15" customFormat="1">
      <c r="A155" s="15"/>
      <c r="B155" s="256"/>
      <c r="C155" s="257"/>
      <c r="D155" s="227" t="s">
        <v>170</v>
      </c>
      <c r="E155" s="258" t="s">
        <v>19</v>
      </c>
      <c r="F155" s="259" t="s">
        <v>208</v>
      </c>
      <c r="G155" s="257"/>
      <c r="H155" s="260">
        <v>12.122999999999999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170</v>
      </c>
      <c r="AU155" s="266" t="s">
        <v>82</v>
      </c>
      <c r="AV155" s="15" t="s">
        <v>164</v>
      </c>
      <c r="AW155" s="15" t="s">
        <v>33</v>
      </c>
      <c r="AX155" s="15" t="s">
        <v>80</v>
      </c>
      <c r="AY155" s="266" t="s">
        <v>157</v>
      </c>
    </row>
    <row r="156" s="2" customFormat="1" ht="24.15" customHeight="1">
      <c r="A156" s="39"/>
      <c r="B156" s="40"/>
      <c r="C156" s="214" t="s">
        <v>244</v>
      </c>
      <c r="D156" s="214" t="s">
        <v>159</v>
      </c>
      <c r="E156" s="215" t="s">
        <v>245</v>
      </c>
      <c r="F156" s="216" t="s">
        <v>246</v>
      </c>
      <c r="G156" s="217" t="s">
        <v>247</v>
      </c>
      <c r="H156" s="218">
        <v>10</v>
      </c>
      <c r="I156" s="219"/>
      <c r="J156" s="220">
        <f>ROUND(I156*H156,2)</f>
        <v>0</v>
      </c>
      <c r="K156" s="216" t="s">
        <v>163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0.052999999999999998</v>
      </c>
      <c r="T156" s="224">
        <f>S156*H156</f>
        <v>0.53000000000000003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164</v>
      </c>
      <c r="AT156" s="225" t="s">
        <v>159</v>
      </c>
      <c r="AU156" s="225" t="s">
        <v>82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164</v>
      </c>
      <c r="BM156" s="225" t="s">
        <v>248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249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82</v>
      </c>
    </row>
    <row r="158" s="2" customFormat="1">
      <c r="A158" s="39"/>
      <c r="B158" s="40"/>
      <c r="C158" s="41"/>
      <c r="D158" s="232" t="s">
        <v>168</v>
      </c>
      <c r="E158" s="41"/>
      <c r="F158" s="233" t="s">
        <v>250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168</v>
      </c>
      <c r="AU158" s="18" t="s">
        <v>82</v>
      </c>
    </row>
    <row r="159" s="13" customFormat="1">
      <c r="A159" s="13"/>
      <c r="B159" s="234"/>
      <c r="C159" s="235"/>
      <c r="D159" s="227" t="s">
        <v>170</v>
      </c>
      <c r="E159" s="236" t="s">
        <v>19</v>
      </c>
      <c r="F159" s="237" t="s">
        <v>251</v>
      </c>
      <c r="G159" s="235"/>
      <c r="H159" s="238">
        <v>10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82</v>
      </c>
      <c r="AV159" s="13" t="s">
        <v>82</v>
      </c>
      <c r="AW159" s="13" t="s">
        <v>33</v>
      </c>
      <c r="AX159" s="13" t="s">
        <v>80</v>
      </c>
      <c r="AY159" s="244" t="s">
        <v>157</v>
      </c>
    </row>
    <row r="160" s="2" customFormat="1" ht="24.15" customHeight="1">
      <c r="A160" s="39"/>
      <c r="B160" s="40"/>
      <c r="C160" s="214" t="s">
        <v>252</v>
      </c>
      <c r="D160" s="214" t="s">
        <v>159</v>
      </c>
      <c r="E160" s="215" t="s">
        <v>253</v>
      </c>
      <c r="F160" s="216" t="s">
        <v>254</v>
      </c>
      <c r="G160" s="217" t="s">
        <v>200</v>
      </c>
      <c r="H160" s="218">
        <v>3.835</v>
      </c>
      <c r="I160" s="219"/>
      <c r="J160" s="220">
        <f>ROUND(I160*H160,2)</f>
        <v>0</v>
      </c>
      <c r="K160" s="216" t="s">
        <v>255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0.055</v>
      </c>
      <c r="T160" s="224">
        <f>S160*H160</f>
        <v>0.210925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256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257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258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13" customFormat="1">
      <c r="A163" s="13"/>
      <c r="B163" s="234"/>
      <c r="C163" s="235"/>
      <c r="D163" s="227" t="s">
        <v>170</v>
      </c>
      <c r="E163" s="236" t="s">
        <v>19</v>
      </c>
      <c r="F163" s="237" t="s">
        <v>259</v>
      </c>
      <c r="G163" s="235"/>
      <c r="H163" s="238">
        <v>0.33500000000000002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170</v>
      </c>
      <c r="AU163" s="244" t="s">
        <v>82</v>
      </c>
      <c r="AV163" s="13" t="s">
        <v>82</v>
      </c>
      <c r="AW163" s="13" t="s">
        <v>33</v>
      </c>
      <c r="AX163" s="13" t="s">
        <v>72</v>
      </c>
      <c r="AY163" s="244" t="s">
        <v>157</v>
      </c>
    </row>
    <row r="164" s="13" customFormat="1">
      <c r="A164" s="13"/>
      <c r="B164" s="234"/>
      <c r="C164" s="235"/>
      <c r="D164" s="227" t="s">
        <v>170</v>
      </c>
      <c r="E164" s="236" t="s">
        <v>19</v>
      </c>
      <c r="F164" s="237" t="s">
        <v>260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170</v>
      </c>
      <c r="AU164" s="244" t="s">
        <v>82</v>
      </c>
      <c r="AV164" s="13" t="s">
        <v>82</v>
      </c>
      <c r="AW164" s="13" t="s">
        <v>33</v>
      </c>
      <c r="AX164" s="13" t="s">
        <v>72</v>
      </c>
      <c r="AY164" s="244" t="s">
        <v>157</v>
      </c>
    </row>
    <row r="165" s="13" customFormat="1">
      <c r="A165" s="13"/>
      <c r="B165" s="234"/>
      <c r="C165" s="235"/>
      <c r="D165" s="227" t="s">
        <v>170</v>
      </c>
      <c r="E165" s="236" t="s">
        <v>19</v>
      </c>
      <c r="F165" s="237" t="s">
        <v>261</v>
      </c>
      <c r="G165" s="235"/>
      <c r="H165" s="238">
        <v>1.2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170</v>
      </c>
      <c r="AU165" s="244" t="s">
        <v>82</v>
      </c>
      <c r="AV165" s="13" t="s">
        <v>82</v>
      </c>
      <c r="AW165" s="13" t="s">
        <v>33</v>
      </c>
      <c r="AX165" s="13" t="s">
        <v>72</v>
      </c>
      <c r="AY165" s="244" t="s">
        <v>157</v>
      </c>
    </row>
    <row r="166" s="13" customFormat="1">
      <c r="A166" s="13"/>
      <c r="B166" s="234"/>
      <c r="C166" s="235"/>
      <c r="D166" s="227" t="s">
        <v>170</v>
      </c>
      <c r="E166" s="236" t="s">
        <v>19</v>
      </c>
      <c r="F166" s="237" t="s">
        <v>262</v>
      </c>
      <c r="G166" s="235"/>
      <c r="H166" s="238">
        <v>0.29999999999999999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170</v>
      </c>
      <c r="AU166" s="244" t="s">
        <v>82</v>
      </c>
      <c r="AV166" s="13" t="s">
        <v>82</v>
      </c>
      <c r="AW166" s="13" t="s">
        <v>33</v>
      </c>
      <c r="AX166" s="13" t="s">
        <v>72</v>
      </c>
      <c r="AY166" s="244" t="s">
        <v>157</v>
      </c>
    </row>
    <row r="167" s="15" customFormat="1">
      <c r="A167" s="15"/>
      <c r="B167" s="256"/>
      <c r="C167" s="257"/>
      <c r="D167" s="227" t="s">
        <v>170</v>
      </c>
      <c r="E167" s="258" t="s">
        <v>19</v>
      </c>
      <c r="F167" s="259" t="s">
        <v>208</v>
      </c>
      <c r="G167" s="257"/>
      <c r="H167" s="260">
        <v>3.835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170</v>
      </c>
      <c r="AU167" s="266" t="s">
        <v>82</v>
      </c>
      <c r="AV167" s="15" t="s">
        <v>164</v>
      </c>
      <c r="AW167" s="15" t="s">
        <v>33</v>
      </c>
      <c r="AX167" s="15" t="s">
        <v>80</v>
      </c>
      <c r="AY167" s="266" t="s">
        <v>157</v>
      </c>
    </row>
    <row r="168" s="2" customFormat="1" ht="24.15" customHeight="1">
      <c r="A168" s="39"/>
      <c r="B168" s="40"/>
      <c r="C168" s="214" t="s">
        <v>263</v>
      </c>
      <c r="D168" s="214" t="s">
        <v>159</v>
      </c>
      <c r="E168" s="215" t="s">
        <v>264</v>
      </c>
      <c r="F168" s="216" t="s">
        <v>265</v>
      </c>
      <c r="G168" s="217" t="s">
        <v>200</v>
      </c>
      <c r="H168" s="218">
        <v>1.2749999999999999</v>
      </c>
      <c r="I168" s="219"/>
      <c r="J168" s="220">
        <f>ROUND(I168*H168,2)</f>
        <v>0</v>
      </c>
      <c r="K168" s="216" t="s">
        <v>255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0.27500000000000002</v>
      </c>
      <c r="T168" s="224">
        <f>S168*H168</f>
        <v>0.35062500000000002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266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267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268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3" customFormat="1">
      <c r="A171" s="13"/>
      <c r="B171" s="234"/>
      <c r="C171" s="235"/>
      <c r="D171" s="227" t="s">
        <v>170</v>
      </c>
      <c r="E171" s="236" t="s">
        <v>19</v>
      </c>
      <c r="F171" s="237" t="s">
        <v>269</v>
      </c>
      <c r="G171" s="235"/>
      <c r="H171" s="238">
        <v>1.2749999999999999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170</v>
      </c>
      <c r="AU171" s="244" t="s">
        <v>82</v>
      </c>
      <c r="AV171" s="13" t="s">
        <v>82</v>
      </c>
      <c r="AW171" s="13" t="s">
        <v>33</v>
      </c>
      <c r="AX171" s="13" t="s">
        <v>80</v>
      </c>
      <c r="AY171" s="244" t="s">
        <v>157</v>
      </c>
    </row>
    <row r="172" s="2" customFormat="1" ht="16.5" customHeight="1">
      <c r="A172" s="39"/>
      <c r="B172" s="40"/>
      <c r="C172" s="214" t="s">
        <v>270</v>
      </c>
      <c r="D172" s="214" t="s">
        <v>159</v>
      </c>
      <c r="E172" s="215" t="s">
        <v>271</v>
      </c>
      <c r="F172" s="216" t="s">
        <v>272</v>
      </c>
      <c r="G172" s="217" t="s">
        <v>273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164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164</v>
      </c>
      <c r="BM172" s="225" t="s">
        <v>274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272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 ht="21.75" customHeight="1">
      <c r="A174" s="39"/>
      <c r="B174" s="40"/>
      <c r="C174" s="214" t="s">
        <v>275</v>
      </c>
      <c r="D174" s="214" t="s">
        <v>159</v>
      </c>
      <c r="E174" s="215" t="s">
        <v>276</v>
      </c>
      <c r="F174" s="216" t="s">
        <v>277</v>
      </c>
      <c r="G174" s="217" t="s">
        <v>200</v>
      </c>
      <c r="H174" s="218">
        <v>9</v>
      </c>
      <c r="I174" s="219"/>
      <c r="J174" s="220">
        <f>ROUND(I174*H174,2)</f>
        <v>0</v>
      </c>
      <c r="K174" s="216" t="s">
        <v>163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0.075999999999999998</v>
      </c>
      <c r="T174" s="224">
        <f>S174*H174</f>
        <v>0.68399999999999994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164</v>
      </c>
      <c r="AT174" s="225" t="s">
        <v>159</v>
      </c>
      <c r="AU174" s="225" t="s">
        <v>82</v>
      </c>
      <c r="AY174" s="18" t="s">
        <v>157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164</v>
      </c>
      <c r="BM174" s="225" t="s">
        <v>278</v>
      </c>
    </row>
    <row r="175" s="2" customFormat="1">
      <c r="A175" s="39"/>
      <c r="B175" s="40"/>
      <c r="C175" s="41"/>
      <c r="D175" s="227" t="s">
        <v>166</v>
      </c>
      <c r="E175" s="41"/>
      <c r="F175" s="228" t="s">
        <v>279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82</v>
      </c>
    </row>
    <row r="176" s="2" customFormat="1">
      <c r="A176" s="39"/>
      <c r="B176" s="40"/>
      <c r="C176" s="41"/>
      <c r="D176" s="232" t="s">
        <v>168</v>
      </c>
      <c r="E176" s="41"/>
      <c r="F176" s="233" t="s">
        <v>280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168</v>
      </c>
      <c r="AU176" s="18" t="s">
        <v>82</v>
      </c>
    </row>
    <row r="177" s="13" customFormat="1">
      <c r="A177" s="13"/>
      <c r="B177" s="234"/>
      <c r="C177" s="235"/>
      <c r="D177" s="227" t="s">
        <v>170</v>
      </c>
      <c r="E177" s="236" t="s">
        <v>19</v>
      </c>
      <c r="F177" s="237" t="s">
        <v>281</v>
      </c>
      <c r="G177" s="235"/>
      <c r="H177" s="238">
        <v>1.8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157</v>
      </c>
    </row>
    <row r="178" s="13" customFormat="1">
      <c r="A178" s="13"/>
      <c r="B178" s="234"/>
      <c r="C178" s="235"/>
      <c r="D178" s="227" t="s">
        <v>170</v>
      </c>
      <c r="E178" s="236" t="s">
        <v>19</v>
      </c>
      <c r="F178" s="237" t="s">
        <v>281</v>
      </c>
      <c r="G178" s="235"/>
      <c r="H178" s="238">
        <v>1.8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157</v>
      </c>
    </row>
    <row r="179" s="13" customFormat="1">
      <c r="A179" s="13"/>
      <c r="B179" s="234"/>
      <c r="C179" s="235"/>
      <c r="D179" s="227" t="s">
        <v>170</v>
      </c>
      <c r="E179" s="236" t="s">
        <v>19</v>
      </c>
      <c r="F179" s="237" t="s">
        <v>282</v>
      </c>
      <c r="G179" s="235"/>
      <c r="H179" s="238">
        <v>5.4000000000000004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82</v>
      </c>
      <c r="AV179" s="13" t="s">
        <v>82</v>
      </c>
      <c r="AW179" s="13" t="s">
        <v>33</v>
      </c>
      <c r="AX179" s="13" t="s">
        <v>72</v>
      </c>
      <c r="AY179" s="244" t="s">
        <v>157</v>
      </c>
    </row>
    <row r="180" s="15" customFormat="1">
      <c r="A180" s="15"/>
      <c r="B180" s="256"/>
      <c r="C180" s="257"/>
      <c r="D180" s="227" t="s">
        <v>170</v>
      </c>
      <c r="E180" s="258" t="s">
        <v>19</v>
      </c>
      <c r="F180" s="259" t="s">
        <v>208</v>
      </c>
      <c r="G180" s="257"/>
      <c r="H180" s="260">
        <v>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170</v>
      </c>
      <c r="AU180" s="266" t="s">
        <v>82</v>
      </c>
      <c r="AV180" s="15" t="s">
        <v>164</v>
      </c>
      <c r="AW180" s="15" t="s">
        <v>33</v>
      </c>
      <c r="AX180" s="15" t="s">
        <v>80</v>
      </c>
      <c r="AY180" s="266" t="s">
        <v>157</v>
      </c>
    </row>
    <row r="181" s="2" customFormat="1" ht="21.75" customHeight="1">
      <c r="A181" s="39"/>
      <c r="B181" s="40"/>
      <c r="C181" s="214" t="s">
        <v>283</v>
      </c>
      <c r="D181" s="214" t="s">
        <v>159</v>
      </c>
      <c r="E181" s="215" t="s">
        <v>284</v>
      </c>
      <c r="F181" s="216" t="s">
        <v>285</v>
      </c>
      <c r="G181" s="217" t="s">
        <v>200</v>
      </c>
      <c r="H181" s="218">
        <v>14.225</v>
      </c>
      <c r="I181" s="219"/>
      <c r="J181" s="220">
        <f>ROUND(I181*H181,2)</f>
        <v>0</v>
      </c>
      <c r="K181" s="216" t="s">
        <v>163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0.063</v>
      </c>
      <c r="T181" s="224">
        <f>S181*H181</f>
        <v>0.89617499999999994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164</v>
      </c>
      <c r="AT181" s="225" t="s">
        <v>159</v>
      </c>
      <c r="AU181" s="225" t="s">
        <v>82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164</v>
      </c>
      <c r="BM181" s="225" t="s">
        <v>286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287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82</v>
      </c>
    </row>
    <row r="183" s="2" customFormat="1">
      <c r="A183" s="39"/>
      <c r="B183" s="40"/>
      <c r="C183" s="41"/>
      <c r="D183" s="232" t="s">
        <v>168</v>
      </c>
      <c r="E183" s="41"/>
      <c r="F183" s="233" t="s">
        <v>288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168</v>
      </c>
      <c r="AU183" s="18" t="s">
        <v>82</v>
      </c>
    </row>
    <row r="184" s="13" customFormat="1">
      <c r="A184" s="13"/>
      <c r="B184" s="234"/>
      <c r="C184" s="235"/>
      <c r="D184" s="227" t="s">
        <v>170</v>
      </c>
      <c r="E184" s="236" t="s">
        <v>19</v>
      </c>
      <c r="F184" s="237" t="s">
        <v>289</v>
      </c>
      <c r="G184" s="235"/>
      <c r="H184" s="238">
        <v>5.625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170</v>
      </c>
      <c r="AU184" s="244" t="s">
        <v>82</v>
      </c>
      <c r="AV184" s="13" t="s">
        <v>82</v>
      </c>
      <c r="AW184" s="13" t="s">
        <v>33</v>
      </c>
      <c r="AX184" s="13" t="s">
        <v>72</v>
      </c>
      <c r="AY184" s="244" t="s">
        <v>157</v>
      </c>
    </row>
    <row r="185" s="13" customFormat="1">
      <c r="A185" s="13"/>
      <c r="B185" s="234"/>
      <c r="C185" s="235"/>
      <c r="D185" s="227" t="s">
        <v>170</v>
      </c>
      <c r="E185" s="236" t="s">
        <v>19</v>
      </c>
      <c r="F185" s="237" t="s">
        <v>290</v>
      </c>
      <c r="G185" s="235"/>
      <c r="H185" s="238">
        <v>8.5999999999999996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82</v>
      </c>
      <c r="AV185" s="13" t="s">
        <v>82</v>
      </c>
      <c r="AW185" s="13" t="s">
        <v>33</v>
      </c>
      <c r="AX185" s="13" t="s">
        <v>72</v>
      </c>
      <c r="AY185" s="244" t="s">
        <v>157</v>
      </c>
    </row>
    <row r="186" s="15" customFormat="1">
      <c r="A186" s="15"/>
      <c r="B186" s="256"/>
      <c r="C186" s="257"/>
      <c r="D186" s="227" t="s">
        <v>170</v>
      </c>
      <c r="E186" s="258" t="s">
        <v>19</v>
      </c>
      <c r="F186" s="259" t="s">
        <v>208</v>
      </c>
      <c r="G186" s="257"/>
      <c r="H186" s="260">
        <v>14.225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170</v>
      </c>
      <c r="AU186" s="266" t="s">
        <v>82</v>
      </c>
      <c r="AV186" s="15" t="s">
        <v>164</v>
      </c>
      <c r="AW186" s="15" t="s">
        <v>33</v>
      </c>
      <c r="AX186" s="15" t="s">
        <v>80</v>
      </c>
      <c r="AY186" s="266" t="s">
        <v>157</v>
      </c>
    </row>
    <row r="187" s="2" customFormat="1" ht="16.5" customHeight="1">
      <c r="A187" s="39"/>
      <c r="B187" s="40"/>
      <c r="C187" s="214" t="s">
        <v>291</v>
      </c>
      <c r="D187" s="214" t="s">
        <v>159</v>
      </c>
      <c r="E187" s="215" t="s">
        <v>292</v>
      </c>
      <c r="F187" s="216" t="s">
        <v>19</v>
      </c>
      <c r="G187" s="217" t="s">
        <v>273</v>
      </c>
      <c r="H187" s="218">
        <v>1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164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164</v>
      </c>
      <c r="BM187" s="225" t="s">
        <v>293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294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 ht="16.5" customHeight="1">
      <c r="A189" s="39"/>
      <c r="B189" s="40"/>
      <c r="C189" s="214" t="s">
        <v>8</v>
      </c>
      <c r="D189" s="214" t="s">
        <v>159</v>
      </c>
      <c r="E189" s="215" t="s">
        <v>295</v>
      </c>
      <c r="F189" s="216" t="s">
        <v>296</v>
      </c>
      <c r="G189" s="217" t="s">
        <v>273</v>
      </c>
      <c r="H189" s="218">
        <v>1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1.8</v>
      </c>
      <c r="T189" s="224">
        <f>S189*H189</f>
        <v>1.8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164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164</v>
      </c>
      <c r="BM189" s="225" t="s">
        <v>297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296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>
      <c r="A191" s="39"/>
      <c r="B191" s="40"/>
      <c r="C191" s="41"/>
      <c r="D191" s="227" t="s">
        <v>298</v>
      </c>
      <c r="E191" s="41"/>
      <c r="F191" s="267" t="s">
        <v>299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298</v>
      </c>
      <c r="AU191" s="18" t="s">
        <v>82</v>
      </c>
    </row>
    <row r="192" s="2" customFormat="1" ht="16.5" customHeight="1">
      <c r="A192" s="39"/>
      <c r="B192" s="40"/>
      <c r="C192" s="214" t="s">
        <v>300</v>
      </c>
      <c r="D192" s="214" t="s">
        <v>159</v>
      </c>
      <c r="E192" s="215" t="s">
        <v>301</v>
      </c>
      <c r="F192" s="216" t="s">
        <v>302</v>
      </c>
      <c r="G192" s="217" t="s">
        <v>273</v>
      </c>
      <c r="H192" s="218">
        <v>1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164</v>
      </c>
      <c r="AT192" s="225" t="s">
        <v>159</v>
      </c>
      <c r="AU192" s="225" t="s">
        <v>82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164</v>
      </c>
      <c r="BM192" s="225" t="s">
        <v>303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302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82</v>
      </c>
    </row>
    <row r="194" s="2" customFormat="1">
      <c r="A194" s="39"/>
      <c r="B194" s="40"/>
      <c r="C194" s="41"/>
      <c r="D194" s="227" t="s">
        <v>298</v>
      </c>
      <c r="E194" s="41"/>
      <c r="F194" s="267" t="s">
        <v>304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298</v>
      </c>
      <c r="AU194" s="18" t="s">
        <v>82</v>
      </c>
    </row>
    <row r="195" s="2" customFormat="1" ht="24.15" customHeight="1">
      <c r="A195" s="39"/>
      <c r="B195" s="40"/>
      <c r="C195" s="214" t="s">
        <v>305</v>
      </c>
      <c r="D195" s="214" t="s">
        <v>159</v>
      </c>
      <c r="E195" s="215" t="s">
        <v>306</v>
      </c>
      <c r="F195" s="216" t="s">
        <v>307</v>
      </c>
      <c r="G195" s="217" t="s">
        <v>308</v>
      </c>
      <c r="H195" s="218">
        <v>21</v>
      </c>
      <c r="I195" s="219"/>
      <c r="J195" s="220">
        <f>ROUND(I195*H195,2)</f>
        <v>0</v>
      </c>
      <c r="K195" s="216" t="s">
        <v>163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0.069000000000000006</v>
      </c>
      <c r="T195" s="224">
        <f>S195*H195</f>
        <v>1.4490000000000001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164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164</v>
      </c>
      <c r="BM195" s="225" t="s">
        <v>309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310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>
      <c r="A197" s="39"/>
      <c r="B197" s="40"/>
      <c r="C197" s="41"/>
      <c r="D197" s="232" t="s">
        <v>168</v>
      </c>
      <c r="E197" s="41"/>
      <c r="F197" s="233" t="s">
        <v>311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168</v>
      </c>
      <c r="AU197" s="18" t="s">
        <v>82</v>
      </c>
    </row>
    <row r="198" s="13" customFormat="1">
      <c r="A198" s="13"/>
      <c r="B198" s="234"/>
      <c r="C198" s="235"/>
      <c r="D198" s="227" t="s">
        <v>170</v>
      </c>
      <c r="E198" s="236" t="s">
        <v>19</v>
      </c>
      <c r="F198" s="237" t="s">
        <v>312</v>
      </c>
      <c r="G198" s="235"/>
      <c r="H198" s="238">
        <v>13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170</v>
      </c>
      <c r="AU198" s="244" t="s">
        <v>82</v>
      </c>
      <c r="AV198" s="13" t="s">
        <v>82</v>
      </c>
      <c r="AW198" s="13" t="s">
        <v>33</v>
      </c>
      <c r="AX198" s="13" t="s">
        <v>72</v>
      </c>
      <c r="AY198" s="244" t="s">
        <v>157</v>
      </c>
    </row>
    <row r="199" s="13" customFormat="1">
      <c r="A199" s="13"/>
      <c r="B199" s="234"/>
      <c r="C199" s="235"/>
      <c r="D199" s="227" t="s">
        <v>170</v>
      </c>
      <c r="E199" s="236" t="s">
        <v>19</v>
      </c>
      <c r="F199" s="237" t="s">
        <v>313</v>
      </c>
      <c r="G199" s="235"/>
      <c r="H199" s="238">
        <v>7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82</v>
      </c>
      <c r="AV199" s="13" t="s">
        <v>82</v>
      </c>
      <c r="AW199" s="13" t="s">
        <v>33</v>
      </c>
      <c r="AX199" s="13" t="s">
        <v>72</v>
      </c>
      <c r="AY199" s="244" t="s">
        <v>157</v>
      </c>
    </row>
    <row r="200" s="13" customFormat="1">
      <c r="A200" s="13"/>
      <c r="B200" s="234"/>
      <c r="C200" s="235"/>
      <c r="D200" s="227" t="s">
        <v>170</v>
      </c>
      <c r="E200" s="236" t="s">
        <v>19</v>
      </c>
      <c r="F200" s="237" t="s">
        <v>314</v>
      </c>
      <c r="G200" s="235"/>
      <c r="H200" s="238">
        <v>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157</v>
      </c>
    </row>
    <row r="201" s="15" customFormat="1">
      <c r="A201" s="15"/>
      <c r="B201" s="256"/>
      <c r="C201" s="257"/>
      <c r="D201" s="227" t="s">
        <v>170</v>
      </c>
      <c r="E201" s="258" t="s">
        <v>19</v>
      </c>
      <c r="F201" s="259" t="s">
        <v>208</v>
      </c>
      <c r="G201" s="257"/>
      <c r="H201" s="260">
        <v>21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170</v>
      </c>
      <c r="AU201" s="266" t="s">
        <v>82</v>
      </c>
      <c r="AV201" s="15" t="s">
        <v>164</v>
      </c>
      <c r="AW201" s="15" t="s">
        <v>33</v>
      </c>
      <c r="AX201" s="15" t="s">
        <v>80</v>
      </c>
      <c r="AY201" s="266" t="s">
        <v>157</v>
      </c>
    </row>
    <row r="202" s="2" customFormat="1" ht="24.15" customHeight="1">
      <c r="A202" s="39"/>
      <c r="B202" s="40"/>
      <c r="C202" s="214" t="s">
        <v>315</v>
      </c>
      <c r="D202" s="214" t="s">
        <v>159</v>
      </c>
      <c r="E202" s="215" t="s">
        <v>316</v>
      </c>
      <c r="F202" s="216" t="s">
        <v>317</v>
      </c>
      <c r="G202" s="217" t="s">
        <v>162</v>
      </c>
      <c r="H202" s="218">
        <v>0.029999999999999999</v>
      </c>
      <c r="I202" s="219"/>
      <c r="J202" s="220">
        <f>ROUND(I202*H202,2)</f>
        <v>0</v>
      </c>
      <c r="K202" s="216" t="s">
        <v>163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1.8</v>
      </c>
      <c r="T202" s="224">
        <f>S202*H202</f>
        <v>0.053999999999999999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318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319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>
      <c r="A204" s="39"/>
      <c r="B204" s="40"/>
      <c r="C204" s="41"/>
      <c r="D204" s="232" t="s">
        <v>168</v>
      </c>
      <c r="E204" s="41"/>
      <c r="F204" s="233" t="s">
        <v>320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168</v>
      </c>
      <c r="AU204" s="18" t="s">
        <v>82</v>
      </c>
    </row>
    <row r="205" s="13" customFormat="1">
      <c r="A205" s="13"/>
      <c r="B205" s="234"/>
      <c r="C205" s="235"/>
      <c r="D205" s="227" t="s">
        <v>170</v>
      </c>
      <c r="E205" s="236" t="s">
        <v>19</v>
      </c>
      <c r="F205" s="237" t="s">
        <v>321</v>
      </c>
      <c r="G205" s="235"/>
      <c r="H205" s="238">
        <v>0.029999999999999999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82</v>
      </c>
      <c r="AV205" s="13" t="s">
        <v>82</v>
      </c>
      <c r="AW205" s="13" t="s">
        <v>33</v>
      </c>
      <c r="AX205" s="13" t="s">
        <v>80</v>
      </c>
      <c r="AY205" s="244" t="s">
        <v>157</v>
      </c>
    </row>
    <row r="206" s="2" customFormat="1" ht="24.15" customHeight="1">
      <c r="A206" s="39"/>
      <c r="B206" s="40"/>
      <c r="C206" s="214" t="s">
        <v>322</v>
      </c>
      <c r="D206" s="214" t="s">
        <v>159</v>
      </c>
      <c r="E206" s="215" t="s">
        <v>323</v>
      </c>
      <c r="F206" s="216" t="s">
        <v>324</v>
      </c>
      <c r="G206" s="217" t="s">
        <v>162</v>
      </c>
      <c r="H206" s="218">
        <v>1.224</v>
      </c>
      <c r="I206" s="219"/>
      <c r="J206" s="220">
        <f>ROUND(I206*H206,2)</f>
        <v>0</v>
      </c>
      <c r="K206" s="216" t="s">
        <v>163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1.8</v>
      </c>
      <c r="T206" s="224">
        <f>S206*H206</f>
        <v>2.2031999999999998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325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326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>
      <c r="A208" s="39"/>
      <c r="B208" s="40"/>
      <c r="C208" s="41"/>
      <c r="D208" s="232" t="s">
        <v>168</v>
      </c>
      <c r="E208" s="41"/>
      <c r="F208" s="233" t="s">
        <v>327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13" customFormat="1">
      <c r="A209" s="13"/>
      <c r="B209" s="234"/>
      <c r="C209" s="235"/>
      <c r="D209" s="227" t="s">
        <v>170</v>
      </c>
      <c r="E209" s="236" t="s">
        <v>19</v>
      </c>
      <c r="F209" s="237" t="s">
        <v>328</v>
      </c>
      <c r="G209" s="235"/>
      <c r="H209" s="238">
        <v>0.623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82</v>
      </c>
      <c r="AV209" s="13" t="s">
        <v>82</v>
      </c>
      <c r="AW209" s="13" t="s">
        <v>33</v>
      </c>
      <c r="AX209" s="13" t="s">
        <v>72</v>
      </c>
      <c r="AY209" s="244" t="s">
        <v>157</v>
      </c>
    </row>
    <row r="210" s="13" customFormat="1">
      <c r="A210" s="13"/>
      <c r="B210" s="234"/>
      <c r="C210" s="235"/>
      <c r="D210" s="227" t="s">
        <v>170</v>
      </c>
      <c r="E210" s="236" t="s">
        <v>19</v>
      </c>
      <c r="F210" s="237" t="s">
        <v>329</v>
      </c>
      <c r="G210" s="235"/>
      <c r="H210" s="238">
        <v>0.063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170</v>
      </c>
      <c r="AU210" s="244" t="s">
        <v>82</v>
      </c>
      <c r="AV210" s="13" t="s">
        <v>82</v>
      </c>
      <c r="AW210" s="13" t="s">
        <v>33</v>
      </c>
      <c r="AX210" s="13" t="s">
        <v>72</v>
      </c>
      <c r="AY210" s="244" t="s">
        <v>157</v>
      </c>
    </row>
    <row r="211" s="13" customFormat="1">
      <c r="A211" s="13"/>
      <c r="B211" s="234"/>
      <c r="C211" s="235"/>
      <c r="D211" s="227" t="s">
        <v>170</v>
      </c>
      <c r="E211" s="236" t="s">
        <v>19</v>
      </c>
      <c r="F211" s="237" t="s">
        <v>329</v>
      </c>
      <c r="G211" s="235"/>
      <c r="H211" s="238">
        <v>0.063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170</v>
      </c>
      <c r="AU211" s="244" t="s">
        <v>82</v>
      </c>
      <c r="AV211" s="13" t="s">
        <v>82</v>
      </c>
      <c r="AW211" s="13" t="s">
        <v>33</v>
      </c>
      <c r="AX211" s="13" t="s">
        <v>72</v>
      </c>
      <c r="AY211" s="244" t="s">
        <v>157</v>
      </c>
    </row>
    <row r="212" s="13" customFormat="1">
      <c r="A212" s="13"/>
      <c r="B212" s="234"/>
      <c r="C212" s="235"/>
      <c r="D212" s="227" t="s">
        <v>170</v>
      </c>
      <c r="E212" s="236" t="s">
        <v>19</v>
      </c>
      <c r="F212" s="237" t="s">
        <v>330</v>
      </c>
      <c r="G212" s="235"/>
      <c r="H212" s="238">
        <v>0.125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170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157</v>
      </c>
    </row>
    <row r="213" s="13" customFormat="1">
      <c r="A213" s="13"/>
      <c r="B213" s="234"/>
      <c r="C213" s="235"/>
      <c r="D213" s="227" t="s">
        <v>170</v>
      </c>
      <c r="E213" s="236" t="s">
        <v>19</v>
      </c>
      <c r="F213" s="237" t="s">
        <v>331</v>
      </c>
      <c r="G213" s="235"/>
      <c r="H213" s="238">
        <v>0.34999999999999998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157</v>
      </c>
    </row>
    <row r="214" s="15" customFormat="1">
      <c r="A214" s="15"/>
      <c r="B214" s="256"/>
      <c r="C214" s="257"/>
      <c r="D214" s="227" t="s">
        <v>170</v>
      </c>
      <c r="E214" s="258" t="s">
        <v>19</v>
      </c>
      <c r="F214" s="259" t="s">
        <v>208</v>
      </c>
      <c r="G214" s="257"/>
      <c r="H214" s="260">
        <v>1.2239999999999998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170</v>
      </c>
      <c r="AU214" s="266" t="s">
        <v>82</v>
      </c>
      <c r="AV214" s="15" t="s">
        <v>164</v>
      </c>
      <c r="AW214" s="15" t="s">
        <v>33</v>
      </c>
      <c r="AX214" s="15" t="s">
        <v>80</v>
      </c>
      <c r="AY214" s="266" t="s">
        <v>157</v>
      </c>
    </row>
    <row r="215" s="2" customFormat="1" ht="24.15" customHeight="1">
      <c r="A215" s="39"/>
      <c r="B215" s="40"/>
      <c r="C215" s="214" t="s">
        <v>332</v>
      </c>
      <c r="D215" s="214" t="s">
        <v>159</v>
      </c>
      <c r="E215" s="215" t="s">
        <v>333</v>
      </c>
      <c r="F215" s="216" t="s">
        <v>334</v>
      </c>
      <c r="G215" s="217" t="s">
        <v>200</v>
      </c>
      <c r="H215" s="218">
        <v>3.6360000000000001</v>
      </c>
      <c r="I215" s="219"/>
      <c r="J215" s="220">
        <f>ROUND(I215*H215,2)</f>
        <v>0</v>
      </c>
      <c r="K215" s="216" t="s">
        <v>163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0.27000000000000002</v>
      </c>
      <c r="T215" s="224">
        <f>S215*H215</f>
        <v>0.98172000000000015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164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164</v>
      </c>
      <c r="BM215" s="225" t="s">
        <v>335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336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>
      <c r="A217" s="39"/>
      <c r="B217" s="40"/>
      <c r="C217" s="41"/>
      <c r="D217" s="232" t="s">
        <v>168</v>
      </c>
      <c r="E217" s="41"/>
      <c r="F217" s="233" t="s">
        <v>337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168</v>
      </c>
      <c r="AU217" s="18" t="s">
        <v>82</v>
      </c>
    </row>
    <row r="218" s="13" customFormat="1">
      <c r="A218" s="13"/>
      <c r="B218" s="234"/>
      <c r="C218" s="235"/>
      <c r="D218" s="227" t="s">
        <v>170</v>
      </c>
      <c r="E218" s="236" t="s">
        <v>19</v>
      </c>
      <c r="F218" s="237" t="s">
        <v>338</v>
      </c>
      <c r="G218" s="235"/>
      <c r="H218" s="238">
        <v>3.6360000000000001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170</v>
      </c>
      <c r="AU218" s="244" t="s">
        <v>82</v>
      </c>
      <c r="AV218" s="13" t="s">
        <v>82</v>
      </c>
      <c r="AW218" s="13" t="s">
        <v>33</v>
      </c>
      <c r="AX218" s="13" t="s">
        <v>80</v>
      </c>
      <c r="AY218" s="244" t="s">
        <v>157</v>
      </c>
    </row>
    <row r="219" s="2" customFormat="1" ht="24.15" customHeight="1">
      <c r="A219" s="39"/>
      <c r="B219" s="40"/>
      <c r="C219" s="214" t="s">
        <v>7</v>
      </c>
      <c r="D219" s="214" t="s">
        <v>159</v>
      </c>
      <c r="E219" s="215" t="s">
        <v>339</v>
      </c>
      <c r="F219" s="216" t="s">
        <v>340</v>
      </c>
      <c r="G219" s="217" t="s">
        <v>162</v>
      </c>
      <c r="H219" s="218">
        <v>0.10100000000000001</v>
      </c>
      <c r="I219" s="219"/>
      <c r="J219" s="220">
        <f>ROUND(I219*H219,2)</f>
        <v>0</v>
      </c>
      <c r="K219" s="216" t="s">
        <v>163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2.2000000000000002</v>
      </c>
      <c r="T219" s="224">
        <f>S219*H219</f>
        <v>0.22220000000000004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164</v>
      </c>
      <c r="AT219" s="225" t="s">
        <v>159</v>
      </c>
      <c r="AU219" s="225" t="s">
        <v>82</v>
      </c>
      <c r="AY219" s="18" t="s">
        <v>157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80</v>
      </c>
      <c r="BK219" s="226">
        <f>ROUND(I219*H219,2)</f>
        <v>0</v>
      </c>
      <c r="BL219" s="18" t="s">
        <v>164</v>
      </c>
      <c r="BM219" s="225" t="s">
        <v>341</v>
      </c>
    </row>
    <row r="220" s="2" customFormat="1">
      <c r="A220" s="39"/>
      <c r="B220" s="40"/>
      <c r="C220" s="41"/>
      <c r="D220" s="227" t="s">
        <v>166</v>
      </c>
      <c r="E220" s="41"/>
      <c r="F220" s="228" t="s">
        <v>342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82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343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82</v>
      </c>
    </row>
    <row r="222" s="13" customFormat="1">
      <c r="A222" s="13"/>
      <c r="B222" s="234"/>
      <c r="C222" s="235"/>
      <c r="D222" s="227" t="s">
        <v>170</v>
      </c>
      <c r="E222" s="236" t="s">
        <v>19</v>
      </c>
      <c r="F222" s="237" t="s">
        <v>344</v>
      </c>
      <c r="G222" s="235"/>
      <c r="H222" s="238">
        <v>0.10100000000000001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170</v>
      </c>
      <c r="AU222" s="244" t="s">
        <v>82</v>
      </c>
      <c r="AV222" s="13" t="s">
        <v>82</v>
      </c>
      <c r="AW222" s="13" t="s">
        <v>33</v>
      </c>
      <c r="AX222" s="13" t="s">
        <v>80</v>
      </c>
      <c r="AY222" s="244" t="s">
        <v>157</v>
      </c>
    </row>
    <row r="223" s="2" customFormat="1" ht="24.15" customHeight="1">
      <c r="A223" s="39"/>
      <c r="B223" s="40"/>
      <c r="C223" s="214" t="s">
        <v>345</v>
      </c>
      <c r="D223" s="214" t="s">
        <v>159</v>
      </c>
      <c r="E223" s="215" t="s">
        <v>346</v>
      </c>
      <c r="F223" s="216" t="s">
        <v>347</v>
      </c>
      <c r="G223" s="217" t="s">
        <v>308</v>
      </c>
      <c r="H223" s="218">
        <v>13</v>
      </c>
      <c r="I223" s="219"/>
      <c r="J223" s="220">
        <f>ROUND(I223*H223,2)</f>
        <v>0</v>
      </c>
      <c r="K223" s="216" t="s">
        <v>163</v>
      </c>
      <c r="L223" s="45"/>
      <c r="M223" s="221" t="s">
        <v>19</v>
      </c>
      <c r="N223" s="222" t="s">
        <v>43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0.017000000000000001</v>
      </c>
      <c r="T223" s="224">
        <f>S223*H223</f>
        <v>0.22100000000000003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164</v>
      </c>
      <c r="AT223" s="225" t="s">
        <v>159</v>
      </c>
      <c r="AU223" s="225" t="s">
        <v>82</v>
      </c>
      <c r="AY223" s="18" t="s">
        <v>157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80</v>
      </c>
      <c r="BK223" s="226">
        <f>ROUND(I223*H223,2)</f>
        <v>0</v>
      </c>
      <c r="BL223" s="18" t="s">
        <v>164</v>
      </c>
      <c r="BM223" s="225" t="s">
        <v>348</v>
      </c>
    </row>
    <row r="224" s="2" customFormat="1">
      <c r="A224" s="39"/>
      <c r="B224" s="40"/>
      <c r="C224" s="41"/>
      <c r="D224" s="227" t="s">
        <v>166</v>
      </c>
      <c r="E224" s="41"/>
      <c r="F224" s="228" t="s">
        <v>349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166</v>
      </c>
      <c r="AU224" s="18" t="s">
        <v>82</v>
      </c>
    </row>
    <row r="225" s="2" customFormat="1">
      <c r="A225" s="39"/>
      <c r="B225" s="40"/>
      <c r="C225" s="41"/>
      <c r="D225" s="232" t="s">
        <v>168</v>
      </c>
      <c r="E225" s="41"/>
      <c r="F225" s="233" t="s">
        <v>350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168</v>
      </c>
      <c r="AU225" s="18" t="s">
        <v>82</v>
      </c>
    </row>
    <row r="226" s="13" customFormat="1">
      <c r="A226" s="13"/>
      <c r="B226" s="234"/>
      <c r="C226" s="235"/>
      <c r="D226" s="227" t="s">
        <v>170</v>
      </c>
      <c r="E226" s="236" t="s">
        <v>19</v>
      </c>
      <c r="F226" s="237" t="s">
        <v>351</v>
      </c>
      <c r="G226" s="235"/>
      <c r="H226" s="238">
        <v>13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82</v>
      </c>
      <c r="AV226" s="13" t="s">
        <v>82</v>
      </c>
      <c r="AW226" s="13" t="s">
        <v>33</v>
      </c>
      <c r="AX226" s="13" t="s">
        <v>80</v>
      </c>
      <c r="AY226" s="244" t="s">
        <v>157</v>
      </c>
    </row>
    <row r="227" s="2" customFormat="1" ht="24.15" customHeight="1">
      <c r="A227" s="39"/>
      <c r="B227" s="40"/>
      <c r="C227" s="214" t="s">
        <v>352</v>
      </c>
      <c r="D227" s="214" t="s">
        <v>159</v>
      </c>
      <c r="E227" s="215" t="s">
        <v>353</v>
      </c>
      <c r="F227" s="216" t="s">
        <v>354</v>
      </c>
      <c r="G227" s="217" t="s">
        <v>308</v>
      </c>
      <c r="H227" s="218">
        <v>4</v>
      </c>
      <c r="I227" s="219"/>
      <c r="J227" s="220">
        <f>ROUND(I227*H227,2)</f>
        <v>0</v>
      </c>
      <c r="K227" s="216" t="s">
        <v>163</v>
      </c>
      <c r="L227" s="45"/>
      <c r="M227" s="221" t="s">
        <v>19</v>
      </c>
      <c r="N227" s="222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0.058999999999999997</v>
      </c>
      <c r="T227" s="224">
        <f>S227*H227</f>
        <v>0.23599999999999999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164</v>
      </c>
      <c r="AT227" s="225" t="s">
        <v>159</v>
      </c>
      <c r="AU227" s="225" t="s">
        <v>82</v>
      </c>
      <c r="AY227" s="18" t="s">
        <v>157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80</v>
      </c>
      <c r="BK227" s="226">
        <f>ROUND(I227*H227,2)</f>
        <v>0</v>
      </c>
      <c r="BL227" s="18" t="s">
        <v>164</v>
      </c>
      <c r="BM227" s="225" t="s">
        <v>355</v>
      </c>
    </row>
    <row r="228" s="2" customFormat="1">
      <c r="A228" s="39"/>
      <c r="B228" s="40"/>
      <c r="C228" s="41"/>
      <c r="D228" s="227" t="s">
        <v>166</v>
      </c>
      <c r="E228" s="41"/>
      <c r="F228" s="228" t="s">
        <v>356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166</v>
      </c>
      <c r="AU228" s="18" t="s">
        <v>82</v>
      </c>
    </row>
    <row r="229" s="2" customFormat="1">
      <c r="A229" s="39"/>
      <c r="B229" s="40"/>
      <c r="C229" s="41"/>
      <c r="D229" s="232" t="s">
        <v>168</v>
      </c>
      <c r="E229" s="41"/>
      <c r="F229" s="233" t="s">
        <v>357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168</v>
      </c>
      <c r="AU229" s="18" t="s">
        <v>82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358</v>
      </c>
      <c r="G230" s="235"/>
      <c r="H230" s="238">
        <v>3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3" customFormat="1">
      <c r="A231" s="13"/>
      <c r="B231" s="234"/>
      <c r="C231" s="235"/>
      <c r="D231" s="227" t="s">
        <v>170</v>
      </c>
      <c r="E231" s="236" t="s">
        <v>19</v>
      </c>
      <c r="F231" s="237" t="s">
        <v>80</v>
      </c>
      <c r="G231" s="235"/>
      <c r="H231" s="238">
        <v>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170</v>
      </c>
      <c r="AU231" s="244" t="s">
        <v>82</v>
      </c>
      <c r="AV231" s="13" t="s">
        <v>82</v>
      </c>
      <c r="AW231" s="13" t="s">
        <v>33</v>
      </c>
      <c r="AX231" s="13" t="s">
        <v>72</v>
      </c>
      <c r="AY231" s="244" t="s">
        <v>157</v>
      </c>
    </row>
    <row r="232" s="15" customFormat="1">
      <c r="A232" s="15"/>
      <c r="B232" s="256"/>
      <c r="C232" s="257"/>
      <c r="D232" s="227" t="s">
        <v>170</v>
      </c>
      <c r="E232" s="258" t="s">
        <v>19</v>
      </c>
      <c r="F232" s="259" t="s">
        <v>208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170</v>
      </c>
      <c r="AU232" s="266" t="s">
        <v>82</v>
      </c>
      <c r="AV232" s="15" t="s">
        <v>164</v>
      </c>
      <c r="AW232" s="15" t="s">
        <v>33</v>
      </c>
      <c r="AX232" s="15" t="s">
        <v>80</v>
      </c>
      <c r="AY232" s="266" t="s">
        <v>157</v>
      </c>
    </row>
    <row r="233" s="2" customFormat="1" ht="24.15" customHeight="1">
      <c r="A233" s="39"/>
      <c r="B233" s="40"/>
      <c r="C233" s="214" t="s">
        <v>359</v>
      </c>
      <c r="D233" s="214" t="s">
        <v>159</v>
      </c>
      <c r="E233" s="215" t="s">
        <v>360</v>
      </c>
      <c r="F233" s="216" t="s">
        <v>361</v>
      </c>
      <c r="G233" s="217" t="s">
        <v>308</v>
      </c>
      <c r="H233" s="218">
        <v>5</v>
      </c>
      <c r="I233" s="219"/>
      <c r="J233" s="220">
        <f>ROUND(I233*H233,2)</f>
        <v>0</v>
      </c>
      <c r="K233" s="216" t="s">
        <v>163</v>
      </c>
      <c r="L233" s="45"/>
      <c r="M233" s="221" t="s">
        <v>19</v>
      </c>
      <c r="N233" s="222" t="s">
        <v>43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0.187</v>
      </c>
      <c r="T233" s="224">
        <f>S233*H233</f>
        <v>0.93500000000000005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164</v>
      </c>
      <c r="AT233" s="225" t="s">
        <v>159</v>
      </c>
      <c r="AU233" s="225" t="s">
        <v>82</v>
      </c>
      <c r="AY233" s="18" t="s">
        <v>157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80</v>
      </c>
      <c r="BK233" s="226">
        <f>ROUND(I233*H233,2)</f>
        <v>0</v>
      </c>
      <c r="BL233" s="18" t="s">
        <v>164</v>
      </c>
      <c r="BM233" s="225" t="s">
        <v>362</v>
      </c>
    </row>
    <row r="234" s="2" customFormat="1">
      <c r="A234" s="39"/>
      <c r="B234" s="40"/>
      <c r="C234" s="41"/>
      <c r="D234" s="227" t="s">
        <v>166</v>
      </c>
      <c r="E234" s="41"/>
      <c r="F234" s="228" t="s">
        <v>363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166</v>
      </c>
      <c r="AU234" s="18" t="s">
        <v>82</v>
      </c>
    </row>
    <row r="235" s="2" customFormat="1">
      <c r="A235" s="39"/>
      <c r="B235" s="40"/>
      <c r="C235" s="41"/>
      <c r="D235" s="232" t="s">
        <v>168</v>
      </c>
      <c r="E235" s="41"/>
      <c r="F235" s="233" t="s">
        <v>364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168</v>
      </c>
      <c r="AU235" s="18" t="s">
        <v>82</v>
      </c>
    </row>
    <row r="236" s="13" customFormat="1">
      <c r="A236" s="13"/>
      <c r="B236" s="234"/>
      <c r="C236" s="235"/>
      <c r="D236" s="227" t="s">
        <v>170</v>
      </c>
      <c r="E236" s="236" t="s">
        <v>19</v>
      </c>
      <c r="F236" s="237" t="s">
        <v>365</v>
      </c>
      <c r="G236" s="235"/>
      <c r="H236" s="238">
        <v>5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82</v>
      </c>
      <c r="AV236" s="13" t="s">
        <v>82</v>
      </c>
      <c r="AW236" s="13" t="s">
        <v>33</v>
      </c>
      <c r="AX236" s="13" t="s">
        <v>80</v>
      </c>
      <c r="AY236" s="244" t="s">
        <v>157</v>
      </c>
    </row>
    <row r="237" s="2" customFormat="1" ht="33" customHeight="1">
      <c r="A237" s="39"/>
      <c r="B237" s="40"/>
      <c r="C237" s="214" t="s">
        <v>366</v>
      </c>
      <c r="D237" s="214" t="s">
        <v>159</v>
      </c>
      <c r="E237" s="215" t="s">
        <v>367</v>
      </c>
      <c r="F237" s="216" t="s">
        <v>368</v>
      </c>
      <c r="G237" s="217" t="s">
        <v>247</v>
      </c>
      <c r="H237" s="218">
        <v>18.899999999999999</v>
      </c>
      <c r="I237" s="219"/>
      <c r="J237" s="220">
        <f>ROUND(I237*H237,2)</f>
        <v>0</v>
      </c>
      <c r="K237" s="216" t="s">
        <v>163</v>
      </c>
      <c r="L237" s="45"/>
      <c r="M237" s="221" t="s">
        <v>19</v>
      </c>
      <c r="N237" s="222" t="s">
        <v>43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0.027</v>
      </c>
      <c r="T237" s="224">
        <f>S237*H237</f>
        <v>0.51029999999999998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164</v>
      </c>
      <c r="AT237" s="225" t="s">
        <v>159</v>
      </c>
      <c r="AU237" s="225" t="s">
        <v>82</v>
      </c>
      <c r="AY237" s="18" t="s">
        <v>157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80</v>
      </c>
      <c r="BK237" s="226">
        <f>ROUND(I237*H237,2)</f>
        <v>0</v>
      </c>
      <c r="BL237" s="18" t="s">
        <v>164</v>
      </c>
      <c r="BM237" s="225" t="s">
        <v>369</v>
      </c>
    </row>
    <row r="238" s="2" customFormat="1">
      <c r="A238" s="39"/>
      <c r="B238" s="40"/>
      <c r="C238" s="41"/>
      <c r="D238" s="227" t="s">
        <v>166</v>
      </c>
      <c r="E238" s="41"/>
      <c r="F238" s="228" t="s">
        <v>370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166</v>
      </c>
      <c r="AU238" s="18" t="s">
        <v>82</v>
      </c>
    </row>
    <row r="239" s="2" customFormat="1">
      <c r="A239" s="39"/>
      <c r="B239" s="40"/>
      <c r="C239" s="41"/>
      <c r="D239" s="232" t="s">
        <v>168</v>
      </c>
      <c r="E239" s="41"/>
      <c r="F239" s="233" t="s">
        <v>371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168</v>
      </c>
      <c r="AU239" s="18" t="s">
        <v>82</v>
      </c>
    </row>
    <row r="240" s="13" customFormat="1">
      <c r="A240" s="13"/>
      <c r="B240" s="234"/>
      <c r="C240" s="235"/>
      <c r="D240" s="227" t="s">
        <v>170</v>
      </c>
      <c r="E240" s="236" t="s">
        <v>19</v>
      </c>
      <c r="F240" s="237" t="s">
        <v>372</v>
      </c>
      <c r="G240" s="235"/>
      <c r="H240" s="238">
        <v>7.2000000000000002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170</v>
      </c>
      <c r="AU240" s="244" t="s">
        <v>82</v>
      </c>
      <c r="AV240" s="13" t="s">
        <v>82</v>
      </c>
      <c r="AW240" s="13" t="s">
        <v>33</v>
      </c>
      <c r="AX240" s="13" t="s">
        <v>72</v>
      </c>
      <c r="AY240" s="244" t="s">
        <v>157</v>
      </c>
    </row>
    <row r="241" s="13" customFormat="1">
      <c r="A241" s="13"/>
      <c r="B241" s="234"/>
      <c r="C241" s="235"/>
      <c r="D241" s="227" t="s">
        <v>170</v>
      </c>
      <c r="E241" s="236" t="s">
        <v>19</v>
      </c>
      <c r="F241" s="237" t="s">
        <v>373</v>
      </c>
      <c r="G241" s="235"/>
      <c r="H241" s="238">
        <v>11.699999999999999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170</v>
      </c>
      <c r="AU241" s="244" t="s">
        <v>82</v>
      </c>
      <c r="AV241" s="13" t="s">
        <v>82</v>
      </c>
      <c r="AW241" s="13" t="s">
        <v>33</v>
      </c>
      <c r="AX241" s="13" t="s">
        <v>72</v>
      </c>
      <c r="AY241" s="244" t="s">
        <v>157</v>
      </c>
    </row>
    <row r="242" s="15" customFormat="1">
      <c r="A242" s="15"/>
      <c r="B242" s="256"/>
      <c r="C242" s="257"/>
      <c r="D242" s="227" t="s">
        <v>170</v>
      </c>
      <c r="E242" s="258" t="s">
        <v>19</v>
      </c>
      <c r="F242" s="259" t="s">
        <v>208</v>
      </c>
      <c r="G242" s="257"/>
      <c r="H242" s="260">
        <v>18.899999999999999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170</v>
      </c>
      <c r="AU242" s="266" t="s">
        <v>82</v>
      </c>
      <c r="AV242" s="15" t="s">
        <v>164</v>
      </c>
      <c r="AW242" s="15" t="s">
        <v>33</v>
      </c>
      <c r="AX242" s="15" t="s">
        <v>80</v>
      </c>
      <c r="AY242" s="266" t="s">
        <v>157</v>
      </c>
    </row>
    <row r="243" s="2" customFormat="1" ht="24.15" customHeight="1">
      <c r="A243" s="39"/>
      <c r="B243" s="40"/>
      <c r="C243" s="214" t="s">
        <v>374</v>
      </c>
      <c r="D243" s="214" t="s">
        <v>159</v>
      </c>
      <c r="E243" s="215" t="s">
        <v>375</v>
      </c>
      <c r="F243" s="216" t="s">
        <v>376</v>
      </c>
      <c r="G243" s="217" t="s">
        <v>308</v>
      </c>
      <c r="H243" s="218">
        <v>11</v>
      </c>
      <c r="I243" s="219"/>
      <c r="J243" s="220">
        <f>ROUND(I243*H243,2)</f>
        <v>0</v>
      </c>
      <c r="K243" s="216" t="s">
        <v>163</v>
      </c>
      <c r="L243" s="45"/>
      <c r="M243" s="221" t="s">
        <v>19</v>
      </c>
      <c r="N243" s="222" t="s">
        <v>43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0.044999999999999998</v>
      </c>
      <c r="T243" s="224">
        <f>S243*H243</f>
        <v>0.495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164</v>
      </c>
      <c r="AT243" s="225" t="s">
        <v>159</v>
      </c>
      <c r="AU243" s="225" t="s">
        <v>82</v>
      </c>
      <c r="AY243" s="18" t="s">
        <v>157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80</v>
      </c>
      <c r="BK243" s="226">
        <f>ROUND(I243*H243,2)</f>
        <v>0</v>
      </c>
      <c r="BL243" s="18" t="s">
        <v>164</v>
      </c>
      <c r="BM243" s="225" t="s">
        <v>377</v>
      </c>
    </row>
    <row r="244" s="2" customFormat="1">
      <c r="A244" s="39"/>
      <c r="B244" s="40"/>
      <c r="C244" s="41"/>
      <c r="D244" s="227" t="s">
        <v>166</v>
      </c>
      <c r="E244" s="41"/>
      <c r="F244" s="228" t="s">
        <v>378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166</v>
      </c>
      <c r="AU244" s="18" t="s">
        <v>82</v>
      </c>
    </row>
    <row r="245" s="2" customFormat="1">
      <c r="A245" s="39"/>
      <c r="B245" s="40"/>
      <c r="C245" s="41"/>
      <c r="D245" s="232" t="s">
        <v>168</v>
      </c>
      <c r="E245" s="41"/>
      <c r="F245" s="233" t="s">
        <v>379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168</v>
      </c>
      <c r="AU245" s="18" t="s">
        <v>82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380</v>
      </c>
      <c r="G246" s="235"/>
      <c r="H246" s="238">
        <v>11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80</v>
      </c>
      <c r="AY246" s="244" t="s">
        <v>157</v>
      </c>
    </row>
    <row r="247" s="2" customFormat="1" ht="24.15" customHeight="1">
      <c r="A247" s="39"/>
      <c r="B247" s="40"/>
      <c r="C247" s="214" t="s">
        <v>381</v>
      </c>
      <c r="D247" s="214" t="s">
        <v>159</v>
      </c>
      <c r="E247" s="215" t="s">
        <v>382</v>
      </c>
      <c r="F247" s="216" t="s">
        <v>383</v>
      </c>
      <c r="G247" s="217" t="s">
        <v>247</v>
      </c>
      <c r="H247" s="218">
        <v>5.79</v>
      </c>
      <c r="I247" s="219"/>
      <c r="J247" s="220">
        <f>ROUND(I247*H247,2)</f>
        <v>0</v>
      </c>
      <c r="K247" s="216" t="s">
        <v>163</v>
      </c>
      <c r="L247" s="45"/>
      <c r="M247" s="221" t="s">
        <v>19</v>
      </c>
      <c r="N247" s="222" t="s">
        <v>43</v>
      </c>
      <c r="O247" s="85"/>
      <c r="P247" s="223">
        <f>O247*H247</f>
        <v>0</v>
      </c>
      <c r="Q247" s="223">
        <v>0.00123</v>
      </c>
      <c r="R247" s="223">
        <f>Q247*H247</f>
        <v>0.0071216999999999999</v>
      </c>
      <c r="S247" s="223">
        <v>0.017000000000000001</v>
      </c>
      <c r="T247" s="224">
        <f>S247*H247</f>
        <v>0.098430000000000004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164</v>
      </c>
      <c r="AT247" s="225" t="s">
        <v>159</v>
      </c>
      <c r="AU247" s="225" t="s">
        <v>82</v>
      </c>
      <c r="AY247" s="18" t="s">
        <v>157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80</v>
      </c>
      <c r="BK247" s="226">
        <f>ROUND(I247*H247,2)</f>
        <v>0</v>
      </c>
      <c r="BL247" s="18" t="s">
        <v>164</v>
      </c>
      <c r="BM247" s="225" t="s">
        <v>384</v>
      </c>
    </row>
    <row r="248" s="2" customFormat="1">
      <c r="A248" s="39"/>
      <c r="B248" s="40"/>
      <c r="C248" s="41"/>
      <c r="D248" s="227" t="s">
        <v>166</v>
      </c>
      <c r="E248" s="41"/>
      <c r="F248" s="228" t="s">
        <v>385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166</v>
      </c>
      <c r="AU248" s="18" t="s">
        <v>82</v>
      </c>
    </row>
    <row r="249" s="2" customFormat="1">
      <c r="A249" s="39"/>
      <c r="B249" s="40"/>
      <c r="C249" s="41"/>
      <c r="D249" s="232" t="s">
        <v>168</v>
      </c>
      <c r="E249" s="41"/>
      <c r="F249" s="233" t="s">
        <v>386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168</v>
      </c>
      <c r="AU249" s="18" t="s">
        <v>82</v>
      </c>
    </row>
    <row r="250" s="13" customFormat="1">
      <c r="A250" s="13"/>
      <c r="B250" s="234"/>
      <c r="C250" s="235"/>
      <c r="D250" s="227" t="s">
        <v>170</v>
      </c>
      <c r="E250" s="236" t="s">
        <v>19</v>
      </c>
      <c r="F250" s="237" t="s">
        <v>387</v>
      </c>
      <c r="G250" s="235"/>
      <c r="H250" s="238">
        <v>0.80000000000000004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170</v>
      </c>
      <c r="AU250" s="244" t="s">
        <v>82</v>
      </c>
      <c r="AV250" s="13" t="s">
        <v>82</v>
      </c>
      <c r="AW250" s="13" t="s">
        <v>33</v>
      </c>
      <c r="AX250" s="13" t="s">
        <v>72</v>
      </c>
      <c r="AY250" s="244" t="s">
        <v>157</v>
      </c>
    </row>
    <row r="251" s="13" customFormat="1">
      <c r="A251" s="13"/>
      <c r="B251" s="234"/>
      <c r="C251" s="235"/>
      <c r="D251" s="227" t="s">
        <v>170</v>
      </c>
      <c r="E251" s="236" t="s">
        <v>19</v>
      </c>
      <c r="F251" s="237" t="s">
        <v>388</v>
      </c>
      <c r="G251" s="235"/>
      <c r="H251" s="238">
        <v>1.2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170</v>
      </c>
      <c r="AU251" s="244" t="s">
        <v>82</v>
      </c>
      <c r="AV251" s="13" t="s">
        <v>82</v>
      </c>
      <c r="AW251" s="13" t="s">
        <v>33</v>
      </c>
      <c r="AX251" s="13" t="s">
        <v>72</v>
      </c>
      <c r="AY251" s="244" t="s">
        <v>157</v>
      </c>
    </row>
    <row r="252" s="13" customFormat="1">
      <c r="A252" s="13"/>
      <c r="B252" s="234"/>
      <c r="C252" s="235"/>
      <c r="D252" s="227" t="s">
        <v>170</v>
      </c>
      <c r="E252" s="236" t="s">
        <v>19</v>
      </c>
      <c r="F252" s="237" t="s">
        <v>389</v>
      </c>
      <c r="G252" s="235"/>
      <c r="H252" s="238">
        <v>1.2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82</v>
      </c>
      <c r="AV252" s="13" t="s">
        <v>82</v>
      </c>
      <c r="AW252" s="13" t="s">
        <v>33</v>
      </c>
      <c r="AX252" s="13" t="s">
        <v>72</v>
      </c>
      <c r="AY252" s="244" t="s">
        <v>157</v>
      </c>
    </row>
    <row r="253" s="13" customFormat="1">
      <c r="A253" s="13"/>
      <c r="B253" s="234"/>
      <c r="C253" s="235"/>
      <c r="D253" s="227" t="s">
        <v>170</v>
      </c>
      <c r="E253" s="236" t="s">
        <v>19</v>
      </c>
      <c r="F253" s="237" t="s">
        <v>390</v>
      </c>
      <c r="G253" s="235"/>
      <c r="H253" s="238">
        <v>1.8999999999999999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170</v>
      </c>
      <c r="AU253" s="244" t="s">
        <v>82</v>
      </c>
      <c r="AV253" s="13" t="s">
        <v>82</v>
      </c>
      <c r="AW253" s="13" t="s">
        <v>33</v>
      </c>
      <c r="AX253" s="13" t="s">
        <v>72</v>
      </c>
      <c r="AY253" s="244" t="s">
        <v>157</v>
      </c>
    </row>
    <row r="254" s="13" customFormat="1">
      <c r="A254" s="13"/>
      <c r="B254" s="234"/>
      <c r="C254" s="235"/>
      <c r="D254" s="227" t="s">
        <v>170</v>
      </c>
      <c r="E254" s="236" t="s">
        <v>19</v>
      </c>
      <c r="F254" s="237" t="s">
        <v>391</v>
      </c>
      <c r="G254" s="235"/>
      <c r="H254" s="238">
        <v>0.68999999999999995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170</v>
      </c>
      <c r="AU254" s="244" t="s">
        <v>82</v>
      </c>
      <c r="AV254" s="13" t="s">
        <v>82</v>
      </c>
      <c r="AW254" s="13" t="s">
        <v>33</v>
      </c>
      <c r="AX254" s="13" t="s">
        <v>72</v>
      </c>
      <c r="AY254" s="244" t="s">
        <v>157</v>
      </c>
    </row>
    <row r="255" s="15" customFormat="1">
      <c r="A255" s="15"/>
      <c r="B255" s="256"/>
      <c r="C255" s="257"/>
      <c r="D255" s="227" t="s">
        <v>170</v>
      </c>
      <c r="E255" s="258" t="s">
        <v>19</v>
      </c>
      <c r="F255" s="259" t="s">
        <v>208</v>
      </c>
      <c r="G255" s="257"/>
      <c r="H255" s="260">
        <v>5.7899999999999991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170</v>
      </c>
      <c r="AU255" s="266" t="s">
        <v>82</v>
      </c>
      <c r="AV255" s="15" t="s">
        <v>164</v>
      </c>
      <c r="AW255" s="15" t="s">
        <v>33</v>
      </c>
      <c r="AX255" s="15" t="s">
        <v>80</v>
      </c>
      <c r="AY255" s="266" t="s">
        <v>157</v>
      </c>
    </row>
    <row r="256" s="2" customFormat="1" ht="24.15" customHeight="1">
      <c r="A256" s="39"/>
      <c r="B256" s="40"/>
      <c r="C256" s="214" t="s">
        <v>392</v>
      </c>
      <c r="D256" s="214" t="s">
        <v>159</v>
      </c>
      <c r="E256" s="215" t="s">
        <v>393</v>
      </c>
      <c r="F256" s="216" t="s">
        <v>394</v>
      </c>
      <c r="G256" s="217" t="s">
        <v>247</v>
      </c>
      <c r="H256" s="218">
        <v>1.6000000000000001</v>
      </c>
      <c r="I256" s="219"/>
      <c r="J256" s="220">
        <f>ROUND(I256*H256,2)</f>
        <v>0</v>
      </c>
      <c r="K256" s="216" t="s">
        <v>163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0.0013699999999999999</v>
      </c>
      <c r="R256" s="223">
        <f>Q256*H256</f>
        <v>0.0021919999999999999</v>
      </c>
      <c r="S256" s="223">
        <v>0.029000000000000001</v>
      </c>
      <c r="T256" s="224">
        <f>S256*H256</f>
        <v>0.046400000000000004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164</v>
      </c>
      <c r="AT256" s="225" t="s">
        <v>159</v>
      </c>
      <c r="AU256" s="225" t="s">
        <v>82</v>
      </c>
      <c r="AY256" s="18" t="s">
        <v>157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80</v>
      </c>
      <c r="BK256" s="226">
        <f>ROUND(I256*H256,2)</f>
        <v>0</v>
      </c>
      <c r="BL256" s="18" t="s">
        <v>164</v>
      </c>
      <c r="BM256" s="225" t="s">
        <v>395</v>
      </c>
    </row>
    <row r="257" s="2" customFormat="1">
      <c r="A257" s="39"/>
      <c r="B257" s="40"/>
      <c r="C257" s="41"/>
      <c r="D257" s="227" t="s">
        <v>166</v>
      </c>
      <c r="E257" s="41"/>
      <c r="F257" s="228" t="s">
        <v>396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166</v>
      </c>
      <c r="AU257" s="18" t="s">
        <v>82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397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82</v>
      </c>
    </row>
    <row r="259" s="13" customFormat="1">
      <c r="A259" s="13"/>
      <c r="B259" s="234"/>
      <c r="C259" s="235"/>
      <c r="D259" s="227" t="s">
        <v>170</v>
      </c>
      <c r="E259" s="236" t="s">
        <v>19</v>
      </c>
      <c r="F259" s="237" t="s">
        <v>398</v>
      </c>
      <c r="G259" s="235"/>
      <c r="H259" s="238">
        <v>0.40000000000000002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82</v>
      </c>
      <c r="AV259" s="13" t="s">
        <v>82</v>
      </c>
      <c r="AW259" s="13" t="s">
        <v>33</v>
      </c>
      <c r="AX259" s="13" t="s">
        <v>72</v>
      </c>
      <c r="AY259" s="244" t="s">
        <v>157</v>
      </c>
    </row>
    <row r="260" s="13" customFormat="1">
      <c r="A260" s="13"/>
      <c r="B260" s="234"/>
      <c r="C260" s="235"/>
      <c r="D260" s="227" t="s">
        <v>170</v>
      </c>
      <c r="E260" s="236" t="s">
        <v>19</v>
      </c>
      <c r="F260" s="237" t="s">
        <v>399</v>
      </c>
      <c r="G260" s="235"/>
      <c r="H260" s="238">
        <v>0.29999999999999999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170</v>
      </c>
      <c r="AU260" s="244" t="s">
        <v>82</v>
      </c>
      <c r="AV260" s="13" t="s">
        <v>82</v>
      </c>
      <c r="AW260" s="13" t="s">
        <v>33</v>
      </c>
      <c r="AX260" s="13" t="s">
        <v>72</v>
      </c>
      <c r="AY260" s="244" t="s">
        <v>157</v>
      </c>
    </row>
    <row r="261" s="13" customFormat="1">
      <c r="A261" s="13"/>
      <c r="B261" s="234"/>
      <c r="C261" s="235"/>
      <c r="D261" s="227" t="s">
        <v>170</v>
      </c>
      <c r="E261" s="236" t="s">
        <v>19</v>
      </c>
      <c r="F261" s="237" t="s">
        <v>400</v>
      </c>
      <c r="G261" s="235"/>
      <c r="H261" s="238">
        <v>0.59999999999999998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170</v>
      </c>
      <c r="AU261" s="244" t="s">
        <v>82</v>
      </c>
      <c r="AV261" s="13" t="s">
        <v>82</v>
      </c>
      <c r="AW261" s="13" t="s">
        <v>33</v>
      </c>
      <c r="AX261" s="13" t="s">
        <v>72</v>
      </c>
      <c r="AY261" s="244" t="s">
        <v>157</v>
      </c>
    </row>
    <row r="262" s="13" customFormat="1">
      <c r="A262" s="13"/>
      <c r="B262" s="234"/>
      <c r="C262" s="235"/>
      <c r="D262" s="227" t="s">
        <v>170</v>
      </c>
      <c r="E262" s="236" t="s">
        <v>19</v>
      </c>
      <c r="F262" s="237" t="s">
        <v>399</v>
      </c>
      <c r="G262" s="235"/>
      <c r="H262" s="238">
        <v>0.29999999999999999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170</v>
      </c>
      <c r="AU262" s="244" t="s">
        <v>82</v>
      </c>
      <c r="AV262" s="13" t="s">
        <v>82</v>
      </c>
      <c r="AW262" s="13" t="s">
        <v>33</v>
      </c>
      <c r="AX262" s="13" t="s">
        <v>72</v>
      </c>
      <c r="AY262" s="244" t="s">
        <v>157</v>
      </c>
    </row>
    <row r="263" s="15" customFormat="1">
      <c r="A263" s="15"/>
      <c r="B263" s="256"/>
      <c r="C263" s="257"/>
      <c r="D263" s="227" t="s">
        <v>170</v>
      </c>
      <c r="E263" s="258" t="s">
        <v>19</v>
      </c>
      <c r="F263" s="259" t="s">
        <v>208</v>
      </c>
      <c r="G263" s="257"/>
      <c r="H263" s="260">
        <v>1.5999999999999999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170</v>
      </c>
      <c r="AU263" s="266" t="s">
        <v>82</v>
      </c>
      <c r="AV263" s="15" t="s">
        <v>164</v>
      </c>
      <c r="AW263" s="15" t="s">
        <v>33</v>
      </c>
      <c r="AX263" s="15" t="s">
        <v>80</v>
      </c>
      <c r="AY263" s="266" t="s">
        <v>157</v>
      </c>
    </row>
    <row r="264" s="2" customFormat="1" ht="24.15" customHeight="1">
      <c r="A264" s="39"/>
      <c r="B264" s="40"/>
      <c r="C264" s="214" t="s">
        <v>401</v>
      </c>
      <c r="D264" s="214" t="s">
        <v>159</v>
      </c>
      <c r="E264" s="215" t="s">
        <v>402</v>
      </c>
      <c r="F264" s="216" t="s">
        <v>403</v>
      </c>
      <c r="G264" s="217" t="s">
        <v>247</v>
      </c>
      <c r="H264" s="218">
        <v>1.7</v>
      </c>
      <c r="I264" s="219"/>
      <c r="J264" s="220">
        <f>ROUND(I264*H264,2)</f>
        <v>0</v>
      </c>
      <c r="K264" s="216" t="s">
        <v>163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0.00147</v>
      </c>
      <c r="R264" s="223">
        <f>Q264*H264</f>
        <v>0.0024989999999999999</v>
      </c>
      <c r="S264" s="223">
        <v>0.039</v>
      </c>
      <c r="T264" s="224">
        <f>S264*H264</f>
        <v>0.066299999999999998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164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164</v>
      </c>
      <c r="BM264" s="225" t="s">
        <v>404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405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406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13" customFormat="1">
      <c r="A267" s="13"/>
      <c r="B267" s="234"/>
      <c r="C267" s="235"/>
      <c r="D267" s="227" t="s">
        <v>170</v>
      </c>
      <c r="E267" s="236" t="s">
        <v>19</v>
      </c>
      <c r="F267" s="237" t="s">
        <v>407</v>
      </c>
      <c r="G267" s="235"/>
      <c r="H267" s="238">
        <v>0.80000000000000004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82</v>
      </c>
      <c r="AV267" s="13" t="s">
        <v>82</v>
      </c>
      <c r="AW267" s="13" t="s">
        <v>33</v>
      </c>
      <c r="AX267" s="13" t="s">
        <v>72</v>
      </c>
      <c r="AY267" s="244" t="s">
        <v>157</v>
      </c>
    </row>
    <row r="268" s="13" customFormat="1">
      <c r="A268" s="13"/>
      <c r="B268" s="234"/>
      <c r="C268" s="235"/>
      <c r="D268" s="227" t="s">
        <v>170</v>
      </c>
      <c r="E268" s="236" t="s">
        <v>19</v>
      </c>
      <c r="F268" s="237" t="s">
        <v>399</v>
      </c>
      <c r="G268" s="235"/>
      <c r="H268" s="238">
        <v>0.29999999999999999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82</v>
      </c>
      <c r="AV268" s="13" t="s">
        <v>82</v>
      </c>
      <c r="AW268" s="13" t="s">
        <v>33</v>
      </c>
      <c r="AX268" s="13" t="s">
        <v>72</v>
      </c>
      <c r="AY268" s="244" t="s">
        <v>157</v>
      </c>
    </row>
    <row r="269" s="13" customFormat="1">
      <c r="A269" s="13"/>
      <c r="B269" s="234"/>
      <c r="C269" s="235"/>
      <c r="D269" s="227" t="s">
        <v>170</v>
      </c>
      <c r="E269" s="236" t="s">
        <v>19</v>
      </c>
      <c r="F269" s="237" t="s">
        <v>399</v>
      </c>
      <c r="G269" s="235"/>
      <c r="H269" s="238">
        <v>0.29999999999999999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82</v>
      </c>
      <c r="AV269" s="13" t="s">
        <v>82</v>
      </c>
      <c r="AW269" s="13" t="s">
        <v>33</v>
      </c>
      <c r="AX269" s="13" t="s">
        <v>72</v>
      </c>
      <c r="AY269" s="244" t="s">
        <v>157</v>
      </c>
    </row>
    <row r="270" s="13" customFormat="1">
      <c r="A270" s="13"/>
      <c r="B270" s="234"/>
      <c r="C270" s="235"/>
      <c r="D270" s="227" t="s">
        <v>170</v>
      </c>
      <c r="E270" s="236" t="s">
        <v>19</v>
      </c>
      <c r="F270" s="237" t="s">
        <v>399</v>
      </c>
      <c r="G270" s="235"/>
      <c r="H270" s="238">
        <v>0.29999999999999999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170</v>
      </c>
      <c r="AU270" s="244" t="s">
        <v>82</v>
      </c>
      <c r="AV270" s="13" t="s">
        <v>82</v>
      </c>
      <c r="AW270" s="13" t="s">
        <v>33</v>
      </c>
      <c r="AX270" s="13" t="s">
        <v>72</v>
      </c>
      <c r="AY270" s="244" t="s">
        <v>157</v>
      </c>
    </row>
    <row r="271" s="15" customFormat="1">
      <c r="A271" s="15"/>
      <c r="B271" s="256"/>
      <c r="C271" s="257"/>
      <c r="D271" s="227" t="s">
        <v>170</v>
      </c>
      <c r="E271" s="258" t="s">
        <v>19</v>
      </c>
      <c r="F271" s="259" t="s">
        <v>208</v>
      </c>
      <c r="G271" s="257"/>
      <c r="H271" s="260">
        <v>1.7000000000000002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170</v>
      </c>
      <c r="AU271" s="266" t="s">
        <v>82</v>
      </c>
      <c r="AV271" s="15" t="s">
        <v>164</v>
      </c>
      <c r="AW271" s="15" t="s">
        <v>33</v>
      </c>
      <c r="AX271" s="15" t="s">
        <v>80</v>
      </c>
      <c r="AY271" s="266" t="s">
        <v>157</v>
      </c>
    </row>
    <row r="272" s="2" customFormat="1" ht="24.15" customHeight="1">
      <c r="A272" s="39"/>
      <c r="B272" s="40"/>
      <c r="C272" s="214" t="s">
        <v>408</v>
      </c>
      <c r="D272" s="214" t="s">
        <v>159</v>
      </c>
      <c r="E272" s="215" t="s">
        <v>409</v>
      </c>
      <c r="F272" s="216" t="s">
        <v>410</v>
      </c>
      <c r="G272" s="217" t="s">
        <v>247</v>
      </c>
      <c r="H272" s="218">
        <v>0.40000000000000002</v>
      </c>
      <c r="I272" s="219"/>
      <c r="J272" s="220">
        <f>ROUND(I272*H272,2)</f>
        <v>0</v>
      </c>
      <c r="K272" s="216" t="s">
        <v>163</v>
      </c>
      <c r="L272" s="45"/>
      <c r="M272" s="221" t="s">
        <v>19</v>
      </c>
      <c r="N272" s="222" t="s">
        <v>43</v>
      </c>
      <c r="O272" s="85"/>
      <c r="P272" s="223">
        <f>O272*H272</f>
        <v>0</v>
      </c>
      <c r="Q272" s="223">
        <v>0.0027899999999999999</v>
      </c>
      <c r="R272" s="223">
        <f>Q272*H272</f>
        <v>0.001116</v>
      </c>
      <c r="S272" s="223">
        <v>0.056000000000000001</v>
      </c>
      <c r="T272" s="224">
        <f>S272*H272</f>
        <v>0.022400000000000003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164</v>
      </c>
      <c r="AT272" s="225" t="s">
        <v>159</v>
      </c>
      <c r="AU272" s="225" t="s">
        <v>82</v>
      </c>
      <c r="AY272" s="18" t="s">
        <v>157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80</v>
      </c>
      <c r="BK272" s="226">
        <f>ROUND(I272*H272,2)</f>
        <v>0</v>
      </c>
      <c r="BL272" s="18" t="s">
        <v>164</v>
      </c>
      <c r="BM272" s="225" t="s">
        <v>411</v>
      </c>
    </row>
    <row r="273" s="2" customFormat="1">
      <c r="A273" s="39"/>
      <c r="B273" s="40"/>
      <c r="C273" s="41"/>
      <c r="D273" s="227" t="s">
        <v>166</v>
      </c>
      <c r="E273" s="41"/>
      <c r="F273" s="228" t="s">
        <v>412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166</v>
      </c>
      <c r="AU273" s="18" t="s">
        <v>82</v>
      </c>
    </row>
    <row r="274" s="2" customFormat="1">
      <c r="A274" s="39"/>
      <c r="B274" s="40"/>
      <c r="C274" s="41"/>
      <c r="D274" s="232" t="s">
        <v>168</v>
      </c>
      <c r="E274" s="41"/>
      <c r="F274" s="233" t="s">
        <v>413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168</v>
      </c>
      <c r="AU274" s="18" t="s">
        <v>82</v>
      </c>
    </row>
    <row r="275" s="13" customFormat="1">
      <c r="A275" s="13"/>
      <c r="B275" s="234"/>
      <c r="C275" s="235"/>
      <c r="D275" s="227" t="s">
        <v>170</v>
      </c>
      <c r="E275" s="236" t="s">
        <v>19</v>
      </c>
      <c r="F275" s="237" t="s">
        <v>398</v>
      </c>
      <c r="G275" s="235"/>
      <c r="H275" s="238">
        <v>0.40000000000000002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170</v>
      </c>
      <c r="AU275" s="244" t="s">
        <v>82</v>
      </c>
      <c r="AV275" s="13" t="s">
        <v>82</v>
      </c>
      <c r="AW275" s="13" t="s">
        <v>33</v>
      </c>
      <c r="AX275" s="13" t="s">
        <v>80</v>
      </c>
      <c r="AY275" s="244" t="s">
        <v>157</v>
      </c>
    </row>
    <row r="276" s="12" customFormat="1" ht="22.8" customHeight="1">
      <c r="A276" s="12"/>
      <c r="B276" s="198"/>
      <c r="C276" s="199"/>
      <c r="D276" s="200" t="s">
        <v>71</v>
      </c>
      <c r="E276" s="212" t="s">
        <v>414</v>
      </c>
      <c r="F276" s="212" t="s">
        <v>415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SUM(P277:P308)</f>
        <v>0</v>
      </c>
      <c r="Q276" s="206"/>
      <c r="R276" s="207">
        <f>SUM(R277:R308)</f>
        <v>0</v>
      </c>
      <c r="S276" s="206"/>
      <c r="T276" s="208">
        <f>SUM(T277:T308)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80</v>
      </c>
      <c r="AY276" s="209" t="s">
        <v>157</v>
      </c>
      <c r="BK276" s="211">
        <f>SUM(BK277:BK308)</f>
        <v>0</v>
      </c>
    </row>
    <row r="277" s="2" customFormat="1" ht="33" customHeight="1">
      <c r="A277" s="39"/>
      <c r="B277" s="40"/>
      <c r="C277" s="214" t="s">
        <v>416</v>
      </c>
      <c r="D277" s="214" t="s">
        <v>159</v>
      </c>
      <c r="E277" s="215" t="s">
        <v>417</v>
      </c>
      <c r="F277" s="216" t="s">
        <v>418</v>
      </c>
      <c r="G277" s="217" t="s">
        <v>190</v>
      </c>
      <c r="H277" s="218">
        <v>515.76700000000005</v>
      </c>
      <c r="I277" s="219"/>
      <c r="J277" s="220">
        <f>ROUND(I277*H277,2)</f>
        <v>0</v>
      </c>
      <c r="K277" s="216" t="s">
        <v>163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164</v>
      </c>
      <c r="AT277" s="225" t="s">
        <v>159</v>
      </c>
      <c r="AU277" s="225" t="s">
        <v>82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164</v>
      </c>
      <c r="BM277" s="225" t="s">
        <v>419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420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82</v>
      </c>
    </row>
    <row r="279" s="2" customFormat="1">
      <c r="A279" s="39"/>
      <c r="B279" s="40"/>
      <c r="C279" s="41"/>
      <c r="D279" s="232" t="s">
        <v>168</v>
      </c>
      <c r="E279" s="41"/>
      <c r="F279" s="233" t="s">
        <v>421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168</v>
      </c>
      <c r="AU279" s="18" t="s">
        <v>82</v>
      </c>
    </row>
    <row r="280" s="2" customFormat="1" ht="24.15" customHeight="1">
      <c r="A280" s="39"/>
      <c r="B280" s="40"/>
      <c r="C280" s="214" t="s">
        <v>422</v>
      </c>
      <c r="D280" s="214" t="s">
        <v>159</v>
      </c>
      <c r="E280" s="215" t="s">
        <v>423</v>
      </c>
      <c r="F280" s="216" t="s">
        <v>424</v>
      </c>
      <c r="G280" s="217" t="s">
        <v>190</v>
      </c>
      <c r="H280" s="218">
        <v>515.76700000000005</v>
      </c>
      <c r="I280" s="219"/>
      <c r="J280" s="220">
        <f>ROUND(I280*H280,2)</f>
        <v>0</v>
      </c>
      <c r="K280" s="216" t="s">
        <v>163</v>
      </c>
      <c r="L280" s="45"/>
      <c r="M280" s="221" t="s">
        <v>19</v>
      </c>
      <c r="N280" s="222" t="s">
        <v>43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164</v>
      </c>
      <c r="AT280" s="225" t="s">
        <v>159</v>
      </c>
      <c r="AU280" s="225" t="s">
        <v>82</v>
      </c>
      <c r="AY280" s="18" t="s">
        <v>157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80</v>
      </c>
      <c r="BK280" s="226">
        <f>ROUND(I280*H280,2)</f>
        <v>0</v>
      </c>
      <c r="BL280" s="18" t="s">
        <v>164</v>
      </c>
      <c r="BM280" s="225" t="s">
        <v>425</v>
      </c>
    </row>
    <row r="281" s="2" customFormat="1">
      <c r="A281" s="39"/>
      <c r="B281" s="40"/>
      <c r="C281" s="41"/>
      <c r="D281" s="227" t="s">
        <v>166</v>
      </c>
      <c r="E281" s="41"/>
      <c r="F281" s="228" t="s">
        <v>426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166</v>
      </c>
      <c r="AU281" s="18" t="s">
        <v>82</v>
      </c>
    </row>
    <row r="282" s="2" customFormat="1">
      <c r="A282" s="39"/>
      <c r="B282" s="40"/>
      <c r="C282" s="41"/>
      <c r="D282" s="232" t="s">
        <v>168</v>
      </c>
      <c r="E282" s="41"/>
      <c r="F282" s="233" t="s">
        <v>427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168</v>
      </c>
      <c r="AU282" s="18" t="s">
        <v>82</v>
      </c>
    </row>
    <row r="283" s="2" customFormat="1" ht="24.15" customHeight="1">
      <c r="A283" s="39"/>
      <c r="B283" s="40"/>
      <c r="C283" s="214" t="s">
        <v>428</v>
      </c>
      <c r="D283" s="214" t="s">
        <v>159</v>
      </c>
      <c r="E283" s="215" t="s">
        <v>429</v>
      </c>
      <c r="F283" s="216" t="s">
        <v>430</v>
      </c>
      <c r="G283" s="217" t="s">
        <v>190</v>
      </c>
      <c r="H283" s="218">
        <v>4641.9030000000002</v>
      </c>
      <c r="I283" s="219"/>
      <c r="J283" s="220">
        <f>ROUND(I283*H283,2)</f>
        <v>0</v>
      </c>
      <c r="K283" s="216" t="s">
        <v>163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164</v>
      </c>
      <c r="AT283" s="225" t="s">
        <v>159</v>
      </c>
      <c r="AU283" s="225" t="s">
        <v>82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164</v>
      </c>
      <c r="BM283" s="225" t="s">
        <v>431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432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82</v>
      </c>
    </row>
    <row r="285" s="2" customFormat="1">
      <c r="A285" s="39"/>
      <c r="B285" s="40"/>
      <c r="C285" s="41"/>
      <c r="D285" s="232" t="s">
        <v>168</v>
      </c>
      <c r="E285" s="41"/>
      <c r="F285" s="233" t="s">
        <v>433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168</v>
      </c>
      <c r="AU285" s="18" t="s">
        <v>82</v>
      </c>
    </row>
    <row r="286" s="13" customFormat="1">
      <c r="A286" s="13"/>
      <c r="B286" s="234"/>
      <c r="C286" s="235"/>
      <c r="D286" s="227" t="s">
        <v>170</v>
      </c>
      <c r="E286" s="235"/>
      <c r="F286" s="237" t="s">
        <v>434</v>
      </c>
      <c r="G286" s="235"/>
      <c r="H286" s="238">
        <v>4641.9030000000002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170</v>
      </c>
      <c r="AU286" s="244" t="s">
        <v>82</v>
      </c>
      <c r="AV286" s="13" t="s">
        <v>82</v>
      </c>
      <c r="AW286" s="13" t="s">
        <v>4</v>
      </c>
      <c r="AX286" s="13" t="s">
        <v>80</v>
      </c>
      <c r="AY286" s="244" t="s">
        <v>157</v>
      </c>
    </row>
    <row r="287" s="2" customFormat="1" ht="33" customHeight="1">
      <c r="A287" s="39"/>
      <c r="B287" s="40"/>
      <c r="C287" s="214" t="s">
        <v>435</v>
      </c>
      <c r="D287" s="214" t="s">
        <v>159</v>
      </c>
      <c r="E287" s="215" t="s">
        <v>436</v>
      </c>
      <c r="F287" s="216" t="s">
        <v>437</v>
      </c>
      <c r="G287" s="217" t="s">
        <v>190</v>
      </c>
      <c r="H287" s="218">
        <v>144.727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164</v>
      </c>
      <c r="AT287" s="225" t="s">
        <v>159</v>
      </c>
      <c r="AU287" s="225" t="s">
        <v>82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164</v>
      </c>
      <c r="BM287" s="225" t="s">
        <v>438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439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82</v>
      </c>
    </row>
    <row r="289" s="2" customFormat="1">
      <c r="A289" s="39"/>
      <c r="B289" s="40"/>
      <c r="C289" s="41"/>
      <c r="D289" s="227" t="s">
        <v>298</v>
      </c>
      <c r="E289" s="41"/>
      <c r="F289" s="267" t="s">
        <v>440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298</v>
      </c>
      <c r="AU289" s="18" t="s">
        <v>82</v>
      </c>
    </row>
    <row r="290" s="13" customFormat="1">
      <c r="A290" s="13"/>
      <c r="B290" s="234"/>
      <c r="C290" s="235"/>
      <c r="D290" s="227" t="s">
        <v>170</v>
      </c>
      <c r="E290" s="236" t="s">
        <v>19</v>
      </c>
      <c r="F290" s="237" t="s">
        <v>441</v>
      </c>
      <c r="G290" s="235"/>
      <c r="H290" s="238">
        <v>144.727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170</v>
      </c>
      <c r="AU290" s="244" t="s">
        <v>82</v>
      </c>
      <c r="AV290" s="13" t="s">
        <v>82</v>
      </c>
      <c r="AW290" s="13" t="s">
        <v>33</v>
      </c>
      <c r="AX290" s="13" t="s">
        <v>80</v>
      </c>
      <c r="AY290" s="244" t="s">
        <v>157</v>
      </c>
    </row>
    <row r="291" s="2" customFormat="1" ht="33" customHeight="1">
      <c r="A291" s="39"/>
      <c r="B291" s="40"/>
      <c r="C291" s="214" t="s">
        <v>442</v>
      </c>
      <c r="D291" s="214" t="s">
        <v>159</v>
      </c>
      <c r="E291" s="215" t="s">
        <v>443</v>
      </c>
      <c r="F291" s="216" t="s">
        <v>444</v>
      </c>
      <c r="G291" s="217" t="s">
        <v>190</v>
      </c>
      <c r="H291" s="218">
        <v>9.5</v>
      </c>
      <c r="I291" s="219"/>
      <c r="J291" s="220">
        <f>ROUND(I291*H291,2)</f>
        <v>0</v>
      </c>
      <c r="K291" s="216" t="s">
        <v>163</v>
      </c>
      <c r="L291" s="45"/>
      <c r="M291" s="221" t="s">
        <v>19</v>
      </c>
      <c r="N291" s="222" t="s">
        <v>43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164</v>
      </c>
      <c r="AT291" s="225" t="s">
        <v>159</v>
      </c>
      <c r="AU291" s="225" t="s">
        <v>82</v>
      </c>
      <c r="AY291" s="18" t="s">
        <v>157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80</v>
      </c>
      <c r="BK291" s="226">
        <f>ROUND(I291*H291,2)</f>
        <v>0</v>
      </c>
      <c r="BL291" s="18" t="s">
        <v>164</v>
      </c>
      <c r="BM291" s="225" t="s">
        <v>445</v>
      </c>
    </row>
    <row r="292" s="2" customFormat="1">
      <c r="A292" s="39"/>
      <c r="B292" s="40"/>
      <c r="C292" s="41"/>
      <c r="D292" s="227" t="s">
        <v>166</v>
      </c>
      <c r="E292" s="41"/>
      <c r="F292" s="228" t="s">
        <v>446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166</v>
      </c>
      <c r="AU292" s="18" t="s">
        <v>82</v>
      </c>
    </row>
    <row r="293" s="2" customFormat="1">
      <c r="A293" s="39"/>
      <c r="B293" s="40"/>
      <c r="C293" s="41"/>
      <c r="D293" s="232" t="s">
        <v>168</v>
      </c>
      <c r="E293" s="41"/>
      <c r="F293" s="233" t="s">
        <v>447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168</v>
      </c>
      <c r="AU293" s="18" t="s">
        <v>82</v>
      </c>
    </row>
    <row r="294" s="2" customFormat="1" ht="33" customHeight="1">
      <c r="A294" s="39"/>
      <c r="B294" s="40"/>
      <c r="C294" s="214" t="s">
        <v>448</v>
      </c>
      <c r="D294" s="214" t="s">
        <v>159</v>
      </c>
      <c r="E294" s="215" t="s">
        <v>449</v>
      </c>
      <c r="F294" s="216" t="s">
        <v>450</v>
      </c>
      <c r="G294" s="217" t="s">
        <v>190</v>
      </c>
      <c r="H294" s="218">
        <v>0.245</v>
      </c>
      <c r="I294" s="219"/>
      <c r="J294" s="220">
        <f>ROUND(I294*H294,2)</f>
        <v>0</v>
      </c>
      <c r="K294" s="216" t="s">
        <v>163</v>
      </c>
      <c r="L294" s="45"/>
      <c r="M294" s="221" t="s">
        <v>19</v>
      </c>
      <c r="N294" s="222" t="s">
        <v>43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164</v>
      </c>
      <c r="AT294" s="225" t="s">
        <v>159</v>
      </c>
      <c r="AU294" s="225" t="s">
        <v>82</v>
      </c>
      <c r="AY294" s="18" t="s">
        <v>157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80</v>
      </c>
      <c r="BK294" s="226">
        <f>ROUND(I294*H294,2)</f>
        <v>0</v>
      </c>
      <c r="BL294" s="18" t="s">
        <v>164</v>
      </c>
      <c r="BM294" s="225" t="s">
        <v>451</v>
      </c>
    </row>
    <row r="295" s="2" customFormat="1">
      <c r="A295" s="39"/>
      <c r="B295" s="40"/>
      <c r="C295" s="41"/>
      <c r="D295" s="227" t="s">
        <v>166</v>
      </c>
      <c r="E295" s="41"/>
      <c r="F295" s="228" t="s">
        <v>452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82</v>
      </c>
    </row>
    <row r="296" s="2" customFormat="1">
      <c r="A296" s="39"/>
      <c r="B296" s="40"/>
      <c r="C296" s="41"/>
      <c r="D296" s="232" t="s">
        <v>168</v>
      </c>
      <c r="E296" s="41"/>
      <c r="F296" s="233" t="s">
        <v>453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168</v>
      </c>
      <c r="AU296" s="18" t="s">
        <v>82</v>
      </c>
    </row>
    <row r="297" s="2" customFormat="1" ht="37.8" customHeight="1">
      <c r="A297" s="39"/>
      <c r="B297" s="40"/>
      <c r="C297" s="214" t="s">
        <v>454</v>
      </c>
      <c r="D297" s="214" t="s">
        <v>159</v>
      </c>
      <c r="E297" s="215" t="s">
        <v>455</v>
      </c>
      <c r="F297" s="216" t="s">
        <v>456</v>
      </c>
      <c r="G297" s="217" t="s">
        <v>190</v>
      </c>
      <c r="H297" s="218">
        <v>75</v>
      </c>
      <c r="I297" s="219"/>
      <c r="J297" s="220">
        <f>ROUND(I297*H297,2)</f>
        <v>0</v>
      </c>
      <c r="K297" s="216" t="s">
        <v>255</v>
      </c>
      <c r="L297" s="45"/>
      <c r="M297" s="221" t="s">
        <v>19</v>
      </c>
      <c r="N297" s="222" t="s">
        <v>43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164</v>
      </c>
      <c r="AT297" s="225" t="s">
        <v>159</v>
      </c>
      <c r="AU297" s="225" t="s">
        <v>82</v>
      </c>
      <c r="AY297" s="18" t="s">
        <v>157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80</v>
      </c>
      <c r="BK297" s="226">
        <f>ROUND(I297*H297,2)</f>
        <v>0</v>
      </c>
      <c r="BL297" s="18" t="s">
        <v>164</v>
      </c>
      <c r="BM297" s="225" t="s">
        <v>457</v>
      </c>
    </row>
    <row r="298" s="2" customFormat="1">
      <c r="A298" s="39"/>
      <c r="B298" s="40"/>
      <c r="C298" s="41"/>
      <c r="D298" s="227" t="s">
        <v>166</v>
      </c>
      <c r="E298" s="41"/>
      <c r="F298" s="228" t="s">
        <v>458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166</v>
      </c>
      <c r="AU298" s="18" t="s">
        <v>82</v>
      </c>
    </row>
    <row r="299" s="2" customFormat="1">
      <c r="A299" s="39"/>
      <c r="B299" s="40"/>
      <c r="C299" s="41"/>
      <c r="D299" s="232" t="s">
        <v>168</v>
      </c>
      <c r="E299" s="41"/>
      <c r="F299" s="233" t="s">
        <v>459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168</v>
      </c>
      <c r="AU299" s="18" t="s">
        <v>82</v>
      </c>
    </row>
    <row r="300" s="13" customFormat="1">
      <c r="A300" s="13"/>
      <c r="B300" s="234"/>
      <c r="C300" s="235"/>
      <c r="D300" s="227" t="s">
        <v>170</v>
      </c>
      <c r="E300" s="236" t="s">
        <v>19</v>
      </c>
      <c r="F300" s="237" t="s">
        <v>460</v>
      </c>
      <c r="G300" s="235"/>
      <c r="H300" s="238">
        <v>75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170</v>
      </c>
      <c r="AU300" s="244" t="s">
        <v>82</v>
      </c>
      <c r="AV300" s="13" t="s">
        <v>82</v>
      </c>
      <c r="AW300" s="13" t="s">
        <v>33</v>
      </c>
      <c r="AX300" s="13" t="s">
        <v>80</v>
      </c>
      <c r="AY300" s="244" t="s">
        <v>157</v>
      </c>
    </row>
    <row r="301" s="2" customFormat="1" ht="37.8" customHeight="1">
      <c r="A301" s="39"/>
      <c r="B301" s="40"/>
      <c r="C301" s="214" t="s">
        <v>461</v>
      </c>
      <c r="D301" s="214" t="s">
        <v>159</v>
      </c>
      <c r="E301" s="215" t="s">
        <v>462</v>
      </c>
      <c r="F301" s="216" t="s">
        <v>463</v>
      </c>
      <c r="G301" s="217" t="s">
        <v>190</v>
      </c>
      <c r="H301" s="218">
        <v>28.062999999999999</v>
      </c>
      <c r="I301" s="219"/>
      <c r="J301" s="220">
        <f>ROUND(I301*H301,2)</f>
        <v>0</v>
      </c>
      <c r="K301" s="216" t="s">
        <v>255</v>
      </c>
      <c r="L301" s="45"/>
      <c r="M301" s="221" t="s">
        <v>19</v>
      </c>
      <c r="N301" s="222" t="s">
        <v>43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164</v>
      </c>
      <c r="AT301" s="225" t="s">
        <v>159</v>
      </c>
      <c r="AU301" s="225" t="s">
        <v>82</v>
      </c>
      <c r="AY301" s="18" t="s">
        <v>157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80</v>
      </c>
      <c r="BK301" s="226">
        <f>ROUND(I301*H301,2)</f>
        <v>0</v>
      </c>
      <c r="BL301" s="18" t="s">
        <v>164</v>
      </c>
      <c r="BM301" s="225" t="s">
        <v>464</v>
      </c>
    </row>
    <row r="302" s="2" customFormat="1">
      <c r="A302" s="39"/>
      <c r="B302" s="40"/>
      <c r="C302" s="41"/>
      <c r="D302" s="227" t="s">
        <v>166</v>
      </c>
      <c r="E302" s="41"/>
      <c r="F302" s="228" t="s">
        <v>465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166</v>
      </c>
      <c r="AU302" s="18" t="s">
        <v>82</v>
      </c>
    </row>
    <row r="303" s="2" customFormat="1">
      <c r="A303" s="39"/>
      <c r="B303" s="40"/>
      <c r="C303" s="41"/>
      <c r="D303" s="232" t="s">
        <v>168</v>
      </c>
      <c r="E303" s="41"/>
      <c r="F303" s="233" t="s">
        <v>466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168</v>
      </c>
      <c r="AU303" s="18" t="s">
        <v>82</v>
      </c>
    </row>
    <row r="304" s="13" customFormat="1">
      <c r="A304" s="13"/>
      <c r="B304" s="234"/>
      <c r="C304" s="235"/>
      <c r="D304" s="227" t="s">
        <v>170</v>
      </c>
      <c r="E304" s="236" t="s">
        <v>19</v>
      </c>
      <c r="F304" s="237" t="s">
        <v>467</v>
      </c>
      <c r="G304" s="235"/>
      <c r="H304" s="238">
        <v>28.062999999999999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170</v>
      </c>
      <c r="AU304" s="244" t="s">
        <v>82</v>
      </c>
      <c r="AV304" s="13" t="s">
        <v>82</v>
      </c>
      <c r="AW304" s="13" t="s">
        <v>33</v>
      </c>
      <c r="AX304" s="13" t="s">
        <v>80</v>
      </c>
      <c r="AY304" s="244" t="s">
        <v>157</v>
      </c>
    </row>
    <row r="305" s="2" customFormat="1" ht="33" customHeight="1">
      <c r="A305" s="39"/>
      <c r="B305" s="40"/>
      <c r="C305" s="214" t="s">
        <v>468</v>
      </c>
      <c r="D305" s="214" t="s">
        <v>159</v>
      </c>
      <c r="E305" s="215" t="s">
        <v>469</v>
      </c>
      <c r="F305" s="216" t="s">
        <v>470</v>
      </c>
      <c r="G305" s="217" t="s">
        <v>190</v>
      </c>
      <c r="H305" s="218">
        <v>264.02199999999999</v>
      </c>
      <c r="I305" s="219"/>
      <c r="J305" s="220">
        <f>ROUND(I305*H305,2)</f>
        <v>0</v>
      </c>
      <c r="K305" s="216" t="s">
        <v>255</v>
      </c>
      <c r="L305" s="45"/>
      <c r="M305" s="221" t="s">
        <v>19</v>
      </c>
      <c r="N305" s="222" t="s">
        <v>43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164</v>
      </c>
      <c r="AT305" s="225" t="s">
        <v>159</v>
      </c>
      <c r="AU305" s="225" t="s">
        <v>82</v>
      </c>
      <c r="AY305" s="18" t="s">
        <v>157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80</v>
      </c>
      <c r="BK305" s="226">
        <f>ROUND(I305*H305,2)</f>
        <v>0</v>
      </c>
      <c r="BL305" s="18" t="s">
        <v>164</v>
      </c>
      <c r="BM305" s="225" t="s">
        <v>471</v>
      </c>
    </row>
    <row r="306" s="2" customFormat="1">
      <c r="A306" s="39"/>
      <c r="B306" s="40"/>
      <c r="C306" s="41"/>
      <c r="D306" s="227" t="s">
        <v>166</v>
      </c>
      <c r="E306" s="41"/>
      <c r="F306" s="228" t="s">
        <v>472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82</v>
      </c>
    </row>
    <row r="307" s="2" customFormat="1">
      <c r="A307" s="39"/>
      <c r="B307" s="40"/>
      <c r="C307" s="41"/>
      <c r="D307" s="232" t="s">
        <v>168</v>
      </c>
      <c r="E307" s="41"/>
      <c r="F307" s="233" t="s">
        <v>473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168</v>
      </c>
      <c r="AU307" s="18" t="s">
        <v>82</v>
      </c>
    </row>
    <row r="308" s="13" customFormat="1">
      <c r="A308" s="13"/>
      <c r="B308" s="234"/>
      <c r="C308" s="235"/>
      <c r="D308" s="227" t="s">
        <v>170</v>
      </c>
      <c r="E308" s="236" t="s">
        <v>19</v>
      </c>
      <c r="F308" s="237" t="s">
        <v>474</v>
      </c>
      <c r="G308" s="235"/>
      <c r="H308" s="238">
        <v>264.02199999999999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82</v>
      </c>
      <c r="AV308" s="13" t="s">
        <v>82</v>
      </c>
      <c r="AW308" s="13" t="s">
        <v>33</v>
      </c>
      <c r="AX308" s="13" t="s">
        <v>80</v>
      </c>
      <c r="AY308" s="244" t="s">
        <v>157</v>
      </c>
    </row>
    <row r="309" s="12" customFormat="1" ht="22.8" customHeight="1">
      <c r="A309" s="12"/>
      <c r="B309" s="198"/>
      <c r="C309" s="199"/>
      <c r="D309" s="200" t="s">
        <v>71</v>
      </c>
      <c r="E309" s="212" t="s">
        <v>475</v>
      </c>
      <c r="F309" s="212" t="s">
        <v>476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SUM(P310:P312)</f>
        <v>0</v>
      </c>
      <c r="Q309" s="206"/>
      <c r="R309" s="207">
        <f>SUM(R310:R312)</f>
        <v>0</v>
      </c>
      <c r="S309" s="206"/>
      <c r="T309" s="208">
        <f>SUM(T310:T312)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80</v>
      </c>
      <c r="AT309" s="210" t="s">
        <v>71</v>
      </c>
      <c r="AU309" s="210" t="s">
        <v>80</v>
      </c>
      <c r="AY309" s="209" t="s">
        <v>157</v>
      </c>
      <c r="BK309" s="211">
        <f>SUM(BK310:BK312)</f>
        <v>0</v>
      </c>
    </row>
    <row r="310" s="2" customFormat="1" ht="21.75" customHeight="1">
      <c r="A310" s="39"/>
      <c r="B310" s="40"/>
      <c r="C310" s="214" t="s">
        <v>477</v>
      </c>
      <c r="D310" s="214" t="s">
        <v>159</v>
      </c>
      <c r="E310" s="215" t="s">
        <v>478</v>
      </c>
      <c r="F310" s="216" t="s">
        <v>479</v>
      </c>
      <c r="G310" s="217" t="s">
        <v>190</v>
      </c>
      <c r="H310" s="218">
        <v>0.042000000000000003</v>
      </c>
      <c r="I310" s="219"/>
      <c r="J310" s="220">
        <f>ROUND(I310*H310,2)</f>
        <v>0</v>
      </c>
      <c r="K310" s="216" t="s">
        <v>163</v>
      </c>
      <c r="L310" s="45"/>
      <c r="M310" s="221" t="s">
        <v>19</v>
      </c>
      <c r="N310" s="222" t="s">
        <v>43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164</v>
      </c>
      <c r="AT310" s="225" t="s">
        <v>159</v>
      </c>
      <c r="AU310" s="225" t="s">
        <v>82</v>
      </c>
      <c r="AY310" s="18" t="s">
        <v>157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80</v>
      </c>
      <c r="BK310" s="226">
        <f>ROUND(I310*H310,2)</f>
        <v>0</v>
      </c>
      <c r="BL310" s="18" t="s">
        <v>164</v>
      </c>
      <c r="BM310" s="225" t="s">
        <v>480</v>
      </c>
    </row>
    <row r="311" s="2" customFormat="1">
      <c r="A311" s="39"/>
      <c r="B311" s="40"/>
      <c r="C311" s="41"/>
      <c r="D311" s="227" t="s">
        <v>166</v>
      </c>
      <c r="E311" s="41"/>
      <c r="F311" s="228" t="s">
        <v>481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166</v>
      </c>
      <c r="AU311" s="18" t="s">
        <v>82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482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82</v>
      </c>
    </row>
    <row r="313" s="12" customFormat="1" ht="25.92" customHeight="1">
      <c r="A313" s="12"/>
      <c r="B313" s="198"/>
      <c r="C313" s="199"/>
      <c r="D313" s="200" t="s">
        <v>71</v>
      </c>
      <c r="E313" s="201" t="s">
        <v>483</v>
      </c>
      <c r="F313" s="201" t="s">
        <v>484</v>
      </c>
      <c r="G313" s="199"/>
      <c r="H313" s="199"/>
      <c r="I313" s="202"/>
      <c r="J313" s="203">
        <f>BK313</f>
        <v>0</v>
      </c>
      <c r="K313" s="199"/>
      <c r="L313" s="204"/>
      <c r="M313" s="205"/>
      <c r="N313" s="206"/>
      <c r="O313" s="206"/>
      <c r="P313" s="207">
        <f>P314+P319+P323+P331+P342+P358+P387+P405+P429</f>
        <v>0</v>
      </c>
      <c r="Q313" s="206"/>
      <c r="R313" s="207">
        <f>R314+R319+R323+R331+R342+R358+R387+R405+R429</f>
        <v>0.029000000000000001</v>
      </c>
      <c r="S313" s="206"/>
      <c r="T313" s="208">
        <f>T314+T319+T323+T331+T342+T358+T387+T405+T429</f>
        <v>98.241159600000017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9" t="s">
        <v>82</v>
      </c>
      <c r="AT313" s="210" t="s">
        <v>71</v>
      </c>
      <c r="AU313" s="210" t="s">
        <v>72</v>
      </c>
      <c r="AY313" s="209" t="s">
        <v>157</v>
      </c>
      <c r="BK313" s="211">
        <f>BK314+BK319+BK323+BK331+BK342+BK358+BK387+BK405+BK429</f>
        <v>0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485</v>
      </c>
      <c r="F314" s="212" t="s">
        <v>486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SUM(P315:P318)</f>
        <v>0</v>
      </c>
      <c r="Q314" s="206"/>
      <c r="R314" s="207">
        <f>SUM(R315:R318)</f>
        <v>0</v>
      </c>
      <c r="S314" s="206"/>
      <c r="T314" s="208">
        <f>SUM(T315:T318)</f>
        <v>0.24504900000000002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82</v>
      </c>
      <c r="AT314" s="210" t="s">
        <v>71</v>
      </c>
      <c r="AU314" s="210" t="s">
        <v>80</v>
      </c>
      <c r="AY314" s="209" t="s">
        <v>157</v>
      </c>
      <c r="BK314" s="211">
        <f>SUM(BK315:BK318)</f>
        <v>0</v>
      </c>
    </row>
    <row r="315" s="2" customFormat="1" ht="24.15" customHeight="1">
      <c r="A315" s="39"/>
      <c r="B315" s="40"/>
      <c r="C315" s="214" t="s">
        <v>487</v>
      </c>
      <c r="D315" s="214" t="s">
        <v>159</v>
      </c>
      <c r="E315" s="215" t="s">
        <v>488</v>
      </c>
      <c r="F315" s="216" t="s">
        <v>489</v>
      </c>
      <c r="G315" s="217" t="s">
        <v>200</v>
      </c>
      <c r="H315" s="218">
        <v>583.45000000000005</v>
      </c>
      <c r="I315" s="219"/>
      <c r="J315" s="220">
        <f>ROUND(I315*H315,2)</f>
        <v>0</v>
      </c>
      <c r="K315" s="216" t="s">
        <v>163</v>
      </c>
      <c r="L315" s="45"/>
      <c r="M315" s="221" t="s">
        <v>19</v>
      </c>
      <c r="N315" s="222" t="s">
        <v>43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0.00042000000000000002</v>
      </c>
      <c r="T315" s="224">
        <f>S315*H315</f>
        <v>0.24504900000000002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300</v>
      </c>
      <c r="AT315" s="225" t="s">
        <v>159</v>
      </c>
      <c r="AU315" s="225" t="s">
        <v>82</v>
      </c>
      <c r="AY315" s="18" t="s">
        <v>157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80</v>
      </c>
      <c r="BK315" s="226">
        <f>ROUND(I315*H315,2)</f>
        <v>0</v>
      </c>
      <c r="BL315" s="18" t="s">
        <v>300</v>
      </c>
      <c r="BM315" s="225" t="s">
        <v>490</v>
      </c>
    </row>
    <row r="316" s="2" customFormat="1">
      <c r="A316" s="39"/>
      <c r="B316" s="40"/>
      <c r="C316" s="41"/>
      <c r="D316" s="227" t="s">
        <v>166</v>
      </c>
      <c r="E316" s="41"/>
      <c r="F316" s="228" t="s">
        <v>491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166</v>
      </c>
      <c r="AU316" s="18" t="s">
        <v>82</v>
      </c>
    </row>
    <row r="317" s="2" customFormat="1">
      <c r="A317" s="39"/>
      <c r="B317" s="40"/>
      <c r="C317" s="41"/>
      <c r="D317" s="232" t="s">
        <v>168</v>
      </c>
      <c r="E317" s="41"/>
      <c r="F317" s="233" t="s">
        <v>492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168</v>
      </c>
      <c r="AU317" s="18" t="s">
        <v>82</v>
      </c>
    </row>
    <row r="318" s="13" customFormat="1">
      <c r="A318" s="13"/>
      <c r="B318" s="234"/>
      <c r="C318" s="235"/>
      <c r="D318" s="227" t="s">
        <v>170</v>
      </c>
      <c r="E318" s="236" t="s">
        <v>19</v>
      </c>
      <c r="F318" s="237" t="s">
        <v>493</v>
      </c>
      <c r="G318" s="235"/>
      <c r="H318" s="238">
        <v>583.45000000000005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170</v>
      </c>
      <c r="AU318" s="244" t="s">
        <v>82</v>
      </c>
      <c r="AV318" s="13" t="s">
        <v>82</v>
      </c>
      <c r="AW318" s="13" t="s">
        <v>33</v>
      </c>
      <c r="AX318" s="13" t="s">
        <v>80</v>
      </c>
      <c r="AY318" s="244" t="s">
        <v>157</v>
      </c>
    </row>
    <row r="319" s="12" customFormat="1" ht="22.8" customHeight="1">
      <c r="A319" s="12"/>
      <c r="B319" s="198"/>
      <c r="C319" s="199"/>
      <c r="D319" s="200" t="s">
        <v>71</v>
      </c>
      <c r="E319" s="212" t="s">
        <v>494</v>
      </c>
      <c r="F319" s="212" t="s">
        <v>495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SUM(P320:P322)</f>
        <v>0</v>
      </c>
      <c r="Q319" s="206"/>
      <c r="R319" s="207">
        <f>SUM(R320:R322)</f>
        <v>0.029000000000000001</v>
      </c>
      <c r="S319" s="206"/>
      <c r="T319" s="208">
        <f>SUM(T320:T322)</f>
        <v>2.7000000000000002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82</v>
      </c>
      <c r="AT319" s="210" t="s">
        <v>71</v>
      </c>
      <c r="AU319" s="210" t="s">
        <v>80</v>
      </c>
      <c r="AY319" s="209" t="s">
        <v>157</v>
      </c>
      <c r="BK319" s="211">
        <f>SUM(BK320:BK322)</f>
        <v>0</v>
      </c>
    </row>
    <row r="320" s="2" customFormat="1" ht="16.5" customHeight="1">
      <c r="A320" s="39"/>
      <c r="B320" s="40"/>
      <c r="C320" s="214" t="s">
        <v>496</v>
      </c>
      <c r="D320" s="214" t="s">
        <v>159</v>
      </c>
      <c r="E320" s="215" t="s">
        <v>497</v>
      </c>
      <c r="F320" s="216" t="s">
        <v>498</v>
      </c>
      <c r="G320" s="217" t="s">
        <v>499</v>
      </c>
      <c r="H320" s="218">
        <v>100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43</v>
      </c>
      <c r="O320" s="85"/>
      <c r="P320" s="223">
        <f>O320*H320</f>
        <v>0</v>
      </c>
      <c r="Q320" s="223">
        <v>0.00029</v>
      </c>
      <c r="R320" s="223">
        <f>Q320*H320</f>
        <v>0.029000000000000001</v>
      </c>
      <c r="S320" s="223">
        <v>0.027</v>
      </c>
      <c r="T320" s="224">
        <f>S320*H320</f>
        <v>2.7000000000000002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300</v>
      </c>
      <c r="AT320" s="225" t="s">
        <v>159</v>
      </c>
      <c r="AU320" s="225" t="s">
        <v>82</v>
      </c>
      <c r="AY320" s="18" t="s">
        <v>157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80</v>
      </c>
      <c r="BK320" s="226">
        <f>ROUND(I320*H320,2)</f>
        <v>0</v>
      </c>
      <c r="BL320" s="18" t="s">
        <v>300</v>
      </c>
      <c r="BM320" s="225" t="s">
        <v>500</v>
      </c>
    </row>
    <row r="321" s="2" customFormat="1">
      <c r="A321" s="39"/>
      <c r="B321" s="40"/>
      <c r="C321" s="41"/>
      <c r="D321" s="227" t="s">
        <v>166</v>
      </c>
      <c r="E321" s="41"/>
      <c r="F321" s="228" t="s">
        <v>498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166</v>
      </c>
      <c r="AU321" s="18" t="s">
        <v>82</v>
      </c>
    </row>
    <row r="322" s="2" customFormat="1">
      <c r="A322" s="39"/>
      <c r="B322" s="40"/>
      <c r="C322" s="41"/>
      <c r="D322" s="227" t="s">
        <v>298</v>
      </c>
      <c r="E322" s="41"/>
      <c r="F322" s="267" t="s">
        <v>501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298</v>
      </c>
      <c r="AU322" s="18" t="s">
        <v>82</v>
      </c>
    </row>
    <row r="323" s="12" customFormat="1" ht="22.8" customHeight="1">
      <c r="A323" s="12"/>
      <c r="B323" s="198"/>
      <c r="C323" s="199"/>
      <c r="D323" s="200" t="s">
        <v>71</v>
      </c>
      <c r="E323" s="212" t="s">
        <v>502</v>
      </c>
      <c r="F323" s="212" t="s">
        <v>503</v>
      </c>
      <c r="G323" s="199"/>
      <c r="H323" s="199"/>
      <c r="I323" s="202"/>
      <c r="J323" s="213">
        <f>BK323</f>
        <v>0</v>
      </c>
      <c r="K323" s="199"/>
      <c r="L323" s="204"/>
      <c r="M323" s="205"/>
      <c r="N323" s="206"/>
      <c r="O323" s="206"/>
      <c r="P323" s="207">
        <f>SUM(P324:P330)</f>
        <v>0</v>
      </c>
      <c r="Q323" s="206"/>
      <c r="R323" s="207">
        <f>SUM(R324:R330)</f>
        <v>0</v>
      </c>
      <c r="S323" s="206"/>
      <c r="T323" s="208">
        <f>SUM(T324:T330)</f>
        <v>0.080000000000000002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9" t="s">
        <v>82</v>
      </c>
      <c r="AT323" s="210" t="s">
        <v>71</v>
      </c>
      <c r="AU323" s="210" t="s">
        <v>80</v>
      </c>
      <c r="AY323" s="209" t="s">
        <v>157</v>
      </c>
      <c r="BK323" s="211">
        <f>SUM(BK324:BK330)</f>
        <v>0</v>
      </c>
    </row>
    <row r="324" s="2" customFormat="1" ht="37.8" customHeight="1">
      <c r="A324" s="39"/>
      <c r="B324" s="40"/>
      <c r="C324" s="214" t="s">
        <v>504</v>
      </c>
      <c r="D324" s="214" t="s">
        <v>159</v>
      </c>
      <c r="E324" s="215" t="s">
        <v>505</v>
      </c>
      <c r="F324" s="216" t="s">
        <v>506</v>
      </c>
      <c r="G324" s="217" t="s">
        <v>507</v>
      </c>
      <c r="H324" s="218">
        <v>80</v>
      </c>
      <c r="I324" s="219"/>
      <c r="J324" s="220">
        <f>ROUND(I324*H324,2)</f>
        <v>0</v>
      </c>
      <c r="K324" s="216" t="s">
        <v>19</v>
      </c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0.001</v>
      </c>
      <c r="T324" s="224">
        <f>S324*H324</f>
        <v>0.080000000000000002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300</v>
      </c>
      <c r="AT324" s="225" t="s">
        <v>159</v>
      </c>
      <c r="AU324" s="225" t="s">
        <v>82</v>
      </c>
      <c r="AY324" s="18" t="s">
        <v>157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80</v>
      </c>
      <c r="BK324" s="226">
        <f>ROUND(I324*H324,2)</f>
        <v>0</v>
      </c>
      <c r="BL324" s="18" t="s">
        <v>300</v>
      </c>
      <c r="BM324" s="225" t="s">
        <v>508</v>
      </c>
    </row>
    <row r="325" s="2" customFormat="1">
      <c r="A325" s="39"/>
      <c r="B325" s="40"/>
      <c r="C325" s="41"/>
      <c r="D325" s="227" t="s">
        <v>166</v>
      </c>
      <c r="E325" s="41"/>
      <c r="F325" s="228" t="s">
        <v>509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166</v>
      </c>
      <c r="AU325" s="18" t="s">
        <v>82</v>
      </c>
    </row>
    <row r="326" s="2" customFormat="1">
      <c r="A326" s="39"/>
      <c r="B326" s="40"/>
      <c r="C326" s="41"/>
      <c r="D326" s="227" t="s">
        <v>298</v>
      </c>
      <c r="E326" s="41"/>
      <c r="F326" s="267" t="s">
        <v>510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298</v>
      </c>
      <c r="AU326" s="18" t="s">
        <v>82</v>
      </c>
    </row>
    <row r="327" s="2" customFormat="1" ht="16.5" customHeight="1">
      <c r="A327" s="39"/>
      <c r="B327" s="40"/>
      <c r="C327" s="214" t="s">
        <v>511</v>
      </c>
      <c r="D327" s="214" t="s">
        <v>159</v>
      </c>
      <c r="E327" s="215" t="s">
        <v>512</v>
      </c>
      <c r="F327" s="216" t="s">
        <v>513</v>
      </c>
      <c r="G327" s="217" t="s">
        <v>273</v>
      </c>
      <c r="H327" s="218">
        <v>1</v>
      </c>
      <c r="I327" s="219"/>
      <c r="J327" s="220">
        <f>ROUND(I327*H327,2)</f>
        <v>0</v>
      </c>
      <c r="K327" s="216" t="s">
        <v>19</v>
      </c>
      <c r="L327" s="45"/>
      <c r="M327" s="221" t="s">
        <v>19</v>
      </c>
      <c r="N327" s="222" t="s">
        <v>43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300</v>
      </c>
      <c r="AT327" s="225" t="s">
        <v>159</v>
      </c>
      <c r="AU327" s="225" t="s">
        <v>82</v>
      </c>
      <c r="AY327" s="18" t="s">
        <v>157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80</v>
      </c>
      <c r="BK327" s="226">
        <f>ROUND(I327*H327,2)</f>
        <v>0</v>
      </c>
      <c r="BL327" s="18" t="s">
        <v>300</v>
      </c>
      <c r="BM327" s="225" t="s">
        <v>514</v>
      </c>
    </row>
    <row r="328" s="2" customFormat="1">
      <c r="A328" s="39"/>
      <c r="B328" s="40"/>
      <c r="C328" s="41"/>
      <c r="D328" s="227" t="s">
        <v>166</v>
      </c>
      <c r="E328" s="41"/>
      <c r="F328" s="228" t="s">
        <v>513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166</v>
      </c>
      <c r="AU328" s="18" t="s">
        <v>82</v>
      </c>
    </row>
    <row r="329" s="2" customFormat="1" ht="16.5" customHeight="1">
      <c r="A329" s="39"/>
      <c r="B329" s="40"/>
      <c r="C329" s="214" t="s">
        <v>515</v>
      </c>
      <c r="D329" s="214" t="s">
        <v>159</v>
      </c>
      <c r="E329" s="215" t="s">
        <v>516</v>
      </c>
      <c r="F329" s="216" t="s">
        <v>517</v>
      </c>
      <c r="G329" s="217" t="s">
        <v>273</v>
      </c>
      <c r="H329" s="218">
        <v>1</v>
      </c>
      <c r="I329" s="219"/>
      <c r="J329" s="220">
        <f>ROUND(I329*H329,2)</f>
        <v>0</v>
      </c>
      <c r="K329" s="216" t="s">
        <v>19</v>
      </c>
      <c r="L329" s="45"/>
      <c r="M329" s="221" t="s">
        <v>19</v>
      </c>
      <c r="N329" s="222" t="s">
        <v>43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300</v>
      </c>
      <c r="AT329" s="225" t="s">
        <v>159</v>
      </c>
      <c r="AU329" s="225" t="s">
        <v>82</v>
      </c>
      <c r="AY329" s="18" t="s">
        <v>157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80</v>
      </c>
      <c r="BK329" s="226">
        <f>ROUND(I329*H329,2)</f>
        <v>0</v>
      </c>
      <c r="BL329" s="18" t="s">
        <v>300</v>
      </c>
      <c r="BM329" s="225" t="s">
        <v>518</v>
      </c>
    </row>
    <row r="330" s="2" customFormat="1">
      <c r="A330" s="39"/>
      <c r="B330" s="40"/>
      <c r="C330" s="41"/>
      <c r="D330" s="227" t="s">
        <v>166</v>
      </c>
      <c r="E330" s="41"/>
      <c r="F330" s="228" t="s">
        <v>517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166</v>
      </c>
      <c r="AU330" s="18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519</v>
      </c>
      <c r="F331" s="212" t="s">
        <v>520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SUM(P332:P341)</f>
        <v>0</v>
      </c>
      <c r="Q331" s="206"/>
      <c r="R331" s="207">
        <f>SUM(R332:R341)</f>
        <v>0</v>
      </c>
      <c r="S331" s="206"/>
      <c r="T331" s="208">
        <f>SUM(T332:T341)</f>
        <v>3.696021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157</v>
      </c>
      <c r="BK331" s="211">
        <f>SUM(BK332:BK341)</f>
        <v>0</v>
      </c>
    </row>
    <row r="332" s="2" customFormat="1" ht="21.75" customHeight="1">
      <c r="A332" s="39"/>
      <c r="B332" s="40"/>
      <c r="C332" s="214" t="s">
        <v>521</v>
      </c>
      <c r="D332" s="214" t="s">
        <v>159</v>
      </c>
      <c r="E332" s="215" t="s">
        <v>522</v>
      </c>
      <c r="F332" s="216" t="s">
        <v>523</v>
      </c>
      <c r="G332" s="217" t="s">
        <v>200</v>
      </c>
      <c r="H332" s="218">
        <v>10.85</v>
      </c>
      <c r="I332" s="219"/>
      <c r="J332" s="220">
        <f>ROUND(I332*H332,2)</f>
        <v>0</v>
      </c>
      <c r="K332" s="216" t="s">
        <v>163</v>
      </c>
      <c r="L332" s="45"/>
      <c r="M332" s="221" t="s">
        <v>19</v>
      </c>
      <c r="N332" s="222" t="s">
        <v>43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0.039</v>
      </c>
      <c r="T332" s="224">
        <f>S332*H332</f>
        <v>0.42314999999999997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300</v>
      </c>
      <c r="AT332" s="225" t="s">
        <v>159</v>
      </c>
      <c r="AU332" s="225" t="s">
        <v>82</v>
      </c>
      <c r="AY332" s="18" t="s">
        <v>157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80</v>
      </c>
      <c r="BK332" s="226">
        <f>ROUND(I332*H332,2)</f>
        <v>0</v>
      </c>
      <c r="BL332" s="18" t="s">
        <v>300</v>
      </c>
      <c r="BM332" s="225" t="s">
        <v>524</v>
      </c>
    </row>
    <row r="333" s="2" customFormat="1">
      <c r="A333" s="39"/>
      <c r="B333" s="40"/>
      <c r="C333" s="41"/>
      <c r="D333" s="227" t="s">
        <v>166</v>
      </c>
      <c r="E333" s="41"/>
      <c r="F333" s="228" t="s">
        <v>525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166</v>
      </c>
      <c r="AU333" s="18" t="s">
        <v>82</v>
      </c>
    </row>
    <row r="334" s="2" customFormat="1">
      <c r="A334" s="39"/>
      <c r="B334" s="40"/>
      <c r="C334" s="41"/>
      <c r="D334" s="232" t="s">
        <v>168</v>
      </c>
      <c r="E334" s="41"/>
      <c r="F334" s="233" t="s">
        <v>526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168</v>
      </c>
      <c r="AU334" s="18" t="s">
        <v>82</v>
      </c>
    </row>
    <row r="335" s="13" customFormat="1">
      <c r="A335" s="13"/>
      <c r="B335" s="234"/>
      <c r="C335" s="235"/>
      <c r="D335" s="227" t="s">
        <v>170</v>
      </c>
      <c r="E335" s="236" t="s">
        <v>19</v>
      </c>
      <c r="F335" s="237" t="s">
        <v>527</v>
      </c>
      <c r="G335" s="235"/>
      <c r="H335" s="238">
        <v>10.85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170</v>
      </c>
      <c r="AU335" s="244" t="s">
        <v>82</v>
      </c>
      <c r="AV335" s="13" t="s">
        <v>82</v>
      </c>
      <c r="AW335" s="13" t="s">
        <v>33</v>
      </c>
      <c r="AX335" s="13" t="s">
        <v>80</v>
      </c>
      <c r="AY335" s="244" t="s">
        <v>157</v>
      </c>
    </row>
    <row r="336" s="2" customFormat="1" ht="24.15" customHeight="1">
      <c r="A336" s="39"/>
      <c r="B336" s="40"/>
      <c r="C336" s="214" t="s">
        <v>528</v>
      </c>
      <c r="D336" s="214" t="s">
        <v>159</v>
      </c>
      <c r="E336" s="215" t="s">
        <v>529</v>
      </c>
      <c r="F336" s="216" t="s">
        <v>530</v>
      </c>
      <c r="G336" s="217" t="s">
        <v>200</v>
      </c>
      <c r="H336" s="218">
        <v>1558.51</v>
      </c>
      <c r="I336" s="219"/>
      <c r="J336" s="220">
        <f>ROUND(I336*H336,2)</f>
        <v>0</v>
      </c>
      <c r="K336" s="216" t="s">
        <v>163</v>
      </c>
      <c r="L336" s="45"/>
      <c r="M336" s="221" t="s">
        <v>19</v>
      </c>
      <c r="N336" s="222" t="s">
        <v>43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0.0020999999999999999</v>
      </c>
      <c r="T336" s="224">
        <f>S336*H336</f>
        <v>3.2728709999999999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300</v>
      </c>
      <c r="AT336" s="225" t="s">
        <v>159</v>
      </c>
      <c r="AU336" s="225" t="s">
        <v>82</v>
      </c>
      <c r="AY336" s="18" t="s">
        <v>157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80</v>
      </c>
      <c r="BK336" s="226">
        <f>ROUND(I336*H336,2)</f>
        <v>0</v>
      </c>
      <c r="BL336" s="18" t="s">
        <v>300</v>
      </c>
      <c r="BM336" s="225" t="s">
        <v>531</v>
      </c>
    </row>
    <row r="337" s="2" customFormat="1">
      <c r="A337" s="39"/>
      <c r="B337" s="40"/>
      <c r="C337" s="41"/>
      <c r="D337" s="227" t="s">
        <v>166</v>
      </c>
      <c r="E337" s="41"/>
      <c r="F337" s="228" t="s">
        <v>532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166</v>
      </c>
      <c r="AU337" s="18" t="s">
        <v>82</v>
      </c>
    </row>
    <row r="338" s="2" customFormat="1">
      <c r="A338" s="39"/>
      <c r="B338" s="40"/>
      <c r="C338" s="41"/>
      <c r="D338" s="232" t="s">
        <v>168</v>
      </c>
      <c r="E338" s="41"/>
      <c r="F338" s="233" t="s">
        <v>533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168</v>
      </c>
      <c r="AU338" s="18" t="s">
        <v>82</v>
      </c>
    </row>
    <row r="339" s="13" customFormat="1">
      <c r="A339" s="13"/>
      <c r="B339" s="234"/>
      <c r="C339" s="235"/>
      <c r="D339" s="227" t="s">
        <v>170</v>
      </c>
      <c r="E339" s="236" t="s">
        <v>19</v>
      </c>
      <c r="F339" s="237" t="s">
        <v>534</v>
      </c>
      <c r="G339" s="235"/>
      <c r="H339" s="238">
        <v>779.91999999999996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82</v>
      </c>
      <c r="AV339" s="13" t="s">
        <v>82</v>
      </c>
      <c r="AW339" s="13" t="s">
        <v>33</v>
      </c>
      <c r="AX339" s="13" t="s">
        <v>72</v>
      </c>
      <c r="AY339" s="244" t="s">
        <v>157</v>
      </c>
    </row>
    <row r="340" s="13" customFormat="1">
      <c r="A340" s="13"/>
      <c r="B340" s="234"/>
      <c r="C340" s="235"/>
      <c r="D340" s="227" t="s">
        <v>170</v>
      </c>
      <c r="E340" s="236" t="s">
        <v>19</v>
      </c>
      <c r="F340" s="237" t="s">
        <v>535</v>
      </c>
      <c r="G340" s="235"/>
      <c r="H340" s="238">
        <v>778.59000000000003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82</v>
      </c>
      <c r="AV340" s="13" t="s">
        <v>82</v>
      </c>
      <c r="AW340" s="13" t="s">
        <v>33</v>
      </c>
      <c r="AX340" s="13" t="s">
        <v>72</v>
      </c>
      <c r="AY340" s="244" t="s">
        <v>157</v>
      </c>
    </row>
    <row r="341" s="15" customFormat="1">
      <c r="A341" s="15"/>
      <c r="B341" s="256"/>
      <c r="C341" s="257"/>
      <c r="D341" s="227" t="s">
        <v>170</v>
      </c>
      <c r="E341" s="258" t="s">
        <v>19</v>
      </c>
      <c r="F341" s="259" t="s">
        <v>208</v>
      </c>
      <c r="G341" s="257"/>
      <c r="H341" s="260">
        <v>1558.51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170</v>
      </c>
      <c r="AU341" s="266" t="s">
        <v>82</v>
      </c>
      <c r="AV341" s="15" t="s">
        <v>164</v>
      </c>
      <c r="AW341" s="15" t="s">
        <v>33</v>
      </c>
      <c r="AX341" s="15" t="s">
        <v>80</v>
      </c>
      <c r="AY341" s="266" t="s">
        <v>157</v>
      </c>
    </row>
    <row r="342" s="12" customFormat="1" ht="22.8" customHeight="1">
      <c r="A342" s="12"/>
      <c r="B342" s="198"/>
      <c r="C342" s="199"/>
      <c r="D342" s="200" t="s">
        <v>71</v>
      </c>
      <c r="E342" s="212" t="s">
        <v>536</v>
      </c>
      <c r="F342" s="212" t="s">
        <v>537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SUM(P343:P357)</f>
        <v>0</v>
      </c>
      <c r="Q342" s="206"/>
      <c r="R342" s="207">
        <f>SUM(R343:R357)</f>
        <v>0</v>
      </c>
      <c r="S342" s="206"/>
      <c r="T342" s="208">
        <f>SUM(T343:T357)</f>
        <v>13.126133700000001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82</v>
      </c>
      <c r="AT342" s="210" t="s">
        <v>71</v>
      </c>
      <c r="AU342" s="210" t="s">
        <v>80</v>
      </c>
      <c r="AY342" s="209" t="s">
        <v>157</v>
      </c>
      <c r="BK342" s="211">
        <f>SUM(BK343:BK357)</f>
        <v>0</v>
      </c>
    </row>
    <row r="343" s="2" customFormat="1" ht="16.5" customHeight="1">
      <c r="A343" s="39"/>
      <c r="B343" s="40"/>
      <c r="C343" s="214" t="s">
        <v>538</v>
      </c>
      <c r="D343" s="214" t="s">
        <v>159</v>
      </c>
      <c r="E343" s="215" t="s">
        <v>539</v>
      </c>
      <c r="F343" s="216" t="s">
        <v>540</v>
      </c>
      <c r="G343" s="217" t="s">
        <v>200</v>
      </c>
      <c r="H343" s="218">
        <v>19.065000000000001</v>
      </c>
      <c r="I343" s="219"/>
      <c r="J343" s="220">
        <f>ROUND(I343*H343,2)</f>
        <v>0</v>
      </c>
      <c r="K343" s="216" t="s">
        <v>163</v>
      </c>
      <c r="L343" s="45"/>
      <c r="M343" s="221" t="s">
        <v>19</v>
      </c>
      <c r="N343" s="222" t="s">
        <v>43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0.01098</v>
      </c>
      <c r="T343" s="224">
        <f>S343*H343</f>
        <v>0.20933370000000001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300</v>
      </c>
      <c r="AT343" s="225" t="s">
        <v>159</v>
      </c>
      <c r="AU343" s="225" t="s">
        <v>82</v>
      </c>
      <c r="AY343" s="18" t="s">
        <v>157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80</v>
      </c>
      <c r="BK343" s="226">
        <f>ROUND(I343*H343,2)</f>
        <v>0</v>
      </c>
      <c r="BL343" s="18" t="s">
        <v>300</v>
      </c>
      <c r="BM343" s="225" t="s">
        <v>541</v>
      </c>
    </row>
    <row r="344" s="2" customFormat="1">
      <c r="A344" s="39"/>
      <c r="B344" s="40"/>
      <c r="C344" s="41"/>
      <c r="D344" s="227" t="s">
        <v>166</v>
      </c>
      <c r="E344" s="41"/>
      <c r="F344" s="228" t="s">
        <v>542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166</v>
      </c>
      <c r="AU344" s="18" t="s">
        <v>82</v>
      </c>
    </row>
    <row r="345" s="2" customFormat="1">
      <c r="A345" s="39"/>
      <c r="B345" s="40"/>
      <c r="C345" s="41"/>
      <c r="D345" s="232" t="s">
        <v>168</v>
      </c>
      <c r="E345" s="41"/>
      <c r="F345" s="233" t="s">
        <v>543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168</v>
      </c>
      <c r="AU345" s="18" t="s">
        <v>82</v>
      </c>
    </row>
    <row r="346" s="13" customFormat="1">
      <c r="A346" s="13"/>
      <c r="B346" s="234"/>
      <c r="C346" s="235"/>
      <c r="D346" s="227" t="s">
        <v>170</v>
      </c>
      <c r="E346" s="236" t="s">
        <v>19</v>
      </c>
      <c r="F346" s="237" t="s">
        <v>544</v>
      </c>
      <c r="G346" s="235"/>
      <c r="H346" s="238">
        <v>5.5800000000000001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170</v>
      </c>
      <c r="AU346" s="244" t="s">
        <v>82</v>
      </c>
      <c r="AV346" s="13" t="s">
        <v>82</v>
      </c>
      <c r="AW346" s="13" t="s">
        <v>33</v>
      </c>
      <c r="AX346" s="13" t="s">
        <v>72</v>
      </c>
      <c r="AY346" s="244" t="s">
        <v>157</v>
      </c>
    </row>
    <row r="347" s="13" customFormat="1">
      <c r="A347" s="13"/>
      <c r="B347" s="234"/>
      <c r="C347" s="235"/>
      <c r="D347" s="227" t="s">
        <v>170</v>
      </c>
      <c r="E347" s="236" t="s">
        <v>19</v>
      </c>
      <c r="F347" s="237" t="s">
        <v>545</v>
      </c>
      <c r="G347" s="235"/>
      <c r="H347" s="238">
        <v>5.1150000000000002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170</v>
      </c>
      <c r="AU347" s="244" t="s">
        <v>82</v>
      </c>
      <c r="AV347" s="13" t="s">
        <v>82</v>
      </c>
      <c r="AW347" s="13" t="s">
        <v>33</v>
      </c>
      <c r="AX347" s="13" t="s">
        <v>72</v>
      </c>
      <c r="AY347" s="244" t="s">
        <v>157</v>
      </c>
    </row>
    <row r="348" s="13" customFormat="1">
      <c r="A348" s="13"/>
      <c r="B348" s="234"/>
      <c r="C348" s="235"/>
      <c r="D348" s="227" t="s">
        <v>170</v>
      </c>
      <c r="E348" s="236" t="s">
        <v>19</v>
      </c>
      <c r="F348" s="237" t="s">
        <v>546</v>
      </c>
      <c r="G348" s="235"/>
      <c r="H348" s="238">
        <v>4.1849999999999996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170</v>
      </c>
      <c r="AU348" s="244" t="s">
        <v>82</v>
      </c>
      <c r="AV348" s="13" t="s">
        <v>82</v>
      </c>
      <c r="AW348" s="13" t="s">
        <v>33</v>
      </c>
      <c r="AX348" s="13" t="s">
        <v>72</v>
      </c>
      <c r="AY348" s="244" t="s">
        <v>157</v>
      </c>
    </row>
    <row r="349" s="13" customFormat="1">
      <c r="A349" s="13"/>
      <c r="B349" s="234"/>
      <c r="C349" s="235"/>
      <c r="D349" s="227" t="s">
        <v>170</v>
      </c>
      <c r="E349" s="236" t="s">
        <v>19</v>
      </c>
      <c r="F349" s="237" t="s">
        <v>546</v>
      </c>
      <c r="G349" s="235"/>
      <c r="H349" s="238">
        <v>4.1849999999999996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82</v>
      </c>
      <c r="AV349" s="13" t="s">
        <v>82</v>
      </c>
      <c r="AW349" s="13" t="s">
        <v>33</v>
      </c>
      <c r="AX349" s="13" t="s">
        <v>72</v>
      </c>
      <c r="AY349" s="244" t="s">
        <v>157</v>
      </c>
    </row>
    <row r="350" s="15" customFormat="1">
      <c r="A350" s="15"/>
      <c r="B350" s="256"/>
      <c r="C350" s="257"/>
      <c r="D350" s="227" t="s">
        <v>170</v>
      </c>
      <c r="E350" s="258" t="s">
        <v>19</v>
      </c>
      <c r="F350" s="259" t="s">
        <v>208</v>
      </c>
      <c r="G350" s="257"/>
      <c r="H350" s="260">
        <v>19.064999999999998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170</v>
      </c>
      <c r="AU350" s="266" t="s">
        <v>82</v>
      </c>
      <c r="AV350" s="15" t="s">
        <v>164</v>
      </c>
      <c r="AW350" s="15" t="s">
        <v>33</v>
      </c>
      <c r="AX350" s="15" t="s">
        <v>80</v>
      </c>
      <c r="AY350" s="266" t="s">
        <v>157</v>
      </c>
    </row>
    <row r="351" s="2" customFormat="1" ht="24.15" customHeight="1">
      <c r="A351" s="39"/>
      <c r="B351" s="40"/>
      <c r="C351" s="214" t="s">
        <v>547</v>
      </c>
      <c r="D351" s="214" t="s">
        <v>159</v>
      </c>
      <c r="E351" s="215" t="s">
        <v>548</v>
      </c>
      <c r="F351" s="216" t="s">
        <v>549</v>
      </c>
      <c r="G351" s="217" t="s">
        <v>308</v>
      </c>
      <c r="H351" s="218">
        <v>117</v>
      </c>
      <c r="I351" s="219"/>
      <c r="J351" s="220">
        <f>ROUND(I351*H351,2)</f>
        <v>0</v>
      </c>
      <c r="K351" s="216" t="s">
        <v>163</v>
      </c>
      <c r="L351" s="45"/>
      <c r="M351" s="221" t="s">
        <v>19</v>
      </c>
      <c r="N351" s="222" t="s">
        <v>43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0.1104</v>
      </c>
      <c r="T351" s="224">
        <f>S351*H351</f>
        <v>12.9168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300</v>
      </c>
      <c r="AT351" s="225" t="s">
        <v>159</v>
      </c>
      <c r="AU351" s="225" t="s">
        <v>82</v>
      </c>
      <c r="AY351" s="18" t="s">
        <v>157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80</v>
      </c>
      <c r="BK351" s="226">
        <f>ROUND(I351*H351,2)</f>
        <v>0</v>
      </c>
      <c r="BL351" s="18" t="s">
        <v>300</v>
      </c>
      <c r="BM351" s="225" t="s">
        <v>550</v>
      </c>
    </row>
    <row r="352" s="2" customFormat="1">
      <c r="A352" s="39"/>
      <c r="B352" s="40"/>
      <c r="C352" s="41"/>
      <c r="D352" s="227" t="s">
        <v>166</v>
      </c>
      <c r="E352" s="41"/>
      <c r="F352" s="228" t="s">
        <v>551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166</v>
      </c>
      <c r="AU352" s="18" t="s">
        <v>82</v>
      </c>
    </row>
    <row r="353" s="2" customFormat="1">
      <c r="A353" s="39"/>
      <c r="B353" s="40"/>
      <c r="C353" s="41"/>
      <c r="D353" s="232" t="s">
        <v>168</v>
      </c>
      <c r="E353" s="41"/>
      <c r="F353" s="233" t="s">
        <v>552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168</v>
      </c>
      <c r="AU353" s="18" t="s">
        <v>82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553</v>
      </c>
      <c r="G354" s="235"/>
      <c r="H354" s="238">
        <v>32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554</v>
      </c>
      <c r="G355" s="235"/>
      <c r="H355" s="238">
        <v>43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3" customFormat="1">
      <c r="A356" s="13"/>
      <c r="B356" s="234"/>
      <c r="C356" s="235"/>
      <c r="D356" s="227" t="s">
        <v>170</v>
      </c>
      <c r="E356" s="236" t="s">
        <v>19</v>
      </c>
      <c r="F356" s="237" t="s">
        <v>487</v>
      </c>
      <c r="G356" s="235"/>
      <c r="H356" s="238">
        <v>42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82</v>
      </c>
      <c r="AV356" s="13" t="s">
        <v>82</v>
      </c>
      <c r="AW356" s="13" t="s">
        <v>33</v>
      </c>
      <c r="AX356" s="13" t="s">
        <v>72</v>
      </c>
      <c r="AY356" s="244" t="s">
        <v>157</v>
      </c>
    </row>
    <row r="357" s="15" customFormat="1">
      <c r="A357" s="15"/>
      <c r="B357" s="256"/>
      <c r="C357" s="257"/>
      <c r="D357" s="227" t="s">
        <v>170</v>
      </c>
      <c r="E357" s="258" t="s">
        <v>19</v>
      </c>
      <c r="F357" s="259" t="s">
        <v>208</v>
      </c>
      <c r="G357" s="257"/>
      <c r="H357" s="260">
        <v>117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170</v>
      </c>
      <c r="AU357" s="266" t="s">
        <v>82</v>
      </c>
      <c r="AV357" s="15" t="s">
        <v>164</v>
      </c>
      <c r="AW357" s="15" t="s">
        <v>33</v>
      </c>
      <c r="AX357" s="15" t="s">
        <v>80</v>
      </c>
      <c r="AY357" s="266" t="s">
        <v>157</v>
      </c>
    </row>
    <row r="358" s="12" customFormat="1" ht="22.8" customHeight="1">
      <c r="A358" s="12"/>
      <c r="B358" s="198"/>
      <c r="C358" s="199"/>
      <c r="D358" s="200" t="s">
        <v>71</v>
      </c>
      <c r="E358" s="212" t="s">
        <v>555</v>
      </c>
      <c r="F358" s="212" t="s">
        <v>556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SUM(P359:P386)</f>
        <v>0</v>
      </c>
      <c r="Q358" s="206"/>
      <c r="R358" s="207">
        <f>SUM(R359:R386)</f>
        <v>0</v>
      </c>
      <c r="S358" s="206"/>
      <c r="T358" s="208">
        <f>SUM(T359:T386)</f>
        <v>13.013933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82</v>
      </c>
      <c r="AT358" s="210" t="s">
        <v>71</v>
      </c>
      <c r="AU358" s="210" t="s">
        <v>80</v>
      </c>
      <c r="AY358" s="209" t="s">
        <v>157</v>
      </c>
      <c r="BK358" s="211">
        <f>SUM(BK359:BK386)</f>
        <v>0</v>
      </c>
    </row>
    <row r="359" s="2" customFormat="1" ht="16.5" customHeight="1">
      <c r="A359" s="39"/>
      <c r="B359" s="40"/>
      <c r="C359" s="214" t="s">
        <v>557</v>
      </c>
      <c r="D359" s="214" t="s">
        <v>159</v>
      </c>
      <c r="E359" s="215" t="s">
        <v>558</v>
      </c>
      <c r="F359" s="216" t="s">
        <v>559</v>
      </c>
      <c r="G359" s="217" t="s">
        <v>200</v>
      </c>
      <c r="H359" s="218">
        <v>388.30099999999999</v>
      </c>
      <c r="I359" s="219"/>
      <c r="J359" s="220">
        <f>ROUND(I359*H359,2)</f>
        <v>0</v>
      </c>
      <c r="K359" s="216" t="s">
        <v>163</v>
      </c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0.033000000000000002</v>
      </c>
      <c r="T359" s="224">
        <f>S359*H359</f>
        <v>12.813933000000001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300</v>
      </c>
      <c r="AT359" s="225" t="s">
        <v>159</v>
      </c>
      <c r="AU359" s="225" t="s">
        <v>82</v>
      </c>
      <c r="AY359" s="18" t="s">
        <v>157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80</v>
      </c>
      <c r="BK359" s="226">
        <f>ROUND(I359*H359,2)</f>
        <v>0</v>
      </c>
      <c r="BL359" s="18" t="s">
        <v>300</v>
      </c>
      <c r="BM359" s="225" t="s">
        <v>560</v>
      </c>
    </row>
    <row r="360" s="2" customFormat="1">
      <c r="A360" s="39"/>
      <c r="B360" s="40"/>
      <c r="C360" s="41"/>
      <c r="D360" s="227" t="s">
        <v>166</v>
      </c>
      <c r="E360" s="41"/>
      <c r="F360" s="228" t="s">
        <v>561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166</v>
      </c>
      <c r="AU360" s="18" t="s">
        <v>82</v>
      </c>
    </row>
    <row r="361" s="2" customFormat="1">
      <c r="A361" s="39"/>
      <c r="B361" s="40"/>
      <c r="C361" s="41"/>
      <c r="D361" s="232" t="s">
        <v>168</v>
      </c>
      <c r="E361" s="41"/>
      <c r="F361" s="233" t="s">
        <v>562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168</v>
      </c>
      <c r="AU361" s="18" t="s">
        <v>82</v>
      </c>
    </row>
    <row r="362" s="13" customFormat="1">
      <c r="A362" s="13"/>
      <c r="B362" s="234"/>
      <c r="C362" s="235"/>
      <c r="D362" s="227" t="s">
        <v>170</v>
      </c>
      <c r="E362" s="236" t="s">
        <v>19</v>
      </c>
      <c r="F362" s="237" t="s">
        <v>563</v>
      </c>
      <c r="G362" s="235"/>
      <c r="H362" s="238">
        <v>140.68799999999999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82</v>
      </c>
      <c r="AV362" s="13" t="s">
        <v>82</v>
      </c>
      <c r="AW362" s="13" t="s">
        <v>33</v>
      </c>
      <c r="AX362" s="13" t="s">
        <v>72</v>
      </c>
      <c r="AY362" s="244" t="s">
        <v>157</v>
      </c>
    </row>
    <row r="363" s="14" customFormat="1">
      <c r="A363" s="14"/>
      <c r="B363" s="245"/>
      <c r="C363" s="246"/>
      <c r="D363" s="227" t="s">
        <v>170</v>
      </c>
      <c r="E363" s="247" t="s">
        <v>19</v>
      </c>
      <c r="F363" s="248" t="s">
        <v>205</v>
      </c>
      <c r="G363" s="246"/>
      <c r="H363" s="249">
        <v>140.68799999999999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170</v>
      </c>
      <c r="AU363" s="255" t="s">
        <v>82</v>
      </c>
      <c r="AV363" s="14" t="s">
        <v>111</v>
      </c>
      <c r="AW363" s="14" t="s">
        <v>33</v>
      </c>
      <c r="AX363" s="14" t="s">
        <v>72</v>
      </c>
      <c r="AY363" s="255" t="s">
        <v>157</v>
      </c>
    </row>
    <row r="364" s="13" customFormat="1">
      <c r="A364" s="13"/>
      <c r="B364" s="234"/>
      <c r="C364" s="235"/>
      <c r="D364" s="227" t="s">
        <v>170</v>
      </c>
      <c r="E364" s="236" t="s">
        <v>19</v>
      </c>
      <c r="F364" s="237" t="s">
        <v>564</v>
      </c>
      <c r="G364" s="235"/>
      <c r="H364" s="238">
        <v>188.94200000000001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82</v>
      </c>
      <c r="AV364" s="13" t="s">
        <v>82</v>
      </c>
      <c r="AW364" s="13" t="s">
        <v>33</v>
      </c>
      <c r="AX364" s="13" t="s">
        <v>72</v>
      </c>
      <c r="AY364" s="244" t="s">
        <v>157</v>
      </c>
    </row>
    <row r="365" s="14" customFormat="1">
      <c r="A365" s="14"/>
      <c r="B365" s="245"/>
      <c r="C365" s="246"/>
      <c r="D365" s="227" t="s">
        <v>170</v>
      </c>
      <c r="E365" s="247" t="s">
        <v>19</v>
      </c>
      <c r="F365" s="248" t="s">
        <v>207</v>
      </c>
      <c r="G365" s="246"/>
      <c r="H365" s="249">
        <v>188.94200000000001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82</v>
      </c>
      <c r="AV365" s="14" t="s">
        <v>111</v>
      </c>
      <c r="AW365" s="14" t="s">
        <v>33</v>
      </c>
      <c r="AX365" s="14" t="s">
        <v>72</v>
      </c>
      <c r="AY365" s="255" t="s">
        <v>157</v>
      </c>
    </row>
    <row r="366" s="13" customFormat="1">
      <c r="A366" s="13"/>
      <c r="B366" s="234"/>
      <c r="C366" s="235"/>
      <c r="D366" s="227" t="s">
        <v>170</v>
      </c>
      <c r="E366" s="236" t="s">
        <v>19</v>
      </c>
      <c r="F366" s="237" t="s">
        <v>565</v>
      </c>
      <c r="G366" s="235"/>
      <c r="H366" s="238">
        <v>14.58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170</v>
      </c>
      <c r="AU366" s="244" t="s">
        <v>82</v>
      </c>
      <c r="AV366" s="13" t="s">
        <v>82</v>
      </c>
      <c r="AW366" s="13" t="s">
        <v>33</v>
      </c>
      <c r="AX366" s="13" t="s">
        <v>72</v>
      </c>
      <c r="AY366" s="244" t="s">
        <v>157</v>
      </c>
    </row>
    <row r="367" s="14" customFormat="1">
      <c r="A367" s="14"/>
      <c r="B367" s="245"/>
      <c r="C367" s="246"/>
      <c r="D367" s="227" t="s">
        <v>170</v>
      </c>
      <c r="E367" s="247" t="s">
        <v>19</v>
      </c>
      <c r="F367" s="248" t="s">
        <v>218</v>
      </c>
      <c r="G367" s="246"/>
      <c r="H367" s="249">
        <v>14.58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170</v>
      </c>
      <c r="AU367" s="255" t="s">
        <v>82</v>
      </c>
      <c r="AV367" s="14" t="s">
        <v>111</v>
      </c>
      <c r="AW367" s="14" t="s">
        <v>33</v>
      </c>
      <c r="AX367" s="14" t="s">
        <v>72</v>
      </c>
      <c r="AY367" s="255" t="s">
        <v>157</v>
      </c>
    </row>
    <row r="368" s="13" customFormat="1">
      <c r="A368" s="13"/>
      <c r="B368" s="234"/>
      <c r="C368" s="235"/>
      <c r="D368" s="227" t="s">
        <v>170</v>
      </c>
      <c r="E368" s="236" t="s">
        <v>19</v>
      </c>
      <c r="F368" s="237" t="s">
        <v>566</v>
      </c>
      <c r="G368" s="235"/>
      <c r="H368" s="238">
        <v>44.091000000000001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170</v>
      </c>
      <c r="AU368" s="244" t="s">
        <v>82</v>
      </c>
      <c r="AV368" s="13" t="s">
        <v>82</v>
      </c>
      <c r="AW368" s="13" t="s">
        <v>33</v>
      </c>
      <c r="AX368" s="13" t="s">
        <v>72</v>
      </c>
      <c r="AY368" s="244" t="s">
        <v>157</v>
      </c>
    </row>
    <row r="369" s="14" customFormat="1">
      <c r="A369" s="14"/>
      <c r="B369" s="245"/>
      <c r="C369" s="246"/>
      <c r="D369" s="227" t="s">
        <v>170</v>
      </c>
      <c r="E369" s="247" t="s">
        <v>19</v>
      </c>
      <c r="F369" s="248" t="s">
        <v>220</v>
      </c>
      <c r="G369" s="246"/>
      <c r="H369" s="249">
        <v>44.091000000000001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170</v>
      </c>
      <c r="AU369" s="255" t="s">
        <v>82</v>
      </c>
      <c r="AV369" s="14" t="s">
        <v>111</v>
      </c>
      <c r="AW369" s="14" t="s">
        <v>33</v>
      </c>
      <c r="AX369" s="14" t="s">
        <v>72</v>
      </c>
      <c r="AY369" s="255" t="s">
        <v>157</v>
      </c>
    </row>
    <row r="370" s="15" customFormat="1">
      <c r="A370" s="15"/>
      <c r="B370" s="256"/>
      <c r="C370" s="257"/>
      <c r="D370" s="227" t="s">
        <v>170</v>
      </c>
      <c r="E370" s="258" t="s">
        <v>19</v>
      </c>
      <c r="F370" s="259" t="s">
        <v>208</v>
      </c>
      <c r="G370" s="257"/>
      <c r="H370" s="260">
        <v>388.30099999999999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170</v>
      </c>
      <c r="AU370" s="266" t="s">
        <v>82</v>
      </c>
      <c r="AV370" s="15" t="s">
        <v>164</v>
      </c>
      <c r="AW370" s="15" t="s">
        <v>33</v>
      </c>
      <c r="AX370" s="15" t="s">
        <v>80</v>
      </c>
      <c r="AY370" s="266" t="s">
        <v>157</v>
      </c>
    </row>
    <row r="371" s="2" customFormat="1" ht="16.5" customHeight="1">
      <c r="A371" s="39"/>
      <c r="B371" s="40"/>
      <c r="C371" s="214" t="s">
        <v>567</v>
      </c>
      <c r="D371" s="214" t="s">
        <v>159</v>
      </c>
      <c r="E371" s="215" t="s">
        <v>568</v>
      </c>
      <c r="F371" s="216" t="s">
        <v>569</v>
      </c>
      <c r="G371" s="217" t="s">
        <v>499</v>
      </c>
      <c r="H371" s="218">
        <v>30</v>
      </c>
      <c r="I371" s="219"/>
      <c r="J371" s="220">
        <f>ROUND(I371*H371,2)</f>
        <v>0</v>
      </c>
      <c r="K371" s="216" t="s">
        <v>19</v>
      </c>
      <c r="L371" s="45"/>
      <c r="M371" s="221" t="s">
        <v>19</v>
      </c>
      <c r="N371" s="222" t="s">
        <v>43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300</v>
      </c>
      <c r="AT371" s="225" t="s">
        <v>159</v>
      </c>
      <c r="AU371" s="225" t="s">
        <v>82</v>
      </c>
      <c r="AY371" s="18" t="s">
        <v>157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80</v>
      </c>
      <c r="BK371" s="226">
        <f>ROUND(I371*H371,2)</f>
        <v>0</v>
      </c>
      <c r="BL371" s="18" t="s">
        <v>300</v>
      </c>
      <c r="BM371" s="225" t="s">
        <v>570</v>
      </c>
    </row>
    <row r="372" s="2" customFormat="1">
      <c r="A372" s="39"/>
      <c r="B372" s="40"/>
      <c r="C372" s="41"/>
      <c r="D372" s="227" t="s">
        <v>166</v>
      </c>
      <c r="E372" s="41"/>
      <c r="F372" s="228" t="s">
        <v>569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166</v>
      </c>
      <c r="AU372" s="18" t="s">
        <v>82</v>
      </c>
    </row>
    <row r="373" s="2" customFormat="1">
      <c r="A373" s="39"/>
      <c r="B373" s="40"/>
      <c r="C373" s="41"/>
      <c r="D373" s="227" t="s">
        <v>298</v>
      </c>
      <c r="E373" s="41"/>
      <c r="F373" s="267" t="s">
        <v>571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298</v>
      </c>
      <c r="AU373" s="18" t="s">
        <v>82</v>
      </c>
    </row>
    <row r="374" s="2" customFormat="1" ht="16.5" customHeight="1">
      <c r="A374" s="39"/>
      <c r="B374" s="40"/>
      <c r="C374" s="214" t="s">
        <v>572</v>
      </c>
      <c r="D374" s="214" t="s">
        <v>159</v>
      </c>
      <c r="E374" s="215" t="s">
        <v>573</v>
      </c>
      <c r="F374" s="216" t="s">
        <v>574</v>
      </c>
      <c r="G374" s="217" t="s">
        <v>499</v>
      </c>
      <c r="H374" s="218">
        <v>45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300</v>
      </c>
      <c r="AT374" s="225" t="s">
        <v>159</v>
      </c>
      <c r="AU374" s="225" t="s">
        <v>82</v>
      </c>
      <c r="AY374" s="18" t="s">
        <v>157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80</v>
      </c>
      <c r="BK374" s="226">
        <f>ROUND(I374*H374,2)</f>
        <v>0</v>
      </c>
      <c r="BL374" s="18" t="s">
        <v>300</v>
      </c>
      <c r="BM374" s="225" t="s">
        <v>575</v>
      </c>
    </row>
    <row r="375" s="2" customFormat="1">
      <c r="A375" s="39"/>
      <c r="B375" s="40"/>
      <c r="C375" s="41"/>
      <c r="D375" s="227" t="s">
        <v>166</v>
      </c>
      <c r="E375" s="41"/>
      <c r="F375" s="228" t="s">
        <v>574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166</v>
      </c>
      <c r="AU375" s="18" t="s">
        <v>82</v>
      </c>
    </row>
    <row r="376" s="2" customFormat="1">
      <c r="A376" s="39"/>
      <c r="B376" s="40"/>
      <c r="C376" s="41"/>
      <c r="D376" s="227" t="s">
        <v>298</v>
      </c>
      <c r="E376" s="41"/>
      <c r="F376" s="267" t="s">
        <v>571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298</v>
      </c>
      <c r="AU376" s="18" t="s">
        <v>82</v>
      </c>
    </row>
    <row r="377" s="2" customFormat="1" ht="16.5" customHeight="1">
      <c r="A377" s="39"/>
      <c r="B377" s="40"/>
      <c r="C377" s="214" t="s">
        <v>576</v>
      </c>
      <c r="D377" s="214" t="s">
        <v>159</v>
      </c>
      <c r="E377" s="215" t="s">
        <v>577</v>
      </c>
      <c r="F377" s="216" t="s">
        <v>578</v>
      </c>
      <c r="G377" s="217" t="s">
        <v>499</v>
      </c>
      <c r="H377" s="218">
        <v>15</v>
      </c>
      <c r="I377" s="219"/>
      <c r="J377" s="220">
        <f>ROUND(I377*H377,2)</f>
        <v>0</v>
      </c>
      <c r="K377" s="216" t="s">
        <v>19</v>
      </c>
      <c r="L377" s="45"/>
      <c r="M377" s="221" t="s">
        <v>19</v>
      </c>
      <c r="N377" s="222" t="s">
        <v>43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300</v>
      </c>
      <c r="AT377" s="225" t="s">
        <v>159</v>
      </c>
      <c r="AU377" s="225" t="s">
        <v>82</v>
      </c>
      <c r="AY377" s="18" t="s">
        <v>157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80</v>
      </c>
      <c r="BK377" s="226">
        <f>ROUND(I377*H377,2)</f>
        <v>0</v>
      </c>
      <c r="BL377" s="18" t="s">
        <v>300</v>
      </c>
      <c r="BM377" s="225" t="s">
        <v>579</v>
      </c>
    </row>
    <row r="378" s="2" customFormat="1">
      <c r="A378" s="39"/>
      <c r="B378" s="40"/>
      <c r="C378" s="41"/>
      <c r="D378" s="227" t="s">
        <v>166</v>
      </c>
      <c r="E378" s="41"/>
      <c r="F378" s="228" t="s">
        <v>578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166</v>
      </c>
      <c r="AU378" s="18" t="s">
        <v>82</v>
      </c>
    </row>
    <row r="379" s="2" customFormat="1">
      <c r="A379" s="39"/>
      <c r="B379" s="40"/>
      <c r="C379" s="41"/>
      <c r="D379" s="227" t="s">
        <v>298</v>
      </c>
      <c r="E379" s="41"/>
      <c r="F379" s="267" t="s">
        <v>571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298</v>
      </c>
      <c r="AU379" s="18" t="s">
        <v>82</v>
      </c>
    </row>
    <row r="380" s="2" customFormat="1" ht="16.5" customHeight="1">
      <c r="A380" s="39"/>
      <c r="B380" s="40"/>
      <c r="C380" s="214" t="s">
        <v>580</v>
      </c>
      <c r="D380" s="214" t="s">
        <v>159</v>
      </c>
      <c r="E380" s="215" t="s">
        <v>581</v>
      </c>
      <c r="F380" s="216" t="s">
        <v>582</v>
      </c>
      <c r="G380" s="217" t="s">
        <v>273</v>
      </c>
      <c r="H380" s="218">
        <v>1</v>
      </c>
      <c r="I380" s="219"/>
      <c r="J380" s="220">
        <f>ROUND(I380*H380,2)</f>
        <v>0</v>
      </c>
      <c r="K380" s="216" t="s">
        <v>19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300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300</v>
      </c>
      <c r="BM380" s="225" t="s">
        <v>583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582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27" t="s">
        <v>298</v>
      </c>
      <c r="E382" s="41"/>
      <c r="F382" s="267" t="s">
        <v>584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298</v>
      </c>
      <c r="AU382" s="18" t="s">
        <v>82</v>
      </c>
    </row>
    <row r="383" s="2" customFormat="1" ht="33" customHeight="1">
      <c r="A383" s="39"/>
      <c r="B383" s="40"/>
      <c r="C383" s="214" t="s">
        <v>585</v>
      </c>
      <c r="D383" s="214" t="s">
        <v>159</v>
      </c>
      <c r="E383" s="215" t="s">
        <v>586</v>
      </c>
      <c r="F383" s="216" t="s">
        <v>587</v>
      </c>
      <c r="G383" s="217" t="s">
        <v>588</v>
      </c>
      <c r="H383" s="218">
        <v>200</v>
      </c>
      <c r="I383" s="219"/>
      <c r="J383" s="220">
        <f>ROUND(I383*H383,2)</f>
        <v>0</v>
      </c>
      <c r="K383" s="216" t="s">
        <v>163</v>
      </c>
      <c r="L383" s="45"/>
      <c r="M383" s="221" t="s">
        <v>19</v>
      </c>
      <c r="N383" s="222" t="s">
        <v>43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0.001</v>
      </c>
      <c r="T383" s="224">
        <f>S383*H383</f>
        <v>0.20000000000000001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300</v>
      </c>
      <c r="AT383" s="225" t="s">
        <v>159</v>
      </c>
      <c r="AU383" s="225" t="s">
        <v>82</v>
      </c>
      <c r="AY383" s="18" t="s">
        <v>157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80</v>
      </c>
      <c r="BK383" s="226">
        <f>ROUND(I383*H383,2)</f>
        <v>0</v>
      </c>
      <c r="BL383" s="18" t="s">
        <v>300</v>
      </c>
      <c r="BM383" s="225" t="s">
        <v>589</v>
      </c>
    </row>
    <row r="384" s="2" customFormat="1">
      <c r="A384" s="39"/>
      <c r="B384" s="40"/>
      <c r="C384" s="41"/>
      <c r="D384" s="227" t="s">
        <v>166</v>
      </c>
      <c r="E384" s="41"/>
      <c r="F384" s="228" t="s">
        <v>590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166</v>
      </c>
      <c r="AU384" s="18" t="s">
        <v>82</v>
      </c>
    </row>
    <row r="385" s="2" customFormat="1">
      <c r="A385" s="39"/>
      <c r="B385" s="40"/>
      <c r="C385" s="41"/>
      <c r="D385" s="232" t="s">
        <v>168</v>
      </c>
      <c r="E385" s="41"/>
      <c r="F385" s="233" t="s">
        <v>591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168</v>
      </c>
      <c r="AU385" s="18" t="s">
        <v>82</v>
      </c>
    </row>
    <row r="386" s="13" customFormat="1">
      <c r="A386" s="13"/>
      <c r="B386" s="234"/>
      <c r="C386" s="235"/>
      <c r="D386" s="227" t="s">
        <v>170</v>
      </c>
      <c r="E386" s="236" t="s">
        <v>19</v>
      </c>
      <c r="F386" s="237" t="s">
        <v>592</v>
      </c>
      <c r="G386" s="235"/>
      <c r="H386" s="238">
        <v>200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82</v>
      </c>
      <c r="AV386" s="13" t="s">
        <v>82</v>
      </c>
      <c r="AW386" s="13" t="s">
        <v>33</v>
      </c>
      <c r="AX386" s="13" t="s">
        <v>80</v>
      </c>
      <c r="AY386" s="244" t="s">
        <v>157</v>
      </c>
    </row>
    <row r="387" s="12" customFormat="1" ht="22.8" customHeight="1">
      <c r="A387" s="12"/>
      <c r="B387" s="198"/>
      <c r="C387" s="199"/>
      <c r="D387" s="200" t="s">
        <v>71</v>
      </c>
      <c r="E387" s="212" t="s">
        <v>593</v>
      </c>
      <c r="F387" s="212" t="s">
        <v>594</v>
      </c>
      <c r="G387" s="199"/>
      <c r="H387" s="199"/>
      <c r="I387" s="202"/>
      <c r="J387" s="213">
        <f>BK387</f>
        <v>0</v>
      </c>
      <c r="K387" s="199"/>
      <c r="L387" s="204"/>
      <c r="M387" s="205"/>
      <c r="N387" s="206"/>
      <c r="O387" s="206"/>
      <c r="P387" s="207">
        <f>SUM(P388:P404)</f>
        <v>0</v>
      </c>
      <c r="Q387" s="206"/>
      <c r="R387" s="207">
        <f>SUM(R388:R404)</f>
        <v>0</v>
      </c>
      <c r="S387" s="206"/>
      <c r="T387" s="208">
        <f>SUM(T388:T404)</f>
        <v>41.698102900000002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9" t="s">
        <v>82</v>
      </c>
      <c r="AT387" s="210" t="s">
        <v>71</v>
      </c>
      <c r="AU387" s="210" t="s">
        <v>80</v>
      </c>
      <c r="AY387" s="209" t="s">
        <v>157</v>
      </c>
      <c r="BK387" s="211">
        <f>SUM(BK388:BK404)</f>
        <v>0</v>
      </c>
    </row>
    <row r="388" s="2" customFormat="1" ht="24.15" customHeight="1">
      <c r="A388" s="39"/>
      <c r="B388" s="40"/>
      <c r="C388" s="214" t="s">
        <v>595</v>
      </c>
      <c r="D388" s="214" t="s">
        <v>159</v>
      </c>
      <c r="E388" s="215" t="s">
        <v>596</v>
      </c>
      <c r="F388" s="216" t="s">
        <v>597</v>
      </c>
      <c r="G388" s="217" t="s">
        <v>247</v>
      </c>
      <c r="H388" s="218">
        <v>510</v>
      </c>
      <c r="I388" s="219"/>
      <c r="J388" s="220">
        <f>ROUND(I388*H388,2)</f>
        <v>0</v>
      </c>
      <c r="K388" s="216" t="s">
        <v>163</v>
      </c>
      <c r="L388" s="45"/>
      <c r="M388" s="221" t="s">
        <v>19</v>
      </c>
      <c r="N388" s="222" t="s">
        <v>43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0.01174</v>
      </c>
      <c r="T388" s="224">
        <f>S388*H388</f>
        <v>5.9874000000000001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300</v>
      </c>
      <c r="AT388" s="225" t="s">
        <v>159</v>
      </c>
      <c r="AU388" s="225" t="s">
        <v>82</v>
      </c>
      <c r="AY388" s="18" t="s">
        <v>157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80</v>
      </c>
      <c r="BK388" s="226">
        <f>ROUND(I388*H388,2)</f>
        <v>0</v>
      </c>
      <c r="BL388" s="18" t="s">
        <v>300</v>
      </c>
      <c r="BM388" s="225" t="s">
        <v>598</v>
      </c>
    </row>
    <row r="389" s="2" customFormat="1">
      <c r="A389" s="39"/>
      <c r="B389" s="40"/>
      <c r="C389" s="41"/>
      <c r="D389" s="227" t="s">
        <v>166</v>
      </c>
      <c r="E389" s="41"/>
      <c r="F389" s="228" t="s">
        <v>597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166</v>
      </c>
      <c r="AU389" s="18" t="s">
        <v>82</v>
      </c>
    </row>
    <row r="390" s="2" customFormat="1">
      <c r="A390" s="39"/>
      <c r="B390" s="40"/>
      <c r="C390" s="41"/>
      <c r="D390" s="232" t="s">
        <v>168</v>
      </c>
      <c r="E390" s="41"/>
      <c r="F390" s="233" t="s">
        <v>599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168</v>
      </c>
      <c r="AU390" s="18" t="s">
        <v>82</v>
      </c>
    </row>
    <row r="391" s="13" customFormat="1">
      <c r="A391" s="13"/>
      <c r="B391" s="234"/>
      <c r="C391" s="235"/>
      <c r="D391" s="227" t="s">
        <v>170</v>
      </c>
      <c r="E391" s="236" t="s">
        <v>19</v>
      </c>
      <c r="F391" s="237" t="s">
        <v>600</v>
      </c>
      <c r="G391" s="235"/>
      <c r="H391" s="238">
        <v>510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170</v>
      </c>
      <c r="AU391" s="244" t="s">
        <v>82</v>
      </c>
      <c r="AV391" s="13" t="s">
        <v>82</v>
      </c>
      <c r="AW391" s="13" t="s">
        <v>33</v>
      </c>
      <c r="AX391" s="13" t="s">
        <v>80</v>
      </c>
      <c r="AY391" s="244" t="s">
        <v>157</v>
      </c>
    </row>
    <row r="392" s="2" customFormat="1" ht="24.15" customHeight="1">
      <c r="A392" s="39"/>
      <c r="B392" s="40"/>
      <c r="C392" s="214" t="s">
        <v>601</v>
      </c>
      <c r="D392" s="214" t="s">
        <v>159</v>
      </c>
      <c r="E392" s="215" t="s">
        <v>602</v>
      </c>
      <c r="F392" s="216" t="s">
        <v>603</v>
      </c>
      <c r="G392" s="217" t="s">
        <v>200</v>
      </c>
      <c r="H392" s="218">
        <v>429.37</v>
      </c>
      <c r="I392" s="219"/>
      <c r="J392" s="220">
        <f>ROUND(I392*H392,2)</f>
        <v>0</v>
      </c>
      <c r="K392" s="216" t="s">
        <v>163</v>
      </c>
      <c r="L392" s="45"/>
      <c r="M392" s="221" t="s">
        <v>19</v>
      </c>
      <c r="N392" s="222" t="s">
        <v>43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0.083169999999999994</v>
      </c>
      <c r="T392" s="224">
        <f>S392*H392</f>
        <v>35.710702900000001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300</v>
      </c>
      <c r="AT392" s="225" t="s">
        <v>159</v>
      </c>
      <c r="AU392" s="225" t="s">
        <v>82</v>
      </c>
      <c r="AY392" s="18" t="s">
        <v>157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80</v>
      </c>
      <c r="BK392" s="226">
        <f>ROUND(I392*H392,2)</f>
        <v>0</v>
      </c>
      <c r="BL392" s="18" t="s">
        <v>300</v>
      </c>
      <c r="BM392" s="225" t="s">
        <v>604</v>
      </c>
    </row>
    <row r="393" s="2" customFormat="1">
      <c r="A393" s="39"/>
      <c r="B393" s="40"/>
      <c r="C393" s="41"/>
      <c r="D393" s="227" t="s">
        <v>166</v>
      </c>
      <c r="E393" s="41"/>
      <c r="F393" s="228" t="s">
        <v>603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166</v>
      </c>
      <c r="AU393" s="18" t="s">
        <v>82</v>
      </c>
    </row>
    <row r="394" s="2" customFormat="1">
      <c r="A394" s="39"/>
      <c r="B394" s="40"/>
      <c r="C394" s="41"/>
      <c r="D394" s="232" t="s">
        <v>168</v>
      </c>
      <c r="E394" s="41"/>
      <c r="F394" s="233" t="s">
        <v>605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168</v>
      </c>
      <c r="AU394" s="18" t="s">
        <v>82</v>
      </c>
    </row>
    <row r="395" s="13" customFormat="1">
      <c r="A395" s="13"/>
      <c r="B395" s="234"/>
      <c r="C395" s="235"/>
      <c r="D395" s="227" t="s">
        <v>170</v>
      </c>
      <c r="E395" s="236" t="s">
        <v>19</v>
      </c>
      <c r="F395" s="237" t="s">
        <v>606</v>
      </c>
      <c r="G395" s="235"/>
      <c r="H395" s="238">
        <v>163.53999999999999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170</v>
      </c>
      <c r="AU395" s="244" t="s">
        <v>82</v>
      </c>
      <c r="AV395" s="13" t="s">
        <v>82</v>
      </c>
      <c r="AW395" s="13" t="s">
        <v>33</v>
      </c>
      <c r="AX395" s="13" t="s">
        <v>72</v>
      </c>
      <c r="AY395" s="244" t="s">
        <v>157</v>
      </c>
    </row>
    <row r="396" s="13" customFormat="1">
      <c r="A396" s="13"/>
      <c r="B396" s="234"/>
      <c r="C396" s="235"/>
      <c r="D396" s="227" t="s">
        <v>170</v>
      </c>
      <c r="E396" s="236" t="s">
        <v>19</v>
      </c>
      <c r="F396" s="237" t="s">
        <v>607</v>
      </c>
      <c r="G396" s="235"/>
      <c r="H396" s="238">
        <v>180.62000000000001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82</v>
      </c>
      <c r="AV396" s="13" t="s">
        <v>82</v>
      </c>
      <c r="AW396" s="13" t="s">
        <v>33</v>
      </c>
      <c r="AX396" s="13" t="s">
        <v>72</v>
      </c>
      <c r="AY396" s="244" t="s">
        <v>157</v>
      </c>
    </row>
    <row r="397" s="14" customFormat="1">
      <c r="A397" s="14"/>
      <c r="B397" s="245"/>
      <c r="C397" s="246"/>
      <c r="D397" s="227" t="s">
        <v>170</v>
      </c>
      <c r="E397" s="247" t="s">
        <v>19</v>
      </c>
      <c r="F397" s="248" t="s">
        <v>205</v>
      </c>
      <c r="G397" s="246"/>
      <c r="H397" s="249">
        <v>344.15999999999997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170</v>
      </c>
      <c r="AU397" s="255" t="s">
        <v>82</v>
      </c>
      <c r="AV397" s="14" t="s">
        <v>111</v>
      </c>
      <c r="AW397" s="14" t="s">
        <v>33</v>
      </c>
      <c r="AX397" s="14" t="s">
        <v>72</v>
      </c>
      <c r="AY397" s="255" t="s">
        <v>157</v>
      </c>
    </row>
    <row r="398" s="13" customFormat="1">
      <c r="A398" s="13"/>
      <c r="B398" s="234"/>
      <c r="C398" s="235"/>
      <c r="D398" s="227" t="s">
        <v>170</v>
      </c>
      <c r="E398" s="236" t="s">
        <v>19</v>
      </c>
      <c r="F398" s="237" t="s">
        <v>608</v>
      </c>
      <c r="G398" s="235"/>
      <c r="H398" s="238">
        <v>38.270000000000003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82</v>
      </c>
      <c r="AV398" s="13" t="s">
        <v>82</v>
      </c>
      <c r="AW398" s="13" t="s">
        <v>33</v>
      </c>
      <c r="AX398" s="13" t="s">
        <v>72</v>
      </c>
      <c r="AY398" s="244" t="s">
        <v>157</v>
      </c>
    </row>
    <row r="399" s="14" customFormat="1">
      <c r="A399" s="14"/>
      <c r="B399" s="245"/>
      <c r="C399" s="246"/>
      <c r="D399" s="227" t="s">
        <v>170</v>
      </c>
      <c r="E399" s="247" t="s">
        <v>19</v>
      </c>
      <c r="F399" s="248" t="s">
        <v>218</v>
      </c>
      <c r="G399" s="246"/>
      <c r="H399" s="249">
        <v>38.270000000000003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82</v>
      </c>
      <c r="AV399" s="14" t="s">
        <v>111</v>
      </c>
      <c r="AW399" s="14" t="s">
        <v>33</v>
      </c>
      <c r="AX399" s="14" t="s">
        <v>72</v>
      </c>
      <c r="AY399" s="255" t="s">
        <v>157</v>
      </c>
    </row>
    <row r="400" s="13" customFormat="1">
      <c r="A400" s="13"/>
      <c r="B400" s="234"/>
      <c r="C400" s="235"/>
      <c r="D400" s="227" t="s">
        <v>170</v>
      </c>
      <c r="E400" s="236" t="s">
        <v>19</v>
      </c>
      <c r="F400" s="237" t="s">
        <v>609</v>
      </c>
      <c r="G400" s="235"/>
      <c r="H400" s="238">
        <v>37.640000000000001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170</v>
      </c>
      <c r="AU400" s="244" t="s">
        <v>82</v>
      </c>
      <c r="AV400" s="13" t="s">
        <v>82</v>
      </c>
      <c r="AW400" s="13" t="s">
        <v>33</v>
      </c>
      <c r="AX400" s="13" t="s">
        <v>72</v>
      </c>
      <c r="AY400" s="244" t="s">
        <v>157</v>
      </c>
    </row>
    <row r="401" s="14" customFormat="1">
      <c r="A401" s="14"/>
      <c r="B401" s="245"/>
      <c r="C401" s="246"/>
      <c r="D401" s="227" t="s">
        <v>170</v>
      </c>
      <c r="E401" s="247" t="s">
        <v>19</v>
      </c>
      <c r="F401" s="248" t="s">
        <v>220</v>
      </c>
      <c r="G401" s="246"/>
      <c r="H401" s="249">
        <v>37.640000000000001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170</v>
      </c>
      <c r="AU401" s="255" t="s">
        <v>82</v>
      </c>
      <c r="AV401" s="14" t="s">
        <v>111</v>
      </c>
      <c r="AW401" s="14" t="s">
        <v>33</v>
      </c>
      <c r="AX401" s="14" t="s">
        <v>72</v>
      </c>
      <c r="AY401" s="255" t="s">
        <v>157</v>
      </c>
    </row>
    <row r="402" s="13" customFormat="1">
      <c r="A402" s="13"/>
      <c r="B402" s="234"/>
      <c r="C402" s="235"/>
      <c r="D402" s="227" t="s">
        <v>170</v>
      </c>
      <c r="E402" s="236" t="s">
        <v>19</v>
      </c>
      <c r="F402" s="237" t="s">
        <v>610</v>
      </c>
      <c r="G402" s="235"/>
      <c r="H402" s="238">
        <v>9.3000000000000007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170</v>
      </c>
      <c r="AU402" s="244" t="s">
        <v>82</v>
      </c>
      <c r="AV402" s="13" t="s">
        <v>82</v>
      </c>
      <c r="AW402" s="13" t="s">
        <v>33</v>
      </c>
      <c r="AX402" s="13" t="s">
        <v>72</v>
      </c>
      <c r="AY402" s="244" t="s">
        <v>157</v>
      </c>
    </row>
    <row r="403" s="14" customFormat="1">
      <c r="A403" s="14"/>
      <c r="B403" s="245"/>
      <c r="C403" s="246"/>
      <c r="D403" s="227" t="s">
        <v>170</v>
      </c>
      <c r="E403" s="247" t="s">
        <v>19</v>
      </c>
      <c r="F403" s="248" t="s">
        <v>611</v>
      </c>
      <c r="G403" s="246"/>
      <c r="H403" s="249">
        <v>9.3000000000000007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170</v>
      </c>
      <c r="AU403" s="255" t="s">
        <v>82</v>
      </c>
      <c r="AV403" s="14" t="s">
        <v>111</v>
      </c>
      <c r="AW403" s="14" t="s">
        <v>33</v>
      </c>
      <c r="AX403" s="14" t="s">
        <v>72</v>
      </c>
      <c r="AY403" s="255" t="s">
        <v>157</v>
      </c>
    </row>
    <row r="404" s="15" customFormat="1">
      <c r="A404" s="15"/>
      <c r="B404" s="256"/>
      <c r="C404" s="257"/>
      <c r="D404" s="227" t="s">
        <v>170</v>
      </c>
      <c r="E404" s="258" t="s">
        <v>19</v>
      </c>
      <c r="F404" s="259" t="s">
        <v>208</v>
      </c>
      <c r="G404" s="257"/>
      <c r="H404" s="260">
        <v>429.36999999999995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170</v>
      </c>
      <c r="AU404" s="266" t="s">
        <v>82</v>
      </c>
      <c r="AV404" s="15" t="s">
        <v>164</v>
      </c>
      <c r="AW404" s="15" t="s">
        <v>33</v>
      </c>
      <c r="AX404" s="15" t="s">
        <v>80</v>
      </c>
      <c r="AY404" s="266" t="s">
        <v>157</v>
      </c>
    </row>
    <row r="405" s="12" customFormat="1" ht="22.8" customHeight="1">
      <c r="A405" s="12"/>
      <c r="B405" s="198"/>
      <c r="C405" s="199"/>
      <c r="D405" s="200" t="s">
        <v>71</v>
      </c>
      <c r="E405" s="212" t="s">
        <v>612</v>
      </c>
      <c r="F405" s="212" t="s">
        <v>613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SUM(P406:P428)</f>
        <v>0</v>
      </c>
      <c r="Q405" s="206"/>
      <c r="R405" s="207">
        <f>SUM(R406:R428)</f>
        <v>0</v>
      </c>
      <c r="S405" s="206"/>
      <c r="T405" s="208">
        <f>SUM(T406:T428)</f>
        <v>8.1806200000000011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82</v>
      </c>
      <c r="AT405" s="210" t="s">
        <v>71</v>
      </c>
      <c r="AU405" s="210" t="s">
        <v>80</v>
      </c>
      <c r="AY405" s="209" t="s">
        <v>157</v>
      </c>
      <c r="BK405" s="211">
        <f>SUM(BK406:BK428)</f>
        <v>0</v>
      </c>
    </row>
    <row r="406" s="2" customFormat="1" ht="24.15" customHeight="1">
      <c r="A406" s="39"/>
      <c r="B406" s="40"/>
      <c r="C406" s="214" t="s">
        <v>614</v>
      </c>
      <c r="D406" s="214" t="s">
        <v>159</v>
      </c>
      <c r="E406" s="215" t="s">
        <v>615</v>
      </c>
      <c r="F406" s="216" t="s">
        <v>616</v>
      </c>
      <c r="G406" s="217" t="s">
        <v>200</v>
      </c>
      <c r="H406" s="218">
        <v>2870.9200000000001</v>
      </c>
      <c r="I406" s="219"/>
      <c r="J406" s="220">
        <f>ROUND(I406*H406,2)</f>
        <v>0</v>
      </c>
      <c r="K406" s="216" t="s">
        <v>163</v>
      </c>
      <c r="L406" s="45"/>
      <c r="M406" s="221" t="s">
        <v>19</v>
      </c>
      <c r="N406" s="222" t="s">
        <v>43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0.0025000000000000001</v>
      </c>
      <c r="T406" s="224">
        <f>S406*H406</f>
        <v>7.1773000000000007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300</v>
      </c>
      <c r="AT406" s="225" t="s">
        <v>159</v>
      </c>
      <c r="AU406" s="225" t="s">
        <v>82</v>
      </c>
      <c r="AY406" s="18" t="s">
        <v>157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80</v>
      </c>
      <c r="BK406" s="226">
        <f>ROUND(I406*H406,2)</f>
        <v>0</v>
      </c>
      <c r="BL406" s="18" t="s">
        <v>300</v>
      </c>
      <c r="BM406" s="225" t="s">
        <v>617</v>
      </c>
    </row>
    <row r="407" s="2" customFormat="1">
      <c r="A407" s="39"/>
      <c r="B407" s="40"/>
      <c r="C407" s="41"/>
      <c r="D407" s="227" t="s">
        <v>166</v>
      </c>
      <c r="E407" s="41"/>
      <c r="F407" s="228" t="s">
        <v>618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166</v>
      </c>
      <c r="AU407" s="18" t="s">
        <v>82</v>
      </c>
    </row>
    <row r="408" s="2" customFormat="1">
      <c r="A408" s="39"/>
      <c r="B408" s="40"/>
      <c r="C408" s="41"/>
      <c r="D408" s="232" t="s">
        <v>168</v>
      </c>
      <c r="E408" s="41"/>
      <c r="F408" s="233" t="s">
        <v>619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168</v>
      </c>
      <c r="AU408" s="18" t="s">
        <v>82</v>
      </c>
    </row>
    <row r="409" s="13" customFormat="1">
      <c r="A409" s="13"/>
      <c r="B409" s="234"/>
      <c r="C409" s="235"/>
      <c r="D409" s="227" t="s">
        <v>170</v>
      </c>
      <c r="E409" s="236" t="s">
        <v>19</v>
      </c>
      <c r="F409" s="237" t="s">
        <v>620</v>
      </c>
      <c r="G409" s="235"/>
      <c r="H409" s="238">
        <v>78.219999999999999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170</v>
      </c>
      <c r="AU409" s="244" t="s">
        <v>82</v>
      </c>
      <c r="AV409" s="13" t="s">
        <v>82</v>
      </c>
      <c r="AW409" s="13" t="s">
        <v>33</v>
      </c>
      <c r="AX409" s="13" t="s">
        <v>72</v>
      </c>
      <c r="AY409" s="244" t="s">
        <v>157</v>
      </c>
    </row>
    <row r="410" s="13" customFormat="1">
      <c r="A410" s="13"/>
      <c r="B410" s="234"/>
      <c r="C410" s="235"/>
      <c r="D410" s="227" t="s">
        <v>170</v>
      </c>
      <c r="E410" s="236" t="s">
        <v>19</v>
      </c>
      <c r="F410" s="237" t="s">
        <v>621</v>
      </c>
      <c r="G410" s="235"/>
      <c r="H410" s="238">
        <v>731.84000000000003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170</v>
      </c>
      <c r="AU410" s="244" t="s">
        <v>82</v>
      </c>
      <c r="AV410" s="13" t="s">
        <v>82</v>
      </c>
      <c r="AW410" s="13" t="s">
        <v>33</v>
      </c>
      <c r="AX410" s="13" t="s">
        <v>72</v>
      </c>
      <c r="AY410" s="244" t="s">
        <v>157</v>
      </c>
    </row>
    <row r="411" s="13" customFormat="1">
      <c r="A411" s="13"/>
      <c r="B411" s="234"/>
      <c r="C411" s="235"/>
      <c r="D411" s="227" t="s">
        <v>170</v>
      </c>
      <c r="E411" s="236" t="s">
        <v>19</v>
      </c>
      <c r="F411" s="237" t="s">
        <v>622</v>
      </c>
      <c r="G411" s="235"/>
      <c r="H411" s="238">
        <v>334.5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170</v>
      </c>
      <c r="AU411" s="244" t="s">
        <v>82</v>
      </c>
      <c r="AV411" s="13" t="s">
        <v>82</v>
      </c>
      <c r="AW411" s="13" t="s">
        <v>33</v>
      </c>
      <c r="AX411" s="13" t="s">
        <v>72</v>
      </c>
      <c r="AY411" s="244" t="s">
        <v>157</v>
      </c>
    </row>
    <row r="412" s="13" customFormat="1">
      <c r="A412" s="13"/>
      <c r="B412" s="234"/>
      <c r="C412" s="235"/>
      <c r="D412" s="227" t="s">
        <v>170</v>
      </c>
      <c r="E412" s="236" t="s">
        <v>19</v>
      </c>
      <c r="F412" s="237" t="s">
        <v>623</v>
      </c>
      <c r="G412" s="235"/>
      <c r="H412" s="238">
        <v>330.00999999999999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170</v>
      </c>
      <c r="AU412" s="244" t="s">
        <v>82</v>
      </c>
      <c r="AV412" s="13" t="s">
        <v>82</v>
      </c>
      <c r="AW412" s="13" t="s">
        <v>33</v>
      </c>
      <c r="AX412" s="13" t="s">
        <v>72</v>
      </c>
      <c r="AY412" s="244" t="s">
        <v>157</v>
      </c>
    </row>
    <row r="413" s="14" customFormat="1">
      <c r="A413" s="14"/>
      <c r="B413" s="245"/>
      <c r="C413" s="246"/>
      <c r="D413" s="227" t="s">
        <v>170</v>
      </c>
      <c r="E413" s="247" t="s">
        <v>19</v>
      </c>
      <c r="F413" s="248" t="s">
        <v>205</v>
      </c>
      <c r="G413" s="246"/>
      <c r="H413" s="249">
        <v>1474.5699999999999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170</v>
      </c>
      <c r="AU413" s="255" t="s">
        <v>82</v>
      </c>
      <c r="AV413" s="14" t="s">
        <v>111</v>
      </c>
      <c r="AW413" s="14" t="s">
        <v>33</v>
      </c>
      <c r="AX413" s="14" t="s">
        <v>72</v>
      </c>
      <c r="AY413" s="255" t="s">
        <v>157</v>
      </c>
    </row>
    <row r="414" s="13" customFormat="1">
      <c r="A414" s="13"/>
      <c r="B414" s="234"/>
      <c r="C414" s="235"/>
      <c r="D414" s="227" t="s">
        <v>170</v>
      </c>
      <c r="E414" s="236" t="s">
        <v>19</v>
      </c>
      <c r="F414" s="237" t="s">
        <v>624</v>
      </c>
      <c r="G414" s="235"/>
      <c r="H414" s="238">
        <v>731.84000000000003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170</v>
      </c>
      <c r="AU414" s="244" t="s">
        <v>82</v>
      </c>
      <c r="AV414" s="13" t="s">
        <v>82</v>
      </c>
      <c r="AW414" s="13" t="s">
        <v>33</v>
      </c>
      <c r="AX414" s="13" t="s">
        <v>72</v>
      </c>
      <c r="AY414" s="244" t="s">
        <v>157</v>
      </c>
    </row>
    <row r="415" s="14" customFormat="1">
      <c r="A415" s="14"/>
      <c r="B415" s="245"/>
      <c r="C415" s="246"/>
      <c r="D415" s="227" t="s">
        <v>170</v>
      </c>
      <c r="E415" s="247" t="s">
        <v>19</v>
      </c>
      <c r="F415" s="248" t="s">
        <v>207</v>
      </c>
      <c r="G415" s="246"/>
      <c r="H415" s="249">
        <v>731.84000000000003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170</v>
      </c>
      <c r="AU415" s="255" t="s">
        <v>82</v>
      </c>
      <c r="AV415" s="14" t="s">
        <v>111</v>
      </c>
      <c r="AW415" s="14" t="s">
        <v>33</v>
      </c>
      <c r="AX415" s="14" t="s">
        <v>72</v>
      </c>
      <c r="AY415" s="255" t="s">
        <v>157</v>
      </c>
    </row>
    <row r="416" s="13" customFormat="1">
      <c r="A416" s="13"/>
      <c r="B416" s="234"/>
      <c r="C416" s="235"/>
      <c r="D416" s="227" t="s">
        <v>170</v>
      </c>
      <c r="E416" s="236" t="s">
        <v>19</v>
      </c>
      <c r="F416" s="237" t="s">
        <v>622</v>
      </c>
      <c r="G416" s="235"/>
      <c r="H416" s="238">
        <v>334.5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170</v>
      </c>
      <c r="AU416" s="244" t="s">
        <v>82</v>
      </c>
      <c r="AV416" s="13" t="s">
        <v>82</v>
      </c>
      <c r="AW416" s="13" t="s">
        <v>33</v>
      </c>
      <c r="AX416" s="13" t="s">
        <v>72</v>
      </c>
      <c r="AY416" s="244" t="s">
        <v>157</v>
      </c>
    </row>
    <row r="417" s="14" customFormat="1">
      <c r="A417" s="14"/>
      <c r="B417" s="245"/>
      <c r="C417" s="246"/>
      <c r="D417" s="227" t="s">
        <v>170</v>
      </c>
      <c r="E417" s="247" t="s">
        <v>19</v>
      </c>
      <c r="F417" s="248" t="s">
        <v>218</v>
      </c>
      <c r="G417" s="246"/>
      <c r="H417" s="249">
        <v>334.5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170</v>
      </c>
      <c r="AU417" s="255" t="s">
        <v>82</v>
      </c>
      <c r="AV417" s="14" t="s">
        <v>111</v>
      </c>
      <c r="AW417" s="14" t="s">
        <v>33</v>
      </c>
      <c r="AX417" s="14" t="s">
        <v>72</v>
      </c>
      <c r="AY417" s="255" t="s">
        <v>157</v>
      </c>
    </row>
    <row r="418" s="13" customFormat="1">
      <c r="A418" s="13"/>
      <c r="B418" s="234"/>
      <c r="C418" s="235"/>
      <c r="D418" s="227" t="s">
        <v>170</v>
      </c>
      <c r="E418" s="236" t="s">
        <v>19</v>
      </c>
      <c r="F418" s="237" t="s">
        <v>625</v>
      </c>
      <c r="G418" s="235"/>
      <c r="H418" s="238">
        <v>330.00999999999999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170</v>
      </c>
      <c r="AU418" s="244" t="s">
        <v>82</v>
      </c>
      <c r="AV418" s="13" t="s">
        <v>82</v>
      </c>
      <c r="AW418" s="13" t="s">
        <v>33</v>
      </c>
      <c r="AX418" s="13" t="s">
        <v>72</v>
      </c>
      <c r="AY418" s="244" t="s">
        <v>157</v>
      </c>
    </row>
    <row r="419" s="14" customFormat="1">
      <c r="A419" s="14"/>
      <c r="B419" s="245"/>
      <c r="C419" s="246"/>
      <c r="D419" s="227" t="s">
        <v>170</v>
      </c>
      <c r="E419" s="247" t="s">
        <v>19</v>
      </c>
      <c r="F419" s="248" t="s">
        <v>220</v>
      </c>
      <c r="G419" s="246"/>
      <c r="H419" s="249">
        <v>330.00999999999999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170</v>
      </c>
      <c r="AU419" s="255" t="s">
        <v>82</v>
      </c>
      <c r="AV419" s="14" t="s">
        <v>111</v>
      </c>
      <c r="AW419" s="14" t="s">
        <v>33</v>
      </c>
      <c r="AX419" s="14" t="s">
        <v>72</v>
      </c>
      <c r="AY419" s="255" t="s">
        <v>157</v>
      </c>
    </row>
    <row r="420" s="15" customFormat="1">
      <c r="A420" s="15"/>
      <c r="B420" s="256"/>
      <c r="C420" s="257"/>
      <c r="D420" s="227" t="s">
        <v>170</v>
      </c>
      <c r="E420" s="258" t="s">
        <v>19</v>
      </c>
      <c r="F420" s="259" t="s">
        <v>208</v>
      </c>
      <c r="G420" s="257"/>
      <c r="H420" s="260">
        <v>2870.9200000000001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170</v>
      </c>
      <c r="AU420" s="266" t="s">
        <v>82</v>
      </c>
      <c r="AV420" s="15" t="s">
        <v>164</v>
      </c>
      <c r="AW420" s="15" t="s">
        <v>33</v>
      </c>
      <c r="AX420" s="15" t="s">
        <v>80</v>
      </c>
      <c r="AY420" s="266" t="s">
        <v>157</v>
      </c>
    </row>
    <row r="421" s="2" customFormat="1" ht="24.15" customHeight="1">
      <c r="A421" s="39"/>
      <c r="B421" s="40"/>
      <c r="C421" s="214" t="s">
        <v>626</v>
      </c>
      <c r="D421" s="214" t="s">
        <v>159</v>
      </c>
      <c r="E421" s="215" t="s">
        <v>627</v>
      </c>
      <c r="F421" s="216" t="s">
        <v>628</v>
      </c>
      <c r="G421" s="217" t="s">
        <v>247</v>
      </c>
      <c r="H421" s="218">
        <v>38.399999999999999</v>
      </c>
      <c r="I421" s="219"/>
      <c r="J421" s="220">
        <f>ROUND(I421*H421,2)</f>
        <v>0</v>
      </c>
      <c r="K421" s="216" t="s">
        <v>163</v>
      </c>
      <c r="L421" s="45"/>
      <c r="M421" s="221" t="s">
        <v>19</v>
      </c>
      <c r="N421" s="222" t="s">
        <v>43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0.0023</v>
      </c>
      <c r="T421" s="224">
        <f>S421*H421</f>
        <v>0.088319999999999996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300</v>
      </c>
      <c r="AT421" s="225" t="s">
        <v>159</v>
      </c>
      <c r="AU421" s="225" t="s">
        <v>82</v>
      </c>
      <c r="AY421" s="18" t="s">
        <v>157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80</v>
      </c>
      <c r="BK421" s="226">
        <f>ROUND(I421*H421,2)</f>
        <v>0</v>
      </c>
      <c r="BL421" s="18" t="s">
        <v>300</v>
      </c>
      <c r="BM421" s="225" t="s">
        <v>629</v>
      </c>
    </row>
    <row r="422" s="2" customFormat="1">
      <c r="A422" s="39"/>
      <c r="B422" s="40"/>
      <c r="C422" s="41"/>
      <c r="D422" s="227" t="s">
        <v>166</v>
      </c>
      <c r="E422" s="41"/>
      <c r="F422" s="228" t="s">
        <v>630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166</v>
      </c>
      <c r="AU422" s="18" t="s">
        <v>82</v>
      </c>
    </row>
    <row r="423" s="2" customFormat="1">
      <c r="A423" s="39"/>
      <c r="B423" s="40"/>
      <c r="C423" s="41"/>
      <c r="D423" s="232" t="s">
        <v>168</v>
      </c>
      <c r="E423" s="41"/>
      <c r="F423" s="233" t="s">
        <v>631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168</v>
      </c>
      <c r="AU423" s="18" t="s">
        <v>82</v>
      </c>
    </row>
    <row r="424" s="13" customFormat="1">
      <c r="A424" s="13"/>
      <c r="B424" s="234"/>
      <c r="C424" s="235"/>
      <c r="D424" s="227" t="s">
        <v>170</v>
      </c>
      <c r="E424" s="236" t="s">
        <v>19</v>
      </c>
      <c r="F424" s="237" t="s">
        <v>632</v>
      </c>
      <c r="G424" s="235"/>
      <c r="H424" s="238">
        <v>38.399999999999999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170</v>
      </c>
      <c r="AU424" s="244" t="s">
        <v>82</v>
      </c>
      <c r="AV424" s="13" t="s">
        <v>82</v>
      </c>
      <c r="AW424" s="13" t="s">
        <v>33</v>
      </c>
      <c r="AX424" s="13" t="s">
        <v>72</v>
      </c>
      <c r="AY424" s="244" t="s">
        <v>157</v>
      </c>
    </row>
    <row r="425" s="14" customFormat="1">
      <c r="A425" s="14"/>
      <c r="B425" s="245"/>
      <c r="C425" s="246"/>
      <c r="D425" s="227" t="s">
        <v>170</v>
      </c>
      <c r="E425" s="247" t="s">
        <v>19</v>
      </c>
      <c r="F425" s="248" t="s">
        <v>205</v>
      </c>
      <c r="G425" s="246"/>
      <c r="H425" s="249">
        <v>38.399999999999999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170</v>
      </c>
      <c r="AU425" s="255" t="s">
        <v>82</v>
      </c>
      <c r="AV425" s="14" t="s">
        <v>111</v>
      </c>
      <c r="AW425" s="14" t="s">
        <v>33</v>
      </c>
      <c r="AX425" s="14" t="s">
        <v>80</v>
      </c>
      <c r="AY425" s="255" t="s">
        <v>157</v>
      </c>
    </row>
    <row r="426" s="2" customFormat="1" ht="21.75" customHeight="1">
      <c r="A426" s="39"/>
      <c r="B426" s="40"/>
      <c r="C426" s="214" t="s">
        <v>633</v>
      </c>
      <c r="D426" s="214" t="s">
        <v>159</v>
      </c>
      <c r="E426" s="215" t="s">
        <v>634</v>
      </c>
      <c r="F426" s="216" t="s">
        <v>635</v>
      </c>
      <c r="G426" s="217" t="s">
        <v>247</v>
      </c>
      <c r="H426" s="218">
        <v>3050</v>
      </c>
      <c r="I426" s="219"/>
      <c r="J426" s="220">
        <f>ROUND(I426*H426,2)</f>
        <v>0</v>
      </c>
      <c r="K426" s="216" t="s">
        <v>163</v>
      </c>
      <c r="L426" s="45"/>
      <c r="M426" s="221" t="s">
        <v>19</v>
      </c>
      <c r="N426" s="222" t="s">
        <v>43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0.00029999999999999997</v>
      </c>
      <c r="T426" s="224">
        <f>S426*H426</f>
        <v>0.91499999999999992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300</v>
      </c>
      <c r="AT426" s="225" t="s">
        <v>159</v>
      </c>
      <c r="AU426" s="225" t="s">
        <v>82</v>
      </c>
      <c r="AY426" s="18" t="s">
        <v>157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80</v>
      </c>
      <c r="BK426" s="226">
        <f>ROUND(I426*H426,2)</f>
        <v>0</v>
      </c>
      <c r="BL426" s="18" t="s">
        <v>300</v>
      </c>
      <c r="BM426" s="225" t="s">
        <v>636</v>
      </c>
    </row>
    <row r="427" s="2" customFormat="1">
      <c r="A427" s="39"/>
      <c r="B427" s="40"/>
      <c r="C427" s="41"/>
      <c r="D427" s="227" t="s">
        <v>166</v>
      </c>
      <c r="E427" s="41"/>
      <c r="F427" s="228" t="s">
        <v>637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166</v>
      </c>
      <c r="AU427" s="18" t="s">
        <v>82</v>
      </c>
    </row>
    <row r="428" s="2" customFormat="1">
      <c r="A428" s="39"/>
      <c r="B428" s="40"/>
      <c r="C428" s="41"/>
      <c r="D428" s="232" t="s">
        <v>168</v>
      </c>
      <c r="E428" s="41"/>
      <c r="F428" s="233" t="s">
        <v>638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168</v>
      </c>
      <c r="AU428" s="18" t="s">
        <v>82</v>
      </c>
    </row>
    <row r="429" s="12" customFormat="1" ht="22.8" customHeight="1">
      <c r="A429" s="12"/>
      <c r="B429" s="198"/>
      <c r="C429" s="199"/>
      <c r="D429" s="200" t="s">
        <v>71</v>
      </c>
      <c r="E429" s="212" t="s">
        <v>639</v>
      </c>
      <c r="F429" s="212" t="s">
        <v>640</v>
      </c>
      <c r="G429" s="199"/>
      <c r="H429" s="199"/>
      <c r="I429" s="202"/>
      <c r="J429" s="213">
        <f>BK429</f>
        <v>0</v>
      </c>
      <c r="K429" s="199"/>
      <c r="L429" s="204"/>
      <c r="M429" s="205"/>
      <c r="N429" s="206"/>
      <c r="O429" s="206"/>
      <c r="P429" s="207">
        <f>SUM(P430:P441)</f>
        <v>0</v>
      </c>
      <c r="Q429" s="206"/>
      <c r="R429" s="207">
        <f>SUM(R430:R441)</f>
        <v>0</v>
      </c>
      <c r="S429" s="206"/>
      <c r="T429" s="208">
        <f>SUM(T430:T441)</f>
        <v>15.501300000000001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9" t="s">
        <v>82</v>
      </c>
      <c r="AT429" s="210" t="s">
        <v>71</v>
      </c>
      <c r="AU429" s="210" t="s">
        <v>80</v>
      </c>
      <c r="AY429" s="209" t="s">
        <v>157</v>
      </c>
      <c r="BK429" s="211">
        <f>SUM(BK430:BK441)</f>
        <v>0</v>
      </c>
    </row>
    <row r="430" s="2" customFormat="1" ht="24.15" customHeight="1">
      <c r="A430" s="39"/>
      <c r="B430" s="40"/>
      <c r="C430" s="214" t="s">
        <v>641</v>
      </c>
      <c r="D430" s="214" t="s">
        <v>159</v>
      </c>
      <c r="E430" s="215" t="s">
        <v>642</v>
      </c>
      <c r="F430" s="216" t="s">
        <v>643</v>
      </c>
      <c r="G430" s="217" t="s">
        <v>200</v>
      </c>
      <c r="H430" s="218">
        <v>190.19999999999999</v>
      </c>
      <c r="I430" s="219"/>
      <c r="J430" s="220">
        <f>ROUND(I430*H430,2)</f>
        <v>0</v>
      </c>
      <c r="K430" s="216" t="s">
        <v>163</v>
      </c>
      <c r="L430" s="45"/>
      <c r="M430" s="221" t="s">
        <v>19</v>
      </c>
      <c r="N430" s="222" t="s">
        <v>43</v>
      </c>
      <c r="O430" s="85"/>
      <c r="P430" s="223">
        <f>O430*H430</f>
        <v>0</v>
      </c>
      <c r="Q430" s="223">
        <v>0</v>
      </c>
      <c r="R430" s="223">
        <f>Q430*H430</f>
        <v>0</v>
      </c>
      <c r="S430" s="223">
        <v>0.081500000000000003</v>
      </c>
      <c r="T430" s="224">
        <f>S430*H430</f>
        <v>15.501300000000001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300</v>
      </c>
      <c r="AT430" s="225" t="s">
        <v>159</v>
      </c>
      <c r="AU430" s="225" t="s">
        <v>82</v>
      </c>
      <c r="AY430" s="18" t="s">
        <v>157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80</v>
      </c>
      <c r="BK430" s="226">
        <f>ROUND(I430*H430,2)</f>
        <v>0</v>
      </c>
      <c r="BL430" s="18" t="s">
        <v>300</v>
      </c>
      <c r="BM430" s="225" t="s">
        <v>644</v>
      </c>
    </row>
    <row r="431" s="2" customFormat="1">
      <c r="A431" s="39"/>
      <c r="B431" s="40"/>
      <c r="C431" s="41"/>
      <c r="D431" s="227" t="s">
        <v>166</v>
      </c>
      <c r="E431" s="41"/>
      <c r="F431" s="228" t="s">
        <v>645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166</v>
      </c>
      <c r="AU431" s="18" t="s">
        <v>82</v>
      </c>
    </row>
    <row r="432" s="2" customFormat="1">
      <c r="A432" s="39"/>
      <c r="B432" s="40"/>
      <c r="C432" s="41"/>
      <c r="D432" s="232" t="s">
        <v>168</v>
      </c>
      <c r="E432" s="41"/>
      <c r="F432" s="233" t="s">
        <v>646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168</v>
      </c>
      <c r="AU432" s="18" t="s">
        <v>82</v>
      </c>
    </row>
    <row r="433" s="13" customFormat="1">
      <c r="A433" s="13"/>
      <c r="B433" s="234"/>
      <c r="C433" s="235"/>
      <c r="D433" s="227" t="s">
        <v>170</v>
      </c>
      <c r="E433" s="236" t="s">
        <v>19</v>
      </c>
      <c r="F433" s="237" t="s">
        <v>647</v>
      </c>
      <c r="G433" s="235"/>
      <c r="H433" s="238">
        <v>46.200000000000003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82</v>
      </c>
      <c r="AV433" s="13" t="s">
        <v>82</v>
      </c>
      <c r="AW433" s="13" t="s">
        <v>33</v>
      </c>
      <c r="AX433" s="13" t="s">
        <v>72</v>
      </c>
      <c r="AY433" s="244" t="s">
        <v>157</v>
      </c>
    </row>
    <row r="434" s="13" customFormat="1">
      <c r="A434" s="13"/>
      <c r="B434" s="234"/>
      <c r="C434" s="235"/>
      <c r="D434" s="227" t="s">
        <v>170</v>
      </c>
      <c r="E434" s="236" t="s">
        <v>19</v>
      </c>
      <c r="F434" s="237" t="s">
        <v>648</v>
      </c>
      <c r="G434" s="235"/>
      <c r="H434" s="238">
        <v>22.5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170</v>
      </c>
      <c r="AU434" s="244" t="s">
        <v>82</v>
      </c>
      <c r="AV434" s="13" t="s">
        <v>82</v>
      </c>
      <c r="AW434" s="13" t="s">
        <v>33</v>
      </c>
      <c r="AX434" s="13" t="s">
        <v>72</v>
      </c>
      <c r="AY434" s="244" t="s">
        <v>157</v>
      </c>
    </row>
    <row r="435" s="14" customFormat="1">
      <c r="A435" s="14"/>
      <c r="B435" s="245"/>
      <c r="C435" s="246"/>
      <c r="D435" s="227" t="s">
        <v>170</v>
      </c>
      <c r="E435" s="247" t="s">
        <v>19</v>
      </c>
      <c r="F435" s="248" t="s">
        <v>205</v>
      </c>
      <c r="G435" s="246"/>
      <c r="H435" s="249">
        <v>68.700000000000003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82</v>
      </c>
      <c r="AV435" s="14" t="s">
        <v>111</v>
      </c>
      <c r="AW435" s="14" t="s">
        <v>33</v>
      </c>
      <c r="AX435" s="14" t="s">
        <v>72</v>
      </c>
      <c r="AY435" s="255" t="s">
        <v>157</v>
      </c>
    </row>
    <row r="436" s="13" customFormat="1">
      <c r="A436" s="13"/>
      <c r="B436" s="234"/>
      <c r="C436" s="235"/>
      <c r="D436" s="227" t="s">
        <v>170</v>
      </c>
      <c r="E436" s="236" t="s">
        <v>19</v>
      </c>
      <c r="F436" s="237" t="s">
        <v>647</v>
      </c>
      <c r="G436" s="235"/>
      <c r="H436" s="238">
        <v>46.200000000000003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170</v>
      </c>
      <c r="AU436" s="244" t="s">
        <v>82</v>
      </c>
      <c r="AV436" s="13" t="s">
        <v>82</v>
      </c>
      <c r="AW436" s="13" t="s">
        <v>33</v>
      </c>
      <c r="AX436" s="13" t="s">
        <v>72</v>
      </c>
      <c r="AY436" s="244" t="s">
        <v>157</v>
      </c>
    </row>
    <row r="437" s="14" customFormat="1">
      <c r="A437" s="14"/>
      <c r="B437" s="245"/>
      <c r="C437" s="246"/>
      <c r="D437" s="227" t="s">
        <v>170</v>
      </c>
      <c r="E437" s="247" t="s">
        <v>19</v>
      </c>
      <c r="F437" s="248" t="s">
        <v>207</v>
      </c>
      <c r="G437" s="246"/>
      <c r="H437" s="249">
        <v>46.200000000000003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82</v>
      </c>
      <c r="AV437" s="14" t="s">
        <v>111</v>
      </c>
      <c r="AW437" s="14" t="s">
        <v>33</v>
      </c>
      <c r="AX437" s="14" t="s">
        <v>72</v>
      </c>
      <c r="AY437" s="255" t="s">
        <v>157</v>
      </c>
    </row>
    <row r="438" s="13" customFormat="1">
      <c r="A438" s="13"/>
      <c r="B438" s="234"/>
      <c r="C438" s="235"/>
      <c r="D438" s="227" t="s">
        <v>170</v>
      </c>
      <c r="E438" s="236" t="s">
        <v>19</v>
      </c>
      <c r="F438" s="237" t="s">
        <v>647</v>
      </c>
      <c r="G438" s="235"/>
      <c r="H438" s="238">
        <v>46.200000000000003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170</v>
      </c>
      <c r="AU438" s="244" t="s">
        <v>82</v>
      </c>
      <c r="AV438" s="13" t="s">
        <v>82</v>
      </c>
      <c r="AW438" s="13" t="s">
        <v>33</v>
      </c>
      <c r="AX438" s="13" t="s">
        <v>72</v>
      </c>
      <c r="AY438" s="244" t="s">
        <v>157</v>
      </c>
    </row>
    <row r="439" s="14" customFormat="1">
      <c r="A439" s="14"/>
      <c r="B439" s="245"/>
      <c r="C439" s="246"/>
      <c r="D439" s="227" t="s">
        <v>170</v>
      </c>
      <c r="E439" s="247" t="s">
        <v>19</v>
      </c>
      <c r="F439" s="248" t="s">
        <v>218</v>
      </c>
      <c r="G439" s="246"/>
      <c r="H439" s="249">
        <v>46.200000000000003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170</v>
      </c>
      <c r="AU439" s="255" t="s">
        <v>82</v>
      </c>
      <c r="AV439" s="14" t="s">
        <v>111</v>
      </c>
      <c r="AW439" s="14" t="s">
        <v>33</v>
      </c>
      <c r="AX439" s="14" t="s">
        <v>72</v>
      </c>
      <c r="AY439" s="255" t="s">
        <v>157</v>
      </c>
    </row>
    <row r="440" s="13" customFormat="1">
      <c r="A440" s="13"/>
      <c r="B440" s="234"/>
      <c r="C440" s="235"/>
      <c r="D440" s="227" t="s">
        <v>170</v>
      </c>
      <c r="E440" s="236" t="s">
        <v>19</v>
      </c>
      <c r="F440" s="237" t="s">
        <v>649</v>
      </c>
      <c r="G440" s="235"/>
      <c r="H440" s="238">
        <v>29.100000000000001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170</v>
      </c>
      <c r="AU440" s="244" t="s">
        <v>82</v>
      </c>
      <c r="AV440" s="13" t="s">
        <v>82</v>
      </c>
      <c r="AW440" s="13" t="s">
        <v>33</v>
      </c>
      <c r="AX440" s="13" t="s">
        <v>72</v>
      </c>
      <c r="AY440" s="244" t="s">
        <v>157</v>
      </c>
    </row>
    <row r="441" s="15" customFormat="1">
      <c r="A441" s="15"/>
      <c r="B441" s="256"/>
      <c r="C441" s="257"/>
      <c r="D441" s="227" t="s">
        <v>170</v>
      </c>
      <c r="E441" s="258" t="s">
        <v>19</v>
      </c>
      <c r="F441" s="259" t="s">
        <v>208</v>
      </c>
      <c r="G441" s="257"/>
      <c r="H441" s="260">
        <v>190.20000000000002</v>
      </c>
      <c r="I441" s="261"/>
      <c r="J441" s="257"/>
      <c r="K441" s="257"/>
      <c r="L441" s="262"/>
      <c r="M441" s="268"/>
      <c r="N441" s="269"/>
      <c r="O441" s="269"/>
      <c r="P441" s="269"/>
      <c r="Q441" s="269"/>
      <c r="R441" s="269"/>
      <c r="S441" s="269"/>
      <c r="T441" s="27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170</v>
      </c>
      <c r="AU441" s="266" t="s">
        <v>82</v>
      </c>
      <c r="AV441" s="15" t="s">
        <v>164</v>
      </c>
      <c r="AW441" s="15" t="s">
        <v>33</v>
      </c>
      <c r="AX441" s="15" t="s">
        <v>80</v>
      </c>
      <c r="AY441" s="266" t="s">
        <v>157</v>
      </c>
    </row>
    <row r="442" s="2" customFormat="1" ht="6.96" customHeight="1">
      <c r="A442" s="39"/>
      <c r="B442" s="60"/>
      <c r="C442" s="61"/>
      <c r="D442" s="61"/>
      <c r="E442" s="61"/>
      <c r="F442" s="61"/>
      <c r="G442" s="61"/>
      <c r="H442" s="61"/>
      <c r="I442" s="61"/>
      <c r="J442" s="61"/>
      <c r="K442" s="61"/>
      <c r="L442" s="45"/>
      <c r="M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</sheetData>
  <sheetProtection sheet="1" autoFilter="0" formatColumns="0" formatRows="0" objects="1" scenarios="1" spinCount="100000" saltValue="NNCyxmJOJWZEXaJ7Ls19+8ymYOXpQLiA6G3xY3NmXjyDP26eYeGWEopi4HYCU14levTx5AOmbhaoE4Vi1vL8lw==" hashValue="Fx0c2rC2D4VqPssX9ll+GswIp5SRxKDzmX2gjp6x//SJevPZySDhrcibmMp6w3tpPMGdG+wxbO/5vdvWN2No2Q==" algorithmName="SHA-512" password="CC35"/>
  <autoFilter ref="C94:K44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1_02/122111101"/>
    <hyperlink ref="F104" r:id="rId2" display="https://podminky.urs.cz/item/CS_URS_2021_02/162211311"/>
    <hyperlink ref="F107" r:id="rId3" display="https://podminky.urs.cz/item/CS_URS_2021_02/162211319"/>
    <hyperlink ref="F114" r:id="rId4" display="https://podminky.urs.cz/item/CS_URS_2021_02/317944321"/>
    <hyperlink ref="F119" r:id="rId5" display="https://podminky.urs.cz/item/CS_URS_2021_02/962031132"/>
    <hyperlink ref="F127" r:id="rId6" display="https://podminky.urs.cz/item/CS_URS_2021_02/962031133"/>
    <hyperlink ref="F140" r:id="rId7" display="https://podminky.urs.cz/item/CS_URS_2021_02/962032230"/>
    <hyperlink ref="F146" r:id="rId8" display="https://podminky.urs.cz/item/CS_URS_2021_02/965042141"/>
    <hyperlink ref="F152" r:id="rId9" display="https://podminky.urs.cz/item/CS_URS_2021_02/965042241"/>
    <hyperlink ref="F158" r:id="rId10" display="https://podminky.urs.cz/item/CS_URS_2021_02/966043121"/>
    <hyperlink ref="F162" r:id="rId11" display="https://podminky.urs.cz/item/CS_URS_2021_01/967031132"/>
    <hyperlink ref="F170" r:id="rId12" display="https://podminky.urs.cz/item/CS_URS_2021_01/967031733"/>
    <hyperlink ref="F176" r:id="rId13" display="https://podminky.urs.cz/item/CS_URS_2021_02/968072455"/>
    <hyperlink ref="F183" r:id="rId14" display="https://podminky.urs.cz/item/CS_URS_2021_02/968072456"/>
    <hyperlink ref="F197" r:id="rId15" display="https://podminky.urs.cz/item/CS_URS_2021_02/971033431"/>
    <hyperlink ref="F204" r:id="rId16" display="https://podminky.urs.cz/item/CS_URS_2021_02/971033541"/>
    <hyperlink ref="F208" r:id="rId17" display="https://podminky.urs.cz/item/CS_URS_2021_02/971033561"/>
    <hyperlink ref="F217" r:id="rId18" display="https://podminky.urs.cz/item/CS_URS_2021_02/971033631"/>
    <hyperlink ref="F221" r:id="rId19" display="https://podminky.urs.cz/item/CS_URS_2021_02/971042551"/>
    <hyperlink ref="F225" r:id="rId20" display="https://podminky.urs.cz/item/CS_URS_2021_02/971052241"/>
    <hyperlink ref="F229" r:id="rId21" display="https://podminky.urs.cz/item/CS_URS_2021_02/971052341"/>
    <hyperlink ref="F235" r:id="rId22" display="https://podminky.urs.cz/item/CS_URS_2021_02/971052441"/>
    <hyperlink ref="F239" r:id="rId23" display="https://podminky.urs.cz/item/CS_URS_2021_02/974032664"/>
    <hyperlink ref="F245" r:id="rId24" display="https://podminky.urs.cz/item/CS_URS_2021_02/976085311"/>
    <hyperlink ref="F249" r:id="rId25" display="https://podminky.urs.cz/item/CS_URS_2021_02/977151118"/>
    <hyperlink ref="F258" r:id="rId26" display="https://podminky.urs.cz/item/CS_URS_2021_02/977151122"/>
    <hyperlink ref="F266" r:id="rId27" display="https://podminky.urs.cz/item/CS_URS_2021_02/977151123"/>
    <hyperlink ref="F274" r:id="rId28" display="https://podminky.urs.cz/item/CS_URS_2021_02/977151124"/>
    <hyperlink ref="F279" r:id="rId29" display="https://podminky.urs.cz/item/CS_URS_2021_02/997013154"/>
    <hyperlink ref="F282" r:id="rId30" display="https://podminky.urs.cz/item/CS_URS_2021_02/997013501"/>
    <hyperlink ref="F285" r:id="rId31" display="https://podminky.urs.cz/item/CS_URS_2021_02/997013509"/>
    <hyperlink ref="F293" r:id="rId32" display="https://podminky.urs.cz/item/CS_URS_2021_02/997013804"/>
    <hyperlink ref="F296" r:id="rId33" display="https://podminky.urs.cz/item/CS_URS_2021_02/997013814"/>
    <hyperlink ref="F299" r:id="rId34" display="https://podminky.urs.cz/item/CS_URS_2021_01/997013861"/>
    <hyperlink ref="F303" r:id="rId35" display="https://podminky.urs.cz/item/CS_URS_2021_01/997013862"/>
    <hyperlink ref="F307" r:id="rId36" display="https://podminky.urs.cz/item/CS_URS_2021_01/997013863"/>
    <hyperlink ref="F312" r:id="rId37" display="https://podminky.urs.cz/item/CS_URS_2021_02/998011003"/>
    <hyperlink ref="F317" r:id="rId38" display="https://podminky.urs.cz/item/CS_URS_2021_02/713120821"/>
    <hyperlink ref="F334" r:id="rId39" display="https://podminky.urs.cz/item/CS_URS_2021_02/763251812"/>
    <hyperlink ref="F338" r:id="rId40" display="https://podminky.urs.cz/item/CS_URS_2021_02/763431802"/>
    <hyperlink ref="F345" r:id="rId41" display="https://podminky.urs.cz/item/CS_URS_2021_02/766411821"/>
    <hyperlink ref="F353" r:id="rId42" display="https://podminky.urs.cz/item/CS_URS_2021_02/766825821"/>
    <hyperlink ref="F361" r:id="rId43" display="https://podminky.urs.cz/item/CS_URS_2021_02/767112811"/>
    <hyperlink ref="F385" r:id="rId44" display="https://podminky.urs.cz/item/CS_URS_2021_02/767996703"/>
    <hyperlink ref="F390" r:id="rId45" display="https://podminky.urs.cz/item/CS_URS_2021_02/771471810"/>
    <hyperlink ref="F394" r:id="rId46" display="https://podminky.urs.cz/item/CS_URS_2021_02/771571810"/>
    <hyperlink ref="F408" r:id="rId47" display="https://podminky.urs.cz/item/CS_URS_2021_02/776201811"/>
    <hyperlink ref="F423" r:id="rId48" display="https://podminky.urs.cz/item/CS_URS_2021_02/776301811"/>
    <hyperlink ref="F428" r:id="rId49" display="https://podminky.urs.cz/item/CS_URS_2021_02/776410811"/>
    <hyperlink ref="F432" r:id="rId50" display="https://podminky.urs.cz/item/CS_URS_2021_02/781471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8. 6. 2022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ROUND(J103,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ROUND((SUM(BE103:BE1060)),  2)</f>
        <v>0</v>
      </c>
      <c r="G33" s="39"/>
      <c r="H33" s="39"/>
      <c r="I33" s="159">
        <v>0.20999999999999999</v>
      </c>
      <c r="J33" s="158">
        <f>ROUND(((SUM(BE103:BE1060))*I33),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ROUND((SUM(BF103:BF1060)),  2)</f>
        <v>0</v>
      </c>
      <c r="G34" s="39"/>
      <c r="H34" s="39"/>
      <c r="I34" s="159">
        <v>0.14999999999999999</v>
      </c>
      <c r="J34" s="158">
        <f>ROUND(((SUM(BF103:BF1060))*I34),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ROUND((SUM(BG103:BG1060)),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ROUND((SUM(BH103:BH1060)),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ROUND((SUM(BI103:BI1060)),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rev22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SO 01 stavební úpravy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8. 6. 2022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J104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127</v>
      </c>
      <c r="E61" s="184"/>
      <c r="F61" s="184"/>
      <c r="G61" s="184"/>
      <c r="H61" s="184"/>
      <c r="I61" s="184"/>
      <c r="J61" s="185">
        <f>J105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651</v>
      </c>
      <c r="E62" s="184"/>
      <c r="F62" s="184"/>
      <c r="G62" s="184"/>
      <c r="H62" s="184"/>
      <c r="I62" s="184"/>
      <c r="J62" s="185">
        <f>J126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128</v>
      </c>
      <c r="E63" s="184"/>
      <c r="F63" s="184"/>
      <c r="G63" s="184"/>
      <c r="H63" s="184"/>
      <c r="I63" s="184"/>
      <c r="J63" s="185">
        <f>J144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652</v>
      </c>
      <c r="E64" s="184"/>
      <c r="F64" s="184"/>
      <c r="G64" s="184"/>
      <c r="H64" s="184"/>
      <c r="I64" s="184"/>
      <c r="J64" s="185">
        <f>J291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653</v>
      </c>
      <c r="E65" s="184"/>
      <c r="F65" s="184"/>
      <c r="G65" s="184"/>
      <c r="H65" s="184"/>
      <c r="I65" s="184"/>
      <c r="J65" s="185">
        <f>J310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654</v>
      </c>
      <c r="E66" s="184"/>
      <c r="F66" s="184"/>
      <c r="G66" s="184"/>
      <c r="H66" s="184"/>
      <c r="I66" s="184"/>
      <c r="J66" s="185">
        <f>J318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129</v>
      </c>
      <c r="E67" s="184"/>
      <c r="F67" s="184"/>
      <c r="G67" s="184"/>
      <c r="H67" s="184"/>
      <c r="I67" s="184"/>
      <c r="J67" s="185">
        <f>J390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130</v>
      </c>
      <c r="E68" s="184"/>
      <c r="F68" s="184"/>
      <c r="G68" s="184"/>
      <c r="H68" s="184"/>
      <c r="I68" s="184"/>
      <c r="J68" s="185">
        <f>J425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131</v>
      </c>
      <c r="E69" s="184"/>
      <c r="F69" s="184"/>
      <c r="G69" s="184"/>
      <c r="H69" s="184"/>
      <c r="I69" s="184"/>
      <c r="J69" s="185">
        <f>J439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132</v>
      </c>
      <c r="E70" s="179"/>
      <c r="F70" s="179"/>
      <c r="G70" s="179"/>
      <c r="H70" s="179"/>
      <c r="I70" s="179"/>
      <c r="J70" s="180">
        <f>J443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655</v>
      </c>
      <c r="E71" s="184"/>
      <c r="F71" s="184"/>
      <c r="G71" s="184"/>
      <c r="H71" s="184"/>
      <c r="I71" s="184"/>
      <c r="J71" s="185">
        <f>J444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656</v>
      </c>
      <c r="E72" s="184"/>
      <c r="F72" s="184"/>
      <c r="G72" s="184"/>
      <c r="H72" s="184"/>
      <c r="I72" s="184"/>
      <c r="J72" s="185">
        <f>J460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657</v>
      </c>
      <c r="E73" s="184"/>
      <c r="F73" s="184"/>
      <c r="G73" s="184"/>
      <c r="H73" s="184"/>
      <c r="I73" s="184"/>
      <c r="J73" s="185">
        <f>J483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136</v>
      </c>
      <c r="E74" s="184"/>
      <c r="F74" s="184"/>
      <c r="G74" s="184"/>
      <c r="H74" s="184"/>
      <c r="I74" s="184"/>
      <c r="J74" s="185">
        <f>J502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137</v>
      </c>
      <c r="E75" s="184"/>
      <c r="F75" s="184"/>
      <c r="G75" s="184"/>
      <c r="H75" s="184"/>
      <c r="I75" s="184"/>
      <c r="J75" s="185">
        <f>J526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138</v>
      </c>
      <c r="E76" s="184"/>
      <c r="F76" s="184"/>
      <c r="G76" s="184"/>
      <c r="H76" s="184"/>
      <c r="I76" s="184"/>
      <c r="J76" s="185">
        <f>J802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139</v>
      </c>
      <c r="E77" s="184"/>
      <c r="F77" s="184"/>
      <c r="G77" s="184"/>
      <c r="H77" s="184"/>
      <c r="I77" s="184"/>
      <c r="J77" s="185">
        <f>J846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658</v>
      </c>
      <c r="E78" s="184"/>
      <c r="F78" s="184"/>
      <c r="G78" s="184"/>
      <c r="H78" s="184"/>
      <c r="I78" s="184"/>
      <c r="J78" s="185">
        <f>J882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140</v>
      </c>
      <c r="E79" s="184"/>
      <c r="F79" s="184"/>
      <c r="G79" s="184"/>
      <c r="H79" s="184"/>
      <c r="I79" s="184"/>
      <c r="J79" s="185">
        <f>J890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6"/>
      <c r="D80" s="183" t="s">
        <v>141</v>
      </c>
      <c r="E80" s="184"/>
      <c r="F80" s="184"/>
      <c r="G80" s="184"/>
      <c r="H80" s="184"/>
      <c r="I80" s="184"/>
      <c r="J80" s="185">
        <f>J929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6"/>
      <c r="D81" s="183" t="s">
        <v>659</v>
      </c>
      <c r="E81" s="184"/>
      <c r="F81" s="184"/>
      <c r="G81" s="184"/>
      <c r="H81" s="184"/>
      <c r="I81" s="184"/>
      <c r="J81" s="185">
        <f>J1006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6"/>
      <c r="D82" s="183" t="s">
        <v>660</v>
      </c>
      <c r="E82" s="184"/>
      <c r="F82" s="184"/>
      <c r="G82" s="184"/>
      <c r="H82" s="184"/>
      <c r="I82" s="184"/>
      <c r="J82" s="185">
        <f>J1017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6"/>
      <c r="D83" s="183" t="s">
        <v>661</v>
      </c>
      <c r="E83" s="184"/>
      <c r="F83" s="184"/>
      <c r="G83" s="184"/>
      <c r="H83" s="184"/>
      <c r="I83" s="184"/>
      <c r="J83" s="185">
        <f>J1055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142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25" customHeight="1">
      <c r="A93" s="39"/>
      <c r="B93" s="40"/>
      <c r="C93" s="41"/>
      <c r="D93" s="41"/>
      <c r="E93" s="171" t="str">
        <f>E7</f>
        <v>Rekonstrukce objektu č.p. 2983 U Synagogy SO01 stavební úpravy budovy rev22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120</v>
      </c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02 - SO 01 stavební úpravy</v>
      </c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>Česká Lípa</v>
      </c>
      <c r="G97" s="41"/>
      <c r="H97" s="41"/>
      <c r="I97" s="33" t="s">
        <v>23</v>
      </c>
      <c r="J97" s="73" t="str">
        <f>IF(J12="","",J12)</f>
        <v>8. 6. 2022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>Město Č. Lípa</v>
      </c>
      <c r="G99" s="41"/>
      <c r="H99" s="41"/>
      <c r="I99" s="33" t="s">
        <v>31</v>
      </c>
      <c r="J99" s="37" t="str">
        <f>E21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41"/>
      <c r="E100" s="41"/>
      <c r="F100" s="28" t="str">
        <f>IF(E18="","",E18)</f>
        <v>Vyplň údaj</v>
      </c>
      <c r="G100" s="41"/>
      <c r="H100" s="41"/>
      <c r="I100" s="33" t="s">
        <v>34</v>
      </c>
      <c r="J100" s="37" t="str">
        <f>E24</f>
        <v>J. Nešněra</v>
      </c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7"/>
      <c r="B102" s="188"/>
      <c r="C102" s="189" t="s">
        <v>143</v>
      </c>
      <c r="D102" s="190" t="s">
        <v>57</v>
      </c>
      <c r="E102" s="190" t="s">
        <v>53</v>
      </c>
      <c r="F102" s="190" t="s">
        <v>54</v>
      </c>
      <c r="G102" s="190" t="s">
        <v>144</v>
      </c>
      <c r="H102" s="190" t="s">
        <v>145</v>
      </c>
      <c r="I102" s="190" t="s">
        <v>146</v>
      </c>
      <c r="J102" s="190" t="s">
        <v>124</v>
      </c>
      <c r="K102" s="191" t="s">
        <v>147</v>
      </c>
      <c r="L102" s="192"/>
      <c r="M102" s="93" t="s">
        <v>19</v>
      </c>
      <c r="N102" s="94" t="s">
        <v>42</v>
      </c>
      <c r="O102" s="94" t="s">
        <v>148</v>
      </c>
      <c r="P102" s="94" t="s">
        <v>149</v>
      </c>
      <c r="Q102" s="94" t="s">
        <v>150</v>
      </c>
      <c r="R102" s="94" t="s">
        <v>151</v>
      </c>
      <c r="S102" s="94" t="s">
        <v>152</v>
      </c>
      <c r="T102" s="95" t="s">
        <v>153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="2" customFormat="1" ht="22.8" customHeight="1">
      <c r="A103" s="39"/>
      <c r="B103" s="40"/>
      <c r="C103" s="100" t="s">
        <v>154</v>
      </c>
      <c r="D103" s="41"/>
      <c r="E103" s="41"/>
      <c r="F103" s="41"/>
      <c r="G103" s="41"/>
      <c r="H103" s="41"/>
      <c r="I103" s="41"/>
      <c r="J103" s="193">
        <f>BK103</f>
        <v>0</v>
      </c>
      <c r="K103" s="41"/>
      <c r="L103" s="45"/>
      <c r="M103" s="96"/>
      <c r="N103" s="194"/>
      <c r="O103" s="97"/>
      <c r="P103" s="195">
        <f>P104+P443</f>
        <v>0</v>
      </c>
      <c r="Q103" s="97"/>
      <c r="R103" s="195">
        <f>R104+R443</f>
        <v>313.41227502999993</v>
      </c>
      <c r="S103" s="97"/>
      <c r="T103" s="196">
        <f>T104+T443</f>
        <v>3.58195139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</v>
      </c>
      <c r="AU103" s="18" t="s">
        <v>125</v>
      </c>
      <c r="BK103" s="197">
        <f>BK104+BK443</f>
        <v>0</v>
      </c>
    </row>
    <row r="104" s="12" customFormat="1" ht="25.92" customHeight="1">
      <c r="A104" s="12"/>
      <c r="B104" s="198"/>
      <c r="C104" s="199"/>
      <c r="D104" s="200" t="s">
        <v>71</v>
      </c>
      <c r="E104" s="201" t="s">
        <v>155</v>
      </c>
      <c r="F104" s="201" t="s">
        <v>156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P105+P126+P144+P291+P310+P318+P390+P425+P439</f>
        <v>0</v>
      </c>
      <c r="Q104" s="206"/>
      <c r="R104" s="207">
        <f>R105+R126+R144+R291+R310+R318+R390+R425+R439</f>
        <v>247.00303594999997</v>
      </c>
      <c r="S104" s="206"/>
      <c r="T104" s="208">
        <f>T105+T126+T144+T291+T310+T318+T390+T425+T439</f>
        <v>2.2999999999999998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72</v>
      </c>
      <c r="AY104" s="209" t="s">
        <v>157</v>
      </c>
      <c r="BK104" s="211">
        <f>BK105+BK126+BK144+BK291+BK310+BK318+BK390+BK425+BK439</f>
        <v>0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80</v>
      </c>
      <c r="F105" s="212" t="s">
        <v>158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SUM(P106:P125)</f>
        <v>0</v>
      </c>
      <c r="Q105" s="206"/>
      <c r="R105" s="207">
        <f>SUM(R106:R125)</f>
        <v>0</v>
      </c>
      <c r="S105" s="206"/>
      <c r="T105" s="20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80</v>
      </c>
      <c r="AY105" s="209" t="s">
        <v>157</v>
      </c>
      <c r="BK105" s="211">
        <f>SUM(BK106:BK125)</f>
        <v>0</v>
      </c>
    </row>
    <row r="106" s="2" customFormat="1" ht="33" customHeight="1">
      <c r="A106" s="39"/>
      <c r="B106" s="40"/>
      <c r="C106" s="214" t="s">
        <v>80</v>
      </c>
      <c r="D106" s="214" t="s">
        <v>159</v>
      </c>
      <c r="E106" s="215" t="s">
        <v>662</v>
      </c>
      <c r="F106" s="216" t="s">
        <v>663</v>
      </c>
      <c r="G106" s="217" t="s">
        <v>162</v>
      </c>
      <c r="H106" s="218">
        <v>4.1299999999999999</v>
      </c>
      <c r="I106" s="219"/>
      <c r="J106" s="220">
        <f>ROUND(I106*H106,2)</f>
        <v>0</v>
      </c>
      <c r="K106" s="216" t="s">
        <v>163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164</v>
      </c>
      <c r="AT106" s="225" t="s">
        <v>159</v>
      </c>
      <c r="AU106" s="225" t="s">
        <v>82</v>
      </c>
      <c r="AY106" s="18" t="s">
        <v>157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80</v>
      </c>
      <c r="BK106" s="226">
        <f>ROUND(I106*H106,2)</f>
        <v>0</v>
      </c>
      <c r="BL106" s="18" t="s">
        <v>164</v>
      </c>
      <c r="BM106" s="225" t="s">
        <v>664</v>
      </c>
    </row>
    <row r="107" s="2" customFormat="1">
      <c r="A107" s="39"/>
      <c r="B107" s="40"/>
      <c r="C107" s="41"/>
      <c r="D107" s="227" t="s">
        <v>166</v>
      </c>
      <c r="E107" s="41"/>
      <c r="F107" s="228" t="s">
        <v>665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82</v>
      </c>
    </row>
    <row r="108" s="2" customFormat="1">
      <c r="A108" s="39"/>
      <c r="B108" s="40"/>
      <c r="C108" s="41"/>
      <c r="D108" s="232" t="s">
        <v>168</v>
      </c>
      <c r="E108" s="41"/>
      <c r="F108" s="233" t="s">
        <v>666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168</v>
      </c>
      <c r="AU108" s="18" t="s">
        <v>82</v>
      </c>
    </row>
    <row r="109" s="13" customFormat="1">
      <c r="A109" s="13"/>
      <c r="B109" s="234"/>
      <c r="C109" s="235"/>
      <c r="D109" s="227" t="s">
        <v>170</v>
      </c>
      <c r="E109" s="236" t="s">
        <v>19</v>
      </c>
      <c r="F109" s="237" t="s">
        <v>667</v>
      </c>
      <c r="G109" s="235"/>
      <c r="H109" s="238">
        <v>2.0720000000000001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170</v>
      </c>
      <c r="AU109" s="244" t="s">
        <v>82</v>
      </c>
      <c r="AV109" s="13" t="s">
        <v>82</v>
      </c>
      <c r="AW109" s="13" t="s">
        <v>33</v>
      </c>
      <c r="AX109" s="13" t="s">
        <v>72</v>
      </c>
      <c r="AY109" s="244" t="s">
        <v>157</v>
      </c>
    </row>
    <row r="110" s="13" customFormat="1">
      <c r="A110" s="13"/>
      <c r="B110" s="234"/>
      <c r="C110" s="235"/>
      <c r="D110" s="227" t="s">
        <v>170</v>
      </c>
      <c r="E110" s="236" t="s">
        <v>19</v>
      </c>
      <c r="F110" s="237" t="s">
        <v>668</v>
      </c>
      <c r="G110" s="235"/>
      <c r="H110" s="238">
        <v>2.0579999999999998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170</v>
      </c>
      <c r="AU110" s="244" t="s">
        <v>82</v>
      </c>
      <c r="AV110" s="13" t="s">
        <v>82</v>
      </c>
      <c r="AW110" s="13" t="s">
        <v>33</v>
      </c>
      <c r="AX110" s="13" t="s">
        <v>72</v>
      </c>
      <c r="AY110" s="244" t="s">
        <v>157</v>
      </c>
    </row>
    <row r="111" s="15" customFormat="1">
      <c r="A111" s="15"/>
      <c r="B111" s="256"/>
      <c r="C111" s="257"/>
      <c r="D111" s="227" t="s">
        <v>170</v>
      </c>
      <c r="E111" s="258" t="s">
        <v>19</v>
      </c>
      <c r="F111" s="259" t="s">
        <v>208</v>
      </c>
      <c r="G111" s="257"/>
      <c r="H111" s="260">
        <v>4.1299999999999999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170</v>
      </c>
      <c r="AU111" s="266" t="s">
        <v>82</v>
      </c>
      <c r="AV111" s="15" t="s">
        <v>164</v>
      </c>
      <c r="AW111" s="15" t="s">
        <v>33</v>
      </c>
      <c r="AX111" s="15" t="s">
        <v>80</v>
      </c>
      <c r="AY111" s="266" t="s">
        <v>157</v>
      </c>
    </row>
    <row r="112" s="2" customFormat="1" ht="37.8" customHeight="1">
      <c r="A112" s="39"/>
      <c r="B112" s="40"/>
      <c r="C112" s="214" t="s">
        <v>82</v>
      </c>
      <c r="D112" s="214" t="s">
        <v>159</v>
      </c>
      <c r="E112" s="215" t="s">
        <v>172</v>
      </c>
      <c r="F112" s="216" t="s">
        <v>173</v>
      </c>
      <c r="G112" s="217" t="s">
        <v>162</v>
      </c>
      <c r="H112" s="218">
        <v>1.9379999999999999</v>
      </c>
      <c r="I112" s="219"/>
      <c r="J112" s="220">
        <f>ROUND(I112*H112,2)</f>
        <v>0</v>
      </c>
      <c r="K112" s="216" t="s">
        <v>163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669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175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>
      <c r="A114" s="39"/>
      <c r="B114" s="40"/>
      <c r="C114" s="41"/>
      <c r="D114" s="232" t="s">
        <v>168</v>
      </c>
      <c r="E114" s="41"/>
      <c r="F114" s="233" t="s">
        <v>176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168</v>
      </c>
      <c r="AU114" s="18" t="s">
        <v>82</v>
      </c>
    </row>
    <row r="115" s="2" customFormat="1" ht="37.8" customHeight="1">
      <c r="A115" s="39"/>
      <c r="B115" s="40"/>
      <c r="C115" s="214" t="s">
        <v>111</v>
      </c>
      <c r="D115" s="214" t="s">
        <v>159</v>
      </c>
      <c r="E115" s="215" t="s">
        <v>177</v>
      </c>
      <c r="F115" s="216" t="s">
        <v>178</v>
      </c>
      <c r="G115" s="217" t="s">
        <v>162</v>
      </c>
      <c r="H115" s="218">
        <v>3.8759999999999999</v>
      </c>
      <c r="I115" s="219"/>
      <c r="J115" s="220">
        <f>ROUND(I115*H115,2)</f>
        <v>0</v>
      </c>
      <c r="K115" s="216" t="s">
        <v>163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82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670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180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82</v>
      </c>
    </row>
    <row r="117" s="2" customFormat="1">
      <c r="A117" s="39"/>
      <c r="B117" s="40"/>
      <c r="C117" s="41"/>
      <c r="D117" s="232" t="s">
        <v>168</v>
      </c>
      <c r="E117" s="41"/>
      <c r="F117" s="233" t="s">
        <v>181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168</v>
      </c>
      <c r="AU117" s="18" t="s">
        <v>82</v>
      </c>
    </row>
    <row r="118" s="13" customFormat="1">
      <c r="A118" s="13"/>
      <c r="B118" s="234"/>
      <c r="C118" s="235"/>
      <c r="D118" s="227" t="s">
        <v>170</v>
      </c>
      <c r="E118" s="236" t="s">
        <v>19</v>
      </c>
      <c r="F118" s="237" t="s">
        <v>671</v>
      </c>
      <c r="G118" s="235"/>
      <c r="H118" s="238">
        <v>1.9379999999999999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170</v>
      </c>
      <c r="AU118" s="244" t="s">
        <v>82</v>
      </c>
      <c r="AV118" s="13" t="s">
        <v>82</v>
      </c>
      <c r="AW118" s="13" t="s">
        <v>33</v>
      </c>
      <c r="AX118" s="13" t="s">
        <v>80</v>
      </c>
      <c r="AY118" s="244" t="s">
        <v>157</v>
      </c>
    </row>
    <row r="119" s="13" customFormat="1">
      <c r="A119" s="13"/>
      <c r="B119" s="234"/>
      <c r="C119" s="235"/>
      <c r="D119" s="227" t="s">
        <v>170</v>
      </c>
      <c r="E119" s="235"/>
      <c r="F119" s="237" t="s">
        <v>672</v>
      </c>
      <c r="G119" s="235"/>
      <c r="H119" s="238">
        <v>3.8759999999999999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170</v>
      </c>
      <c r="AU119" s="244" t="s">
        <v>82</v>
      </c>
      <c r="AV119" s="13" t="s">
        <v>82</v>
      </c>
      <c r="AW119" s="13" t="s">
        <v>4</v>
      </c>
      <c r="AX119" s="13" t="s">
        <v>80</v>
      </c>
      <c r="AY119" s="244" t="s">
        <v>157</v>
      </c>
    </row>
    <row r="120" s="2" customFormat="1" ht="16.5" customHeight="1">
      <c r="A120" s="39"/>
      <c r="B120" s="40"/>
      <c r="C120" s="214" t="s">
        <v>164</v>
      </c>
      <c r="D120" s="214" t="s">
        <v>159</v>
      </c>
      <c r="E120" s="215" t="s">
        <v>183</v>
      </c>
      <c r="F120" s="216" t="s">
        <v>19</v>
      </c>
      <c r="G120" s="217" t="s">
        <v>162</v>
      </c>
      <c r="H120" s="218">
        <v>1.9379999999999999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673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185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 ht="24.15" customHeight="1">
      <c r="A122" s="39"/>
      <c r="B122" s="40"/>
      <c r="C122" s="214" t="s">
        <v>187</v>
      </c>
      <c r="D122" s="214" t="s">
        <v>159</v>
      </c>
      <c r="E122" s="215" t="s">
        <v>674</v>
      </c>
      <c r="F122" s="216" t="s">
        <v>675</v>
      </c>
      <c r="G122" s="217" t="s">
        <v>162</v>
      </c>
      <c r="H122" s="218">
        <v>2.1920000000000002</v>
      </c>
      <c r="I122" s="219"/>
      <c r="J122" s="220">
        <f>ROUND(I122*H122,2)</f>
        <v>0</v>
      </c>
      <c r="K122" s="216" t="s">
        <v>163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676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677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>
      <c r="A124" s="39"/>
      <c r="B124" s="40"/>
      <c r="C124" s="41"/>
      <c r="D124" s="232" t="s">
        <v>168</v>
      </c>
      <c r="E124" s="41"/>
      <c r="F124" s="233" t="s">
        <v>678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13" customFormat="1">
      <c r="A125" s="13"/>
      <c r="B125" s="234"/>
      <c r="C125" s="235"/>
      <c r="D125" s="227" t="s">
        <v>170</v>
      </c>
      <c r="E125" s="236" t="s">
        <v>19</v>
      </c>
      <c r="F125" s="237" t="s">
        <v>679</v>
      </c>
      <c r="G125" s="235"/>
      <c r="H125" s="238">
        <v>2.1920000000000002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170</v>
      </c>
      <c r="AU125" s="244" t="s">
        <v>82</v>
      </c>
      <c r="AV125" s="13" t="s">
        <v>82</v>
      </c>
      <c r="AW125" s="13" t="s">
        <v>33</v>
      </c>
      <c r="AX125" s="13" t="s">
        <v>80</v>
      </c>
      <c r="AY125" s="244" t="s">
        <v>157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82</v>
      </c>
      <c r="F126" s="212" t="s">
        <v>680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SUM(P127:P143)</f>
        <v>0</v>
      </c>
      <c r="Q126" s="206"/>
      <c r="R126" s="207">
        <f>SUM(R127:R143)</f>
        <v>4.7869012800000004</v>
      </c>
      <c r="S126" s="206"/>
      <c r="T126" s="208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157</v>
      </c>
      <c r="BK126" s="211">
        <f>SUM(BK127:BK143)</f>
        <v>0</v>
      </c>
    </row>
    <row r="127" s="2" customFormat="1" ht="16.5" customHeight="1">
      <c r="A127" s="39"/>
      <c r="B127" s="40"/>
      <c r="C127" s="214" t="s">
        <v>197</v>
      </c>
      <c r="D127" s="214" t="s">
        <v>159</v>
      </c>
      <c r="E127" s="215" t="s">
        <v>681</v>
      </c>
      <c r="F127" s="216" t="s">
        <v>682</v>
      </c>
      <c r="G127" s="217" t="s">
        <v>162</v>
      </c>
      <c r="H127" s="218">
        <v>1.9379999999999999</v>
      </c>
      <c r="I127" s="219"/>
      <c r="J127" s="220">
        <f>ROUND(I127*H127,2)</f>
        <v>0</v>
      </c>
      <c r="K127" s="216" t="s">
        <v>163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2.45329</v>
      </c>
      <c r="R127" s="223">
        <f>Q127*H127</f>
        <v>4.7544760200000002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82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683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684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82</v>
      </c>
    </row>
    <row r="129" s="2" customFormat="1">
      <c r="A129" s="39"/>
      <c r="B129" s="40"/>
      <c r="C129" s="41"/>
      <c r="D129" s="232" t="s">
        <v>168</v>
      </c>
      <c r="E129" s="41"/>
      <c r="F129" s="233" t="s">
        <v>685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168</v>
      </c>
      <c r="AU129" s="18" t="s">
        <v>82</v>
      </c>
    </row>
    <row r="130" s="13" customFormat="1">
      <c r="A130" s="13"/>
      <c r="B130" s="234"/>
      <c r="C130" s="235"/>
      <c r="D130" s="227" t="s">
        <v>170</v>
      </c>
      <c r="E130" s="236" t="s">
        <v>19</v>
      </c>
      <c r="F130" s="237" t="s">
        <v>686</v>
      </c>
      <c r="G130" s="235"/>
      <c r="H130" s="238">
        <v>0.27700000000000002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157</v>
      </c>
    </row>
    <row r="131" s="13" customFormat="1">
      <c r="A131" s="13"/>
      <c r="B131" s="234"/>
      <c r="C131" s="235"/>
      <c r="D131" s="227" t="s">
        <v>170</v>
      </c>
      <c r="E131" s="236" t="s">
        <v>19</v>
      </c>
      <c r="F131" s="237" t="s">
        <v>687</v>
      </c>
      <c r="G131" s="235"/>
      <c r="H131" s="238">
        <v>0.161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82</v>
      </c>
      <c r="AV131" s="13" t="s">
        <v>82</v>
      </c>
      <c r="AW131" s="13" t="s">
        <v>33</v>
      </c>
      <c r="AX131" s="13" t="s">
        <v>72</v>
      </c>
      <c r="AY131" s="244" t="s">
        <v>157</v>
      </c>
    </row>
    <row r="132" s="13" customFormat="1">
      <c r="A132" s="13"/>
      <c r="B132" s="234"/>
      <c r="C132" s="235"/>
      <c r="D132" s="227" t="s">
        <v>170</v>
      </c>
      <c r="E132" s="236" t="s">
        <v>19</v>
      </c>
      <c r="F132" s="237" t="s">
        <v>688</v>
      </c>
      <c r="G132" s="235"/>
      <c r="H132" s="238">
        <v>1.5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157</v>
      </c>
    </row>
    <row r="133" s="15" customFormat="1">
      <c r="A133" s="15"/>
      <c r="B133" s="256"/>
      <c r="C133" s="257"/>
      <c r="D133" s="227" t="s">
        <v>170</v>
      </c>
      <c r="E133" s="258" t="s">
        <v>19</v>
      </c>
      <c r="F133" s="259" t="s">
        <v>208</v>
      </c>
      <c r="G133" s="257"/>
      <c r="H133" s="260">
        <v>1.9380000000000002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170</v>
      </c>
      <c r="AU133" s="266" t="s">
        <v>82</v>
      </c>
      <c r="AV133" s="15" t="s">
        <v>164</v>
      </c>
      <c r="AW133" s="15" t="s">
        <v>33</v>
      </c>
      <c r="AX133" s="15" t="s">
        <v>80</v>
      </c>
      <c r="AY133" s="266" t="s">
        <v>157</v>
      </c>
    </row>
    <row r="134" s="2" customFormat="1" ht="16.5" customHeight="1">
      <c r="A134" s="39"/>
      <c r="B134" s="40"/>
      <c r="C134" s="214" t="s">
        <v>209</v>
      </c>
      <c r="D134" s="214" t="s">
        <v>159</v>
      </c>
      <c r="E134" s="215" t="s">
        <v>689</v>
      </c>
      <c r="F134" s="216" t="s">
        <v>690</v>
      </c>
      <c r="G134" s="217" t="s">
        <v>200</v>
      </c>
      <c r="H134" s="218">
        <v>12.054</v>
      </c>
      <c r="I134" s="219"/>
      <c r="J134" s="220">
        <f>ROUND(I134*H134,2)</f>
        <v>0</v>
      </c>
      <c r="K134" s="216" t="s">
        <v>163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0.0026900000000000001</v>
      </c>
      <c r="R134" s="223">
        <f>Q134*H134</f>
        <v>0.032425260000000004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691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692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82</v>
      </c>
    </row>
    <row r="136" s="2" customFormat="1">
      <c r="A136" s="39"/>
      <c r="B136" s="40"/>
      <c r="C136" s="41"/>
      <c r="D136" s="232" t="s">
        <v>168</v>
      </c>
      <c r="E136" s="41"/>
      <c r="F136" s="233" t="s">
        <v>693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168</v>
      </c>
      <c r="AU136" s="18" t="s">
        <v>82</v>
      </c>
    </row>
    <row r="137" s="13" customFormat="1">
      <c r="A137" s="13"/>
      <c r="B137" s="234"/>
      <c r="C137" s="235"/>
      <c r="D137" s="227" t="s">
        <v>170</v>
      </c>
      <c r="E137" s="236" t="s">
        <v>19</v>
      </c>
      <c r="F137" s="237" t="s">
        <v>694</v>
      </c>
      <c r="G137" s="235"/>
      <c r="H137" s="238">
        <v>1.3859999999999999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82</v>
      </c>
      <c r="AV137" s="13" t="s">
        <v>82</v>
      </c>
      <c r="AW137" s="13" t="s">
        <v>33</v>
      </c>
      <c r="AX137" s="13" t="s">
        <v>72</v>
      </c>
      <c r="AY137" s="244" t="s">
        <v>157</v>
      </c>
    </row>
    <row r="138" s="13" customFormat="1">
      <c r="A138" s="13"/>
      <c r="B138" s="234"/>
      <c r="C138" s="235"/>
      <c r="D138" s="227" t="s">
        <v>170</v>
      </c>
      <c r="E138" s="236" t="s">
        <v>19</v>
      </c>
      <c r="F138" s="237" t="s">
        <v>695</v>
      </c>
      <c r="G138" s="235"/>
      <c r="H138" s="238">
        <v>0.67100000000000004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170</v>
      </c>
      <c r="AU138" s="244" t="s">
        <v>82</v>
      </c>
      <c r="AV138" s="13" t="s">
        <v>82</v>
      </c>
      <c r="AW138" s="13" t="s">
        <v>33</v>
      </c>
      <c r="AX138" s="13" t="s">
        <v>72</v>
      </c>
      <c r="AY138" s="244" t="s">
        <v>157</v>
      </c>
    </row>
    <row r="139" s="13" customFormat="1">
      <c r="A139" s="13"/>
      <c r="B139" s="234"/>
      <c r="C139" s="235"/>
      <c r="D139" s="227" t="s">
        <v>170</v>
      </c>
      <c r="E139" s="236" t="s">
        <v>19</v>
      </c>
      <c r="F139" s="237" t="s">
        <v>696</v>
      </c>
      <c r="G139" s="235"/>
      <c r="H139" s="238">
        <v>9.9969999999999999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82</v>
      </c>
      <c r="AV139" s="13" t="s">
        <v>82</v>
      </c>
      <c r="AW139" s="13" t="s">
        <v>33</v>
      </c>
      <c r="AX139" s="13" t="s">
        <v>72</v>
      </c>
      <c r="AY139" s="244" t="s">
        <v>157</v>
      </c>
    </row>
    <row r="140" s="15" customFormat="1">
      <c r="A140" s="15"/>
      <c r="B140" s="256"/>
      <c r="C140" s="257"/>
      <c r="D140" s="227" t="s">
        <v>170</v>
      </c>
      <c r="E140" s="258" t="s">
        <v>19</v>
      </c>
      <c r="F140" s="259" t="s">
        <v>208</v>
      </c>
      <c r="G140" s="257"/>
      <c r="H140" s="260">
        <v>12.054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170</v>
      </c>
      <c r="AU140" s="266" t="s">
        <v>82</v>
      </c>
      <c r="AV140" s="15" t="s">
        <v>164</v>
      </c>
      <c r="AW140" s="15" t="s">
        <v>33</v>
      </c>
      <c r="AX140" s="15" t="s">
        <v>80</v>
      </c>
      <c r="AY140" s="266" t="s">
        <v>157</v>
      </c>
    </row>
    <row r="141" s="2" customFormat="1" ht="16.5" customHeight="1">
      <c r="A141" s="39"/>
      <c r="B141" s="40"/>
      <c r="C141" s="214" t="s">
        <v>222</v>
      </c>
      <c r="D141" s="214" t="s">
        <v>159</v>
      </c>
      <c r="E141" s="215" t="s">
        <v>697</v>
      </c>
      <c r="F141" s="216" t="s">
        <v>698</v>
      </c>
      <c r="G141" s="217" t="s">
        <v>200</v>
      </c>
      <c r="H141" s="218">
        <v>12.054</v>
      </c>
      <c r="I141" s="219"/>
      <c r="J141" s="220">
        <f>ROUND(I141*H141,2)</f>
        <v>0</v>
      </c>
      <c r="K141" s="216" t="s">
        <v>163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82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699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700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82</v>
      </c>
    </row>
    <row r="143" s="2" customFormat="1">
      <c r="A143" s="39"/>
      <c r="B143" s="40"/>
      <c r="C143" s="41"/>
      <c r="D143" s="232" t="s">
        <v>168</v>
      </c>
      <c r="E143" s="41"/>
      <c r="F143" s="233" t="s">
        <v>701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168</v>
      </c>
      <c r="AU143" s="18" t="s">
        <v>82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111</v>
      </c>
      <c r="F144" s="212" t="s">
        <v>186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SUM(P145:P290)</f>
        <v>0</v>
      </c>
      <c r="Q144" s="206"/>
      <c r="R144" s="207">
        <f>SUM(R145:R290)</f>
        <v>152.84106697000001</v>
      </c>
      <c r="S144" s="206"/>
      <c r="T144" s="208">
        <f>SUM(T145:T290)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71</v>
      </c>
      <c r="AU144" s="210" t="s">
        <v>80</v>
      </c>
      <c r="AY144" s="209" t="s">
        <v>157</v>
      </c>
      <c r="BK144" s="211">
        <f>SUM(BK145:BK290)</f>
        <v>0</v>
      </c>
    </row>
    <row r="145" s="2" customFormat="1" ht="24.15" customHeight="1">
      <c r="A145" s="39"/>
      <c r="B145" s="40"/>
      <c r="C145" s="214" t="s">
        <v>195</v>
      </c>
      <c r="D145" s="214" t="s">
        <v>159</v>
      </c>
      <c r="E145" s="215" t="s">
        <v>702</v>
      </c>
      <c r="F145" s="216" t="s">
        <v>703</v>
      </c>
      <c r="G145" s="217" t="s">
        <v>200</v>
      </c>
      <c r="H145" s="218">
        <v>8.5449999999999999</v>
      </c>
      <c r="I145" s="219"/>
      <c r="J145" s="220">
        <f>ROUND(I145*H145,2)</f>
        <v>0</v>
      </c>
      <c r="K145" s="216" t="s">
        <v>163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0.13708999999999999</v>
      </c>
      <c r="R145" s="223">
        <f>Q145*H145</f>
        <v>1.17143405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82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704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705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82</v>
      </c>
    </row>
    <row r="147" s="2" customFormat="1">
      <c r="A147" s="39"/>
      <c r="B147" s="40"/>
      <c r="C147" s="41"/>
      <c r="D147" s="232" t="s">
        <v>168</v>
      </c>
      <c r="E147" s="41"/>
      <c r="F147" s="233" t="s">
        <v>706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168</v>
      </c>
      <c r="AU147" s="18" t="s">
        <v>82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707</v>
      </c>
      <c r="G148" s="235"/>
      <c r="H148" s="238">
        <v>4.2249999999999996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157</v>
      </c>
    </row>
    <row r="149" s="13" customFormat="1">
      <c r="A149" s="13"/>
      <c r="B149" s="234"/>
      <c r="C149" s="235"/>
      <c r="D149" s="227" t="s">
        <v>170</v>
      </c>
      <c r="E149" s="236" t="s">
        <v>19</v>
      </c>
      <c r="F149" s="237" t="s">
        <v>708</v>
      </c>
      <c r="G149" s="235"/>
      <c r="H149" s="238">
        <v>4.3200000000000003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82</v>
      </c>
      <c r="AV149" s="13" t="s">
        <v>82</v>
      </c>
      <c r="AW149" s="13" t="s">
        <v>33</v>
      </c>
      <c r="AX149" s="13" t="s">
        <v>72</v>
      </c>
      <c r="AY149" s="244" t="s">
        <v>157</v>
      </c>
    </row>
    <row r="150" s="15" customFormat="1">
      <c r="A150" s="15"/>
      <c r="B150" s="256"/>
      <c r="C150" s="257"/>
      <c r="D150" s="227" t="s">
        <v>170</v>
      </c>
      <c r="E150" s="258" t="s">
        <v>19</v>
      </c>
      <c r="F150" s="259" t="s">
        <v>208</v>
      </c>
      <c r="G150" s="257"/>
      <c r="H150" s="260">
        <v>8.5449999999999999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170</v>
      </c>
      <c r="AU150" s="266" t="s">
        <v>82</v>
      </c>
      <c r="AV150" s="15" t="s">
        <v>164</v>
      </c>
      <c r="AW150" s="15" t="s">
        <v>33</v>
      </c>
      <c r="AX150" s="15" t="s">
        <v>80</v>
      </c>
      <c r="AY150" s="266" t="s">
        <v>157</v>
      </c>
    </row>
    <row r="151" s="2" customFormat="1" ht="24.15" customHeight="1">
      <c r="A151" s="39"/>
      <c r="B151" s="40"/>
      <c r="C151" s="214" t="s">
        <v>236</v>
      </c>
      <c r="D151" s="214" t="s">
        <v>159</v>
      </c>
      <c r="E151" s="215" t="s">
        <v>709</v>
      </c>
      <c r="F151" s="216" t="s">
        <v>710</v>
      </c>
      <c r="G151" s="217" t="s">
        <v>200</v>
      </c>
      <c r="H151" s="218">
        <v>4.5179999999999998</v>
      </c>
      <c r="I151" s="219"/>
      <c r="J151" s="220">
        <f>ROUND(I151*H151,2)</f>
        <v>0</v>
      </c>
      <c r="K151" s="216" t="s">
        <v>163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0.25933</v>
      </c>
      <c r="R151" s="223">
        <f>Q151*H151</f>
        <v>1.17165294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711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712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>
      <c r="A153" s="39"/>
      <c r="B153" s="40"/>
      <c r="C153" s="41"/>
      <c r="D153" s="232" t="s">
        <v>168</v>
      </c>
      <c r="E153" s="41"/>
      <c r="F153" s="233" t="s">
        <v>713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168</v>
      </c>
      <c r="AU153" s="18" t="s">
        <v>82</v>
      </c>
    </row>
    <row r="154" s="13" customFormat="1">
      <c r="A154" s="13"/>
      <c r="B154" s="234"/>
      <c r="C154" s="235"/>
      <c r="D154" s="227" t="s">
        <v>170</v>
      </c>
      <c r="E154" s="236" t="s">
        <v>19</v>
      </c>
      <c r="F154" s="237" t="s">
        <v>714</v>
      </c>
      <c r="G154" s="235"/>
      <c r="H154" s="238">
        <v>4.5179999999999998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82</v>
      </c>
      <c r="AV154" s="13" t="s">
        <v>82</v>
      </c>
      <c r="AW154" s="13" t="s">
        <v>33</v>
      </c>
      <c r="AX154" s="13" t="s">
        <v>80</v>
      </c>
      <c r="AY154" s="244" t="s">
        <v>157</v>
      </c>
    </row>
    <row r="155" s="2" customFormat="1" ht="33" customHeight="1">
      <c r="A155" s="39"/>
      <c r="B155" s="40"/>
      <c r="C155" s="214" t="s">
        <v>244</v>
      </c>
      <c r="D155" s="214" t="s">
        <v>159</v>
      </c>
      <c r="E155" s="215" t="s">
        <v>715</v>
      </c>
      <c r="F155" s="216" t="s">
        <v>716</v>
      </c>
      <c r="G155" s="217" t="s">
        <v>200</v>
      </c>
      <c r="H155" s="218">
        <v>169.88399999999999</v>
      </c>
      <c r="I155" s="219"/>
      <c r="J155" s="220">
        <f>ROUND(I155*H155,2)</f>
        <v>0</v>
      </c>
      <c r="K155" s="216" t="s">
        <v>163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0.17458000000000001</v>
      </c>
      <c r="R155" s="223">
        <f>Q155*H155</f>
        <v>29.658348719999999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164</v>
      </c>
      <c r="AT155" s="225" t="s">
        <v>159</v>
      </c>
      <c r="AU155" s="225" t="s">
        <v>82</v>
      </c>
      <c r="AY155" s="18" t="s">
        <v>157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80</v>
      </c>
      <c r="BK155" s="226">
        <f>ROUND(I155*H155,2)</f>
        <v>0</v>
      </c>
      <c r="BL155" s="18" t="s">
        <v>164</v>
      </c>
      <c r="BM155" s="225" t="s">
        <v>717</v>
      </c>
    </row>
    <row r="156" s="2" customFormat="1">
      <c r="A156" s="39"/>
      <c r="B156" s="40"/>
      <c r="C156" s="41"/>
      <c r="D156" s="227" t="s">
        <v>166</v>
      </c>
      <c r="E156" s="41"/>
      <c r="F156" s="228" t="s">
        <v>718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82</v>
      </c>
    </row>
    <row r="157" s="2" customFormat="1">
      <c r="A157" s="39"/>
      <c r="B157" s="40"/>
      <c r="C157" s="41"/>
      <c r="D157" s="232" t="s">
        <v>168</v>
      </c>
      <c r="E157" s="41"/>
      <c r="F157" s="233" t="s">
        <v>719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168</v>
      </c>
      <c r="AU157" s="18" t="s">
        <v>82</v>
      </c>
    </row>
    <row r="158" s="13" customFormat="1">
      <c r="A158" s="13"/>
      <c r="B158" s="234"/>
      <c r="C158" s="235"/>
      <c r="D158" s="227" t="s">
        <v>170</v>
      </c>
      <c r="E158" s="236" t="s">
        <v>19</v>
      </c>
      <c r="F158" s="237" t="s">
        <v>720</v>
      </c>
      <c r="G158" s="235"/>
      <c r="H158" s="238">
        <v>20.995000000000001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170</v>
      </c>
      <c r="AU158" s="244" t="s">
        <v>82</v>
      </c>
      <c r="AV158" s="13" t="s">
        <v>82</v>
      </c>
      <c r="AW158" s="13" t="s">
        <v>33</v>
      </c>
      <c r="AX158" s="13" t="s">
        <v>72</v>
      </c>
      <c r="AY158" s="244" t="s">
        <v>157</v>
      </c>
    </row>
    <row r="159" s="13" customFormat="1">
      <c r="A159" s="13"/>
      <c r="B159" s="234"/>
      <c r="C159" s="235"/>
      <c r="D159" s="227" t="s">
        <v>170</v>
      </c>
      <c r="E159" s="236" t="s">
        <v>19</v>
      </c>
      <c r="F159" s="237" t="s">
        <v>721</v>
      </c>
      <c r="G159" s="235"/>
      <c r="H159" s="238">
        <v>-3.2000000000000002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82</v>
      </c>
      <c r="AV159" s="13" t="s">
        <v>82</v>
      </c>
      <c r="AW159" s="13" t="s">
        <v>33</v>
      </c>
      <c r="AX159" s="13" t="s">
        <v>72</v>
      </c>
      <c r="AY159" s="244" t="s">
        <v>157</v>
      </c>
    </row>
    <row r="160" s="14" customFormat="1">
      <c r="A160" s="14"/>
      <c r="B160" s="245"/>
      <c r="C160" s="246"/>
      <c r="D160" s="227" t="s">
        <v>170</v>
      </c>
      <c r="E160" s="247" t="s">
        <v>19</v>
      </c>
      <c r="F160" s="248" t="s">
        <v>205</v>
      </c>
      <c r="G160" s="246"/>
      <c r="H160" s="249">
        <v>17.795000000000002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170</v>
      </c>
      <c r="AU160" s="255" t="s">
        <v>82</v>
      </c>
      <c r="AV160" s="14" t="s">
        <v>111</v>
      </c>
      <c r="AW160" s="14" t="s">
        <v>33</v>
      </c>
      <c r="AX160" s="14" t="s">
        <v>72</v>
      </c>
      <c r="AY160" s="255" t="s">
        <v>157</v>
      </c>
    </row>
    <row r="161" s="13" customFormat="1">
      <c r="A161" s="13"/>
      <c r="B161" s="234"/>
      <c r="C161" s="235"/>
      <c r="D161" s="227" t="s">
        <v>170</v>
      </c>
      <c r="E161" s="236" t="s">
        <v>19</v>
      </c>
      <c r="F161" s="237" t="s">
        <v>722</v>
      </c>
      <c r="G161" s="235"/>
      <c r="H161" s="238">
        <v>164.88900000000001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170</v>
      </c>
      <c r="AU161" s="244" t="s">
        <v>82</v>
      </c>
      <c r="AV161" s="13" t="s">
        <v>82</v>
      </c>
      <c r="AW161" s="13" t="s">
        <v>33</v>
      </c>
      <c r="AX161" s="13" t="s">
        <v>72</v>
      </c>
      <c r="AY161" s="244" t="s">
        <v>157</v>
      </c>
    </row>
    <row r="162" s="13" customFormat="1">
      <c r="A162" s="13"/>
      <c r="B162" s="234"/>
      <c r="C162" s="235"/>
      <c r="D162" s="227" t="s">
        <v>170</v>
      </c>
      <c r="E162" s="236" t="s">
        <v>19</v>
      </c>
      <c r="F162" s="237" t="s">
        <v>723</v>
      </c>
      <c r="G162" s="235"/>
      <c r="H162" s="238">
        <v>-12.800000000000001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170</v>
      </c>
      <c r="AU162" s="244" t="s">
        <v>82</v>
      </c>
      <c r="AV162" s="13" t="s">
        <v>82</v>
      </c>
      <c r="AW162" s="13" t="s">
        <v>33</v>
      </c>
      <c r="AX162" s="13" t="s">
        <v>72</v>
      </c>
      <c r="AY162" s="244" t="s">
        <v>157</v>
      </c>
    </row>
    <row r="163" s="14" customFormat="1">
      <c r="A163" s="14"/>
      <c r="B163" s="245"/>
      <c r="C163" s="246"/>
      <c r="D163" s="227" t="s">
        <v>170</v>
      </c>
      <c r="E163" s="247" t="s">
        <v>19</v>
      </c>
      <c r="F163" s="248" t="s">
        <v>220</v>
      </c>
      <c r="G163" s="246"/>
      <c r="H163" s="249">
        <v>152.089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170</v>
      </c>
      <c r="AU163" s="255" t="s">
        <v>82</v>
      </c>
      <c r="AV163" s="14" t="s">
        <v>111</v>
      </c>
      <c r="AW163" s="14" t="s">
        <v>33</v>
      </c>
      <c r="AX163" s="14" t="s">
        <v>72</v>
      </c>
      <c r="AY163" s="255" t="s">
        <v>157</v>
      </c>
    </row>
    <row r="164" s="15" customFormat="1">
      <c r="A164" s="15"/>
      <c r="B164" s="256"/>
      <c r="C164" s="257"/>
      <c r="D164" s="227" t="s">
        <v>170</v>
      </c>
      <c r="E164" s="258" t="s">
        <v>19</v>
      </c>
      <c r="F164" s="259" t="s">
        <v>208</v>
      </c>
      <c r="G164" s="257"/>
      <c r="H164" s="260">
        <v>169.88400000000002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170</v>
      </c>
      <c r="AU164" s="266" t="s">
        <v>82</v>
      </c>
      <c r="AV164" s="15" t="s">
        <v>164</v>
      </c>
      <c r="AW164" s="15" t="s">
        <v>33</v>
      </c>
      <c r="AX164" s="15" t="s">
        <v>80</v>
      </c>
      <c r="AY164" s="266" t="s">
        <v>157</v>
      </c>
    </row>
    <row r="165" s="2" customFormat="1" ht="37.8" customHeight="1">
      <c r="A165" s="39"/>
      <c r="B165" s="40"/>
      <c r="C165" s="214" t="s">
        <v>270</v>
      </c>
      <c r="D165" s="214" t="s">
        <v>159</v>
      </c>
      <c r="E165" s="215" t="s">
        <v>724</v>
      </c>
      <c r="F165" s="216" t="s">
        <v>725</v>
      </c>
      <c r="G165" s="217" t="s">
        <v>200</v>
      </c>
      <c r="H165" s="218">
        <v>18.524999999999999</v>
      </c>
      <c r="I165" s="219"/>
      <c r="J165" s="220">
        <f>ROUND(I165*H165,2)</f>
        <v>0</v>
      </c>
      <c r="K165" s="216" t="s">
        <v>163</v>
      </c>
      <c r="L165" s="45"/>
      <c r="M165" s="221" t="s">
        <v>19</v>
      </c>
      <c r="N165" s="222" t="s">
        <v>43</v>
      </c>
      <c r="O165" s="85"/>
      <c r="P165" s="223">
        <f>O165*H165</f>
        <v>0</v>
      </c>
      <c r="Q165" s="223">
        <v>0.14854000000000001</v>
      </c>
      <c r="R165" s="223">
        <f>Q165*H165</f>
        <v>2.7517035000000001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164</v>
      </c>
      <c r="AT165" s="225" t="s">
        <v>159</v>
      </c>
      <c r="AU165" s="225" t="s">
        <v>82</v>
      </c>
      <c r="AY165" s="18" t="s">
        <v>157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80</v>
      </c>
      <c r="BK165" s="226">
        <f>ROUND(I165*H165,2)</f>
        <v>0</v>
      </c>
      <c r="BL165" s="18" t="s">
        <v>164</v>
      </c>
      <c r="BM165" s="225" t="s">
        <v>726</v>
      </c>
    </row>
    <row r="166" s="2" customFormat="1">
      <c r="A166" s="39"/>
      <c r="B166" s="40"/>
      <c r="C166" s="41"/>
      <c r="D166" s="227" t="s">
        <v>166</v>
      </c>
      <c r="E166" s="41"/>
      <c r="F166" s="228" t="s">
        <v>727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166</v>
      </c>
      <c r="AU166" s="18" t="s">
        <v>82</v>
      </c>
    </row>
    <row r="167" s="2" customFormat="1">
      <c r="A167" s="39"/>
      <c r="B167" s="40"/>
      <c r="C167" s="41"/>
      <c r="D167" s="232" t="s">
        <v>168</v>
      </c>
      <c r="E167" s="41"/>
      <c r="F167" s="233" t="s">
        <v>728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168</v>
      </c>
      <c r="AU167" s="18" t="s">
        <v>82</v>
      </c>
    </row>
    <row r="168" s="13" customFormat="1">
      <c r="A168" s="13"/>
      <c r="B168" s="234"/>
      <c r="C168" s="235"/>
      <c r="D168" s="227" t="s">
        <v>170</v>
      </c>
      <c r="E168" s="236" t="s">
        <v>19</v>
      </c>
      <c r="F168" s="237" t="s">
        <v>729</v>
      </c>
      <c r="G168" s="235"/>
      <c r="H168" s="238">
        <v>18.524999999999999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170</v>
      </c>
      <c r="AU168" s="244" t="s">
        <v>82</v>
      </c>
      <c r="AV168" s="13" t="s">
        <v>82</v>
      </c>
      <c r="AW168" s="13" t="s">
        <v>33</v>
      </c>
      <c r="AX168" s="13" t="s">
        <v>80</v>
      </c>
      <c r="AY168" s="244" t="s">
        <v>157</v>
      </c>
    </row>
    <row r="169" s="2" customFormat="1" ht="33" customHeight="1">
      <c r="A169" s="39"/>
      <c r="B169" s="40"/>
      <c r="C169" s="214" t="s">
        <v>275</v>
      </c>
      <c r="D169" s="214" t="s">
        <v>159</v>
      </c>
      <c r="E169" s="215" t="s">
        <v>730</v>
      </c>
      <c r="F169" s="216" t="s">
        <v>731</v>
      </c>
      <c r="G169" s="217" t="s">
        <v>200</v>
      </c>
      <c r="H169" s="218">
        <v>3.8999999999999999</v>
      </c>
      <c r="I169" s="219"/>
      <c r="J169" s="220">
        <f>ROUND(I169*H169,2)</f>
        <v>0</v>
      </c>
      <c r="K169" s="216" t="s">
        <v>163</v>
      </c>
      <c r="L169" s="45"/>
      <c r="M169" s="221" t="s">
        <v>19</v>
      </c>
      <c r="N169" s="222" t="s">
        <v>43</v>
      </c>
      <c r="O169" s="85"/>
      <c r="P169" s="223">
        <f>O169*H169</f>
        <v>0</v>
      </c>
      <c r="Q169" s="223">
        <v>0.17351</v>
      </c>
      <c r="R169" s="223">
        <f>Q169*H169</f>
        <v>0.67668899999999998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164</v>
      </c>
      <c r="AT169" s="225" t="s">
        <v>159</v>
      </c>
      <c r="AU169" s="225" t="s">
        <v>82</v>
      </c>
      <c r="AY169" s="18" t="s">
        <v>157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80</v>
      </c>
      <c r="BK169" s="226">
        <f>ROUND(I169*H169,2)</f>
        <v>0</v>
      </c>
      <c r="BL169" s="18" t="s">
        <v>164</v>
      </c>
      <c r="BM169" s="225" t="s">
        <v>732</v>
      </c>
    </row>
    <row r="170" s="2" customFormat="1">
      <c r="A170" s="39"/>
      <c r="B170" s="40"/>
      <c r="C170" s="41"/>
      <c r="D170" s="227" t="s">
        <v>166</v>
      </c>
      <c r="E170" s="41"/>
      <c r="F170" s="228" t="s">
        <v>733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166</v>
      </c>
      <c r="AU170" s="18" t="s">
        <v>82</v>
      </c>
    </row>
    <row r="171" s="2" customFormat="1">
      <c r="A171" s="39"/>
      <c r="B171" s="40"/>
      <c r="C171" s="41"/>
      <c r="D171" s="232" t="s">
        <v>168</v>
      </c>
      <c r="E171" s="41"/>
      <c r="F171" s="233" t="s">
        <v>734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168</v>
      </c>
      <c r="AU171" s="18" t="s">
        <v>82</v>
      </c>
    </row>
    <row r="172" s="13" customFormat="1">
      <c r="A172" s="13"/>
      <c r="B172" s="234"/>
      <c r="C172" s="235"/>
      <c r="D172" s="227" t="s">
        <v>170</v>
      </c>
      <c r="E172" s="236" t="s">
        <v>19</v>
      </c>
      <c r="F172" s="237" t="s">
        <v>735</v>
      </c>
      <c r="G172" s="235"/>
      <c r="H172" s="238">
        <v>3.8999999999999999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170</v>
      </c>
      <c r="AU172" s="244" t="s">
        <v>82</v>
      </c>
      <c r="AV172" s="13" t="s">
        <v>82</v>
      </c>
      <c r="AW172" s="13" t="s">
        <v>33</v>
      </c>
      <c r="AX172" s="13" t="s">
        <v>80</v>
      </c>
      <c r="AY172" s="244" t="s">
        <v>157</v>
      </c>
    </row>
    <row r="173" s="2" customFormat="1" ht="21.75" customHeight="1">
      <c r="A173" s="39"/>
      <c r="B173" s="40"/>
      <c r="C173" s="214" t="s">
        <v>283</v>
      </c>
      <c r="D173" s="214" t="s">
        <v>159</v>
      </c>
      <c r="E173" s="215" t="s">
        <v>736</v>
      </c>
      <c r="F173" s="216" t="s">
        <v>737</v>
      </c>
      <c r="G173" s="217" t="s">
        <v>308</v>
      </c>
      <c r="H173" s="218">
        <v>79</v>
      </c>
      <c r="I173" s="219"/>
      <c r="J173" s="220">
        <f>ROUND(I173*H173,2)</f>
        <v>0</v>
      </c>
      <c r="K173" s="216" t="s">
        <v>163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0.022780000000000002</v>
      </c>
      <c r="R173" s="223">
        <f>Q173*H173</f>
        <v>1.7996200000000002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164</v>
      </c>
      <c r="AT173" s="225" t="s">
        <v>159</v>
      </c>
      <c r="AU173" s="225" t="s">
        <v>82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164</v>
      </c>
      <c r="BM173" s="225" t="s">
        <v>738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739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82</v>
      </c>
    </row>
    <row r="175" s="2" customFormat="1">
      <c r="A175" s="39"/>
      <c r="B175" s="40"/>
      <c r="C175" s="41"/>
      <c r="D175" s="232" t="s">
        <v>168</v>
      </c>
      <c r="E175" s="41"/>
      <c r="F175" s="233" t="s">
        <v>740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168</v>
      </c>
      <c r="AU175" s="18" t="s">
        <v>82</v>
      </c>
    </row>
    <row r="176" s="13" customFormat="1">
      <c r="A176" s="13"/>
      <c r="B176" s="234"/>
      <c r="C176" s="235"/>
      <c r="D176" s="227" t="s">
        <v>170</v>
      </c>
      <c r="E176" s="236" t="s">
        <v>19</v>
      </c>
      <c r="F176" s="237" t="s">
        <v>352</v>
      </c>
      <c r="G176" s="235"/>
      <c r="H176" s="238">
        <v>23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82</v>
      </c>
      <c r="AV176" s="13" t="s">
        <v>82</v>
      </c>
      <c r="AW176" s="13" t="s">
        <v>33</v>
      </c>
      <c r="AX176" s="13" t="s">
        <v>72</v>
      </c>
      <c r="AY176" s="244" t="s">
        <v>157</v>
      </c>
    </row>
    <row r="177" s="13" customFormat="1">
      <c r="A177" s="13"/>
      <c r="B177" s="234"/>
      <c r="C177" s="235"/>
      <c r="D177" s="227" t="s">
        <v>170</v>
      </c>
      <c r="E177" s="236" t="s">
        <v>19</v>
      </c>
      <c r="F177" s="237" t="s">
        <v>741</v>
      </c>
      <c r="G177" s="235"/>
      <c r="H177" s="238">
        <v>25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157</v>
      </c>
    </row>
    <row r="178" s="13" customFormat="1">
      <c r="A178" s="13"/>
      <c r="B178" s="234"/>
      <c r="C178" s="235"/>
      <c r="D178" s="227" t="s">
        <v>170</v>
      </c>
      <c r="E178" s="236" t="s">
        <v>19</v>
      </c>
      <c r="F178" s="237" t="s">
        <v>305</v>
      </c>
      <c r="G178" s="235"/>
      <c r="H178" s="238">
        <v>17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157</v>
      </c>
    </row>
    <row r="179" s="13" customFormat="1">
      <c r="A179" s="13"/>
      <c r="B179" s="234"/>
      <c r="C179" s="235"/>
      <c r="D179" s="227" t="s">
        <v>170</v>
      </c>
      <c r="E179" s="236" t="s">
        <v>19</v>
      </c>
      <c r="F179" s="237" t="s">
        <v>244</v>
      </c>
      <c r="G179" s="235"/>
      <c r="H179" s="238">
        <v>11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82</v>
      </c>
      <c r="AV179" s="13" t="s">
        <v>82</v>
      </c>
      <c r="AW179" s="13" t="s">
        <v>33</v>
      </c>
      <c r="AX179" s="13" t="s">
        <v>72</v>
      </c>
      <c r="AY179" s="244" t="s">
        <v>157</v>
      </c>
    </row>
    <row r="180" s="13" customFormat="1">
      <c r="A180" s="13"/>
      <c r="B180" s="234"/>
      <c r="C180" s="235"/>
      <c r="D180" s="227" t="s">
        <v>170</v>
      </c>
      <c r="E180" s="236" t="s">
        <v>19</v>
      </c>
      <c r="F180" s="237" t="s">
        <v>111</v>
      </c>
      <c r="G180" s="235"/>
      <c r="H180" s="238">
        <v>3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170</v>
      </c>
      <c r="AU180" s="244" t="s">
        <v>82</v>
      </c>
      <c r="AV180" s="13" t="s">
        <v>82</v>
      </c>
      <c r="AW180" s="13" t="s">
        <v>33</v>
      </c>
      <c r="AX180" s="13" t="s">
        <v>72</v>
      </c>
      <c r="AY180" s="244" t="s">
        <v>157</v>
      </c>
    </row>
    <row r="181" s="15" customFormat="1">
      <c r="A181" s="15"/>
      <c r="B181" s="256"/>
      <c r="C181" s="257"/>
      <c r="D181" s="227" t="s">
        <v>170</v>
      </c>
      <c r="E181" s="258" t="s">
        <v>19</v>
      </c>
      <c r="F181" s="259" t="s">
        <v>208</v>
      </c>
      <c r="G181" s="257"/>
      <c r="H181" s="260">
        <v>79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82</v>
      </c>
      <c r="AV181" s="15" t="s">
        <v>164</v>
      </c>
      <c r="AW181" s="15" t="s">
        <v>33</v>
      </c>
      <c r="AX181" s="15" t="s">
        <v>80</v>
      </c>
      <c r="AY181" s="266" t="s">
        <v>157</v>
      </c>
    </row>
    <row r="182" s="2" customFormat="1" ht="21.75" customHeight="1">
      <c r="A182" s="39"/>
      <c r="B182" s="40"/>
      <c r="C182" s="214" t="s">
        <v>8</v>
      </c>
      <c r="D182" s="214" t="s">
        <v>159</v>
      </c>
      <c r="E182" s="215" t="s">
        <v>742</v>
      </c>
      <c r="F182" s="216" t="s">
        <v>743</v>
      </c>
      <c r="G182" s="217" t="s">
        <v>308</v>
      </c>
      <c r="H182" s="218">
        <v>1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0.035639999999999998</v>
      </c>
      <c r="R182" s="223">
        <f>Q182*H182</f>
        <v>0.035639999999999998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164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164</v>
      </c>
      <c r="BM182" s="225" t="s">
        <v>744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745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746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21.75" customHeight="1">
      <c r="A185" s="39"/>
      <c r="B185" s="40"/>
      <c r="C185" s="214" t="s">
        <v>300</v>
      </c>
      <c r="D185" s="214" t="s">
        <v>159</v>
      </c>
      <c r="E185" s="215" t="s">
        <v>747</v>
      </c>
      <c r="F185" s="216" t="s">
        <v>748</v>
      </c>
      <c r="G185" s="217" t="s">
        <v>308</v>
      </c>
      <c r="H185" s="218">
        <v>23</v>
      </c>
      <c r="I185" s="219"/>
      <c r="J185" s="220">
        <f>ROUND(I185*H185,2)</f>
        <v>0</v>
      </c>
      <c r="K185" s="216" t="s">
        <v>163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0.04555</v>
      </c>
      <c r="R185" s="223">
        <f>Q185*H185</f>
        <v>1.04765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164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164</v>
      </c>
      <c r="BM185" s="225" t="s">
        <v>749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750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>
      <c r="A187" s="39"/>
      <c r="B187" s="40"/>
      <c r="C187" s="41"/>
      <c r="D187" s="232" t="s">
        <v>168</v>
      </c>
      <c r="E187" s="41"/>
      <c r="F187" s="233" t="s">
        <v>751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168</v>
      </c>
      <c r="AU187" s="18" t="s">
        <v>82</v>
      </c>
    </row>
    <row r="188" s="13" customFormat="1">
      <c r="A188" s="13"/>
      <c r="B188" s="234"/>
      <c r="C188" s="235"/>
      <c r="D188" s="227" t="s">
        <v>170</v>
      </c>
      <c r="E188" s="236" t="s">
        <v>19</v>
      </c>
      <c r="F188" s="237" t="s">
        <v>752</v>
      </c>
      <c r="G188" s="235"/>
      <c r="H188" s="238">
        <v>7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82</v>
      </c>
      <c r="AV188" s="13" t="s">
        <v>82</v>
      </c>
      <c r="AW188" s="13" t="s">
        <v>33</v>
      </c>
      <c r="AX188" s="13" t="s">
        <v>72</v>
      </c>
      <c r="AY188" s="244" t="s">
        <v>157</v>
      </c>
    </row>
    <row r="189" s="13" customFormat="1">
      <c r="A189" s="13"/>
      <c r="B189" s="234"/>
      <c r="C189" s="235"/>
      <c r="D189" s="227" t="s">
        <v>170</v>
      </c>
      <c r="E189" s="236" t="s">
        <v>19</v>
      </c>
      <c r="F189" s="237" t="s">
        <v>753</v>
      </c>
      <c r="G189" s="235"/>
      <c r="H189" s="238">
        <v>16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170</v>
      </c>
      <c r="AU189" s="244" t="s">
        <v>82</v>
      </c>
      <c r="AV189" s="13" t="s">
        <v>82</v>
      </c>
      <c r="AW189" s="13" t="s">
        <v>33</v>
      </c>
      <c r="AX189" s="13" t="s">
        <v>72</v>
      </c>
      <c r="AY189" s="244" t="s">
        <v>157</v>
      </c>
    </row>
    <row r="190" s="15" customFormat="1">
      <c r="A190" s="15"/>
      <c r="B190" s="256"/>
      <c r="C190" s="257"/>
      <c r="D190" s="227" t="s">
        <v>170</v>
      </c>
      <c r="E190" s="258" t="s">
        <v>19</v>
      </c>
      <c r="F190" s="259" t="s">
        <v>208</v>
      </c>
      <c r="G190" s="257"/>
      <c r="H190" s="260">
        <v>23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170</v>
      </c>
      <c r="AU190" s="266" t="s">
        <v>82</v>
      </c>
      <c r="AV190" s="15" t="s">
        <v>164</v>
      </c>
      <c r="AW190" s="15" t="s">
        <v>33</v>
      </c>
      <c r="AX190" s="15" t="s">
        <v>80</v>
      </c>
      <c r="AY190" s="266" t="s">
        <v>157</v>
      </c>
    </row>
    <row r="191" s="2" customFormat="1" ht="16.5" customHeight="1">
      <c r="A191" s="39"/>
      <c r="B191" s="40"/>
      <c r="C191" s="214" t="s">
        <v>754</v>
      </c>
      <c r="D191" s="214" t="s">
        <v>159</v>
      </c>
      <c r="E191" s="215" t="s">
        <v>755</v>
      </c>
      <c r="F191" s="216" t="s">
        <v>756</v>
      </c>
      <c r="G191" s="217" t="s">
        <v>162</v>
      </c>
      <c r="H191" s="218">
        <v>0.19</v>
      </c>
      <c r="I191" s="219"/>
      <c r="J191" s="220">
        <f>ROUND(I191*H191,2)</f>
        <v>0</v>
      </c>
      <c r="K191" s="216" t="s">
        <v>255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1.94302</v>
      </c>
      <c r="R191" s="223">
        <f>Q191*H191</f>
        <v>0.3691738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164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164</v>
      </c>
      <c r="BM191" s="225" t="s">
        <v>757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758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759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13" customFormat="1">
      <c r="A194" s="13"/>
      <c r="B194" s="234"/>
      <c r="C194" s="235"/>
      <c r="D194" s="227" t="s">
        <v>170</v>
      </c>
      <c r="E194" s="236" t="s">
        <v>19</v>
      </c>
      <c r="F194" s="237" t="s">
        <v>760</v>
      </c>
      <c r="G194" s="235"/>
      <c r="H194" s="238">
        <v>0.13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170</v>
      </c>
      <c r="AU194" s="244" t="s">
        <v>82</v>
      </c>
      <c r="AV194" s="13" t="s">
        <v>82</v>
      </c>
      <c r="AW194" s="13" t="s">
        <v>33</v>
      </c>
      <c r="AX194" s="13" t="s">
        <v>72</v>
      </c>
      <c r="AY194" s="244" t="s">
        <v>157</v>
      </c>
    </row>
    <row r="195" s="13" customFormat="1">
      <c r="A195" s="13"/>
      <c r="B195" s="234"/>
      <c r="C195" s="235"/>
      <c r="D195" s="227" t="s">
        <v>170</v>
      </c>
      <c r="E195" s="236" t="s">
        <v>19</v>
      </c>
      <c r="F195" s="237" t="s">
        <v>761</v>
      </c>
      <c r="G195" s="235"/>
      <c r="H195" s="238">
        <v>0.059999999999999998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170</v>
      </c>
      <c r="AU195" s="244" t="s">
        <v>82</v>
      </c>
      <c r="AV195" s="13" t="s">
        <v>82</v>
      </c>
      <c r="AW195" s="13" t="s">
        <v>33</v>
      </c>
      <c r="AX195" s="13" t="s">
        <v>72</v>
      </c>
      <c r="AY195" s="244" t="s">
        <v>157</v>
      </c>
    </row>
    <row r="196" s="15" customFormat="1">
      <c r="A196" s="15"/>
      <c r="B196" s="256"/>
      <c r="C196" s="257"/>
      <c r="D196" s="227" t="s">
        <v>170</v>
      </c>
      <c r="E196" s="258" t="s">
        <v>19</v>
      </c>
      <c r="F196" s="259" t="s">
        <v>208</v>
      </c>
      <c r="G196" s="257"/>
      <c r="H196" s="260">
        <v>0.19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170</v>
      </c>
      <c r="AU196" s="266" t="s">
        <v>82</v>
      </c>
      <c r="AV196" s="15" t="s">
        <v>164</v>
      </c>
      <c r="AW196" s="15" t="s">
        <v>33</v>
      </c>
      <c r="AX196" s="15" t="s">
        <v>80</v>
      </c>
      <c r="AY196" s="266" t="s">
        <v>157</v>
      </c>
    </row>
    <row r="197" s="2" customFormat="1" ht="24.15" customHeight="1">
      <c r="A197" s="39"/>
      <c r="B197" s="40"/>
      <c r="C197" s="214" t="s">
        <v>305</v>
      </c>
      <c r="D197" s="214" t="s">
        <v>159</v>
      </c>
      <c r="E197" s="215" t="s">
        <v>188</v>
      </c>
      <c r="F197" s="216" t="s">
        <v>189</v>
      </c>
      <c r="G197" s="217" t="s">
        <v>190</v>
      </c>
      <c r="H197" s="218">
        <v>0.13800000000000001</v>
      </c>
      <c r="I197" s="219"/>
      <c r="J197" s="220">
        <f>ROUND(I197*H197,2)</f>
        <v>0</v>
      </c>
      <c r="K197" s="216" t="s">
        <v>163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1.0900000000000001</v>
      </c>
      <c r="R197" s="223">
        <f>Q197*H197</f>
        <v>0.15042000000000003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164</v>
      </c>
      <c r="AT197" s="225" t="s">
        <v>159</v>
      </c>
      <c r="AU197" s="225" t="s">
        <v>82</v>
      </c>
      <c r="AY197" s="18" t="s">
        <v>157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164</v>
      </c>
      <c r="BM197" s="225" t="s">
        <v>762</v>
      </c>
    </row>
    <row r="198" s="2" customFormat="1">
      <c r="A198" s="39"/>
      <c r="B198" s="40"/>
      <c r="C198" s="41"/>
      <c r="D198" s="227" t="s">
        <v>166</v>
      </c>
      <c r="E198" s="41"/>
      <c r="F198" s="228" t="s">
        <v>192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82</v>
      </c>
    </row>
    <row r="199" s="2" customFormat="1">
      <c r="A199" s="39"/>
      <c r="B199" s="40"/>
      <c r="C199" s="41"/>
      <c r="D199" s="232" t="s">
        <v>168</v>
      </c>
      <c r="E199" s="41"/>
      <c r="F199" s="233" t="s">
        <v>193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168</v>
      </c>
      <c r="AU199" s="18" t="s">
        <v>82</v>
      </c>
    </row>
    <row r="200" s="13" customFormat="1">
      <c r="A200" s="13"/>
      <c r="B200" s="234"/>
      <c r="C200" s="235"/>
      <c r="D200" s="227" t="s">
        <v>170</v>
      </c>
      <c r="E200" s="236" t="s">
        <v>19</v>
      </c>
      <c r="F200" s="237" t="s">
        <v>763</v>
      </c>
      <c r="G200" s="235"/>
      <c r="H200" s="238">
        <v>0.112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157</v>
      </c>
    </row>
    <row r="201" s="13" customFormat="1">
      <c r="A201" s="13"/>
      <c r="B201" s="234"/>
      <c r="C201" s="235"/>
      <c r="D201" s="227" t="s">
        <v>170</v>
      </c>
      <c r="E201" s="236" t="s">
        <v>19</v>
      </c>
      <c r="F201" s="237" t="s">
        <v>764</v>
      </c>
      <c r="G201" s="235"/>
      <c r="H201" s="238">
        <v>0.025999999999999999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170</v>
      </c>
      <c r="AU201" s="244" t="s">
        <v>82</v>
      </c>
      <c r="AV201" s="13" t="s">
        <v>82</v>
      </c>
      <c r="AW201" s="13" t="s">
        <v>33</v>
      </c>
      <c r="AX201" s="13" t="s">
        <v>72</v>
      </c>
      <c r="AY201" s="244" t="s">
        <v>157</v>
      </c>
    </row>
    <row r="202" s="15" customFormat="1">
      <c r="A202" s="15"/>
      <c r="B202" s="256"/>
      <c r="C202" s="257"/>
      <c r="D202" s="227" t="s">
        <v>170</v>
      </c>
      <c r="E202" s="258" t="s">
        <v>19</v>
      </c>
      <c r="F202" s="259" t="s">
        <v>208</v>
      </c>
      <c r="G202" s="257"/>
      <c r="H202" s="260">
        <v>0.13800000000000001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170</v>
      </c>
      <c r="AU202" s="266" t="s">
        <v>82</v>
      </c>
      <c r="AV202" s="15" t="s">
        <v>164</v>
      </c>
      <c r="AW202" s="15" t="s">
        <v>33</v>
      </c>
      <c r="AX202" s="15" t="s">
        <v>80</v>
      </c>
      <c r="AY202" s="266" t="s">
        <v>157</v>
      </c>
    </row>
    <row r="203" s="2" customFormat="1" ht="24.15" customHeight="1">
      <c r="A203" s="39"/>
      <c r="B203" s="40"/>
      <c r="C203" s="214" t="s">
        <v>315</v>
      </c>
      <c r="D203" s="214" t="s">
        <v>159</v>
      </c>
      <c r="E203" s="215" t="s">
        <v>765</v>
      </c>
      <c r="F203" s="216" t="s">
        <v>766</v>
      </c>
      <c r="G203" s="217" t="s">
        <v>247</v>
      </c>
      <c r="H203" s="218">
        <v>37.5</v>
      </c>
      <c r="I203" s="219"/>
      <c r="J203" s="220">
        <f>ROUND(I203*H203,2)</f>
        <v>0</v>
      </c>
      <c r="K203" s="216" t="s">
        <v>163</v>
      </c>
      <c r="L203" s="45"/>
      <c r="M203" s="221" t="s">
        <v>19</v>
      </c>
      <c r="N203" s="222" t="s">
        <v>43</v>
      </c>
      <c r="O203" s="85"/>
      <c r="P203" s="223">
        <f>O203*H203</f>
        <v>0</v>
      </c>
      <c r="Q203" s="223">
        <v>0.00011</v>
      </c>
      <c r="R203" s="223">
        <f>Q203*H203</f>
        <v>0.0041250000000000002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164</v>
      </c>
      <c r="AT203" s="225" t="s">
        <v>159</v>
      </c>
      <c r="AU203" s="225" t="s">
        <v>82</v>
      </c>
      <c r="AY203" s="18" t="s">
        <v>157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80</v>
      </c>
      <c r="BK203" s="226">
        <f>ROUND(I203*H203,2)</f>
        <v>0</v>
      </c>
      <c r="BL203" s="18" t="s">
        <v>164</v>
      </c>
      <c r="BM203" s="225" t="s">
        <v>767</v>
      </c>
    </row>
    <row r="204" s="2" customFormat="1">
      <c r="A204" s="39"/>
      <c r="B204" s="40"/>
      <c r="C204" s="41"/>
      <c r="D204" s="227" t="s">
        <v>166</v>
      </c>
      <c r="E204" s="41"/>
      <c r="F204" s="228" t="s">
        <v>768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166</v>
      </c>
      <c r="AU204" s="18" t="s">
        <v>82</v>
      </c>
    </row>
    <row r="205" s="2" customFormat="1">
      <c r="A205" s="39"/>
      <c r="B205" s="40"/>
      <c r="C205" s="41"/>
      <c r="D205" s="232" t="s">
        <v>168</v>
      </c>
      <c r="E205" s="41"/>
      <c r="F205" s="233" t="s">
        <v>769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168</v>
      </c>
      <c r="AU205" s="18" t="s">
        <v>82</v>
      </c>
    </row>
    <row r="206" s="13" customFormat="1">
      <c r="A206" s="13"/>
      <c r="B206" s="234"/>
      <c r="C206" s="235"/>
      <c r="D206" s="227" t="s">
        <v>170</v>
      </c>
      <c r="E206" s="236" t="s">
        <v>19</v>
      </c>
      <c r="F206" s="237" t="s">
        <v>770</v>
      </c>
      <c r="G206" s="235"/>
      <c r="H206" s="238">
        <v>7.5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170</v>
      </c>
      <c r="AU206" s="244" t="s">
        <v>82</v>
      </c>
      <c r="AV206" s="13" t="s">
        <v>82</v>
      </c>
      <c r="AW206" s="13" t="s">
        <v>33</v>
      </c>
      <c r="AX206" s="13" t="s">
        <v>72</v>
      </c>
      <c r="AY206" s="244" t="s">
        <v>157</v>
      </c>
    </row>
    <row r="207" s="13" customFormat="1">
      <c r="A207" s="13"/>
      <c r="B207" s="234"/>
      <c r="C207" s="235"/>
      <c r="D207" s="227" t="s">
        <v>170</v>
      </c>
      <c r="E207" s="236" t="s">
        <v>19</v>
      </c>
      <c r="F207" s="237" t="s">
        <v>771</v>
      </c>
      <c r="G207" s="235"/>
      <c r="H207" s="238">
        <v>30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82</v>
      </c>
      <c r="AV207" s="13" t="s">
        <v>82</v>
      </c>
      <c r="AW207" s="13" t="s">
        <v>33</v>
      </c>
      <c r="AX207" s="13" t="s">
        <v>72</v>
      </c>
      <c r="AY207" s="244" t="s">
        <v>157</v>
      </c>
    </row>
    <row r="208" s="15" customFormat="1">
      <c r="A208" s="15"/>
      <c r="B208" s="256"/>
      <c r="C208" s="257"/>
      <c r="D208" s="227" t="s">
        <v>170</v>
      </c>
      <c r="E208" s="258" t="s">
        <v>19</v>
      </c>
      <c r="F208" s="259" t="s">
        <v>208</v>
      </c>
      <c r="G208" s="257"/>
      <c r="H208" s="260">
        <v>37.5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170</v>
      </c>
      <c r="AU208" s="266" t="s">
        <v>82</v>
      </c>
      <c r="AV208" s="15" t="s">
        <v>164</v>
      </c>
      <c r="AW208" s="15" t="s">
        <v>33</v>
      </c>
      <c r="AX208" s="15" t="s">
        <v>80</v>
      </c>
      <c r="AY208" s="266" t="s">
        <v>157</v>
      </c>
    </row>
    <row r="209" s="2" customFormat="1" ht="33" customHeight="1">
      <c r="A209" s="39"/>
      <c r="B209" s="40"/>
      <c r="C209" s="214" t="s">
        <v>322</v>
      </c>
      <c r="D209" s="214" t="s">
        <v>159</v>
      </c>
      <c r="E209" s="215" t="s">
        <v>772</v>
      </c>
      <c r="F209" s="216" t="s">
        <v>773</v>
      </c>
      <c r="G209" s="217" t="s">
        <v>200</v>
      </c>
      <c r="H209" s="218">
        <v>2.923</v>
      </c>
      <c r="I209" s="219"/>
      <c r="J209" s="220">
        <f>ROUND(I209*H209,2)</f>
        <v>0</v>
      </c>
      <c r="K209" s="216" t="s">
        <v>163</v>
      </c>
      <c r="L209" s="45"/>
      <c r="M209" s="221" t="s">
        <v>19</v>
      </c>
      <c r="N209" s="222" t="s">
        <v>43</v>
      </c>
      <c r="O209" s="85"/>
      <c r="P209" s="223">
        <f>O209*H209</f>
        <v>0</v>
      </c>
      <c r="Q209" s="223">
        <v>0.080610000000000001</v>
      </c>
      <c r="R209" s="223">
        <f>Q209*H209</f>
        <v>0.23562303000000001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164</v>
      </c>
      <c r="AT209" s="225" t="s">
        <v>159</v>
      </c>
      <c r="AU209" s="225" t="s">
        <v>82</v>
      </c>
      <c r="AY209" s="18" t="s">
        <v>157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80</v>
      </c>
      <c r="BK209" s="226">
        <f>ROUND(I209*H209,2)</f>
        <v>0</v>
      </c>
      <c r="BL209" s="18" t="s">
        <v>164</v>
      </c>
      <c r="BM209" s="225" t="s">
        <v>774</v>
      </c>
    </row>
    <row r="210" s="2" customFormat="1">
      <c r="A210" s="39"/>
      <c r="B210" s="40"/>
      <c r="C210" s="41"/>
      <c r="D210" s="227" t="s">
        <v>166</v>
      </c>
      <c r="E210" s="41"/>
      <c r="F210" s="228" t="s">
        <v>775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166</v>
      </c>
      <c r="AU210" s="18" t="s">
        <v>82</v>
      </c>
    </row>
    <row r="211" s="2" customFormat="1">
      <c r="A211" s="39"/>
      <c r="B211" s="40"/>
      <c r="C211" s="41"/>
      <c r="D211" s="232" t="s">
        <v>168</v>
      </c>
      <c r="E211" s="41"/>
      <c r="F211" s="233" t="s">
        <v>776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168</v>
      </c>
      <c r="AU211" s="18" t="s">
        <v>82</v>
      </c>
    </row>
    <row r="212" s="13" customFormat="1">
      <c r="A212" s="13"/>
      <c r="B212" s="234"/>
      <c r="C212" s="235"/>
      <c r="D212" s="227" t="s">
        <v>170</v>
      </c>
      <c r="E212" s="236" t="s">
        <v>19</v>
      </c>
      <c r="F212" s="237" t="s">
        <v>777</v>
      </c>
      <c r="G212" s="235"/>
      <c r="H212" s="238">
        <v>0.78000000000000003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170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157</v>
      </c>
    </row>
    <row r="213" s="13" customFormat="1">
      <c r="A213" s="13"/>
      <c r="B213" s="234"/>
      <c r="C213" s="235"/>
      <c r="D213" s="227" t="s">
        <v>170</v>
      </c>
      <c r="E213" s="236" t="s">
        <v>19</v>
      </c>
      <c r="F213" s="237" t="s">
        <v>778</v>
      </c>
      <c r="G213" s="235"/>
      <c r="H213" s="238">
        <v>0.82499999999999996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157</v>
      </c>
    </row>
    <row r="214" s="13" customFormat="1">
      <c r="A214" s="13"/>
      <c r="B214" s="234"/>
      <c r="C214" s="235"/>
      <c r="D214" s="227" t="s">
        <v>170</v>
      </c>
      <c r="E214" s="236" t="s">
        <v>19</v>
      </c>
      <c r="F214" s="237" t="s">
        <v>779</v>
      </c>
      <c r="G214" s="235"/>
      <c r="H214" s="238">
        <v>1.3180000000000001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170</v>
      </c>
      <c r="AU214" s="244" t="s">
        <v>82</v>
      </c>
      <c r="AV214" s="13" t="s">
        <v>82</v>
      </c>
      <c r="AW214" s="13" t="s">
        <v>33</v>
      </c>
      <c r="AX214" s="13" t="s">
        <v>72</v>
      </c>
      <c r="AY214" s="244" t="s">
        <v>157</v>
      </c>
    </row>
    <row r="215" s="15" customFormat="1">
      <c r="A215" s="15"/>
      <c r="B215" s="256"/>
      <c r="C215" s="257"/>
      <c r="D215" s="227" t="s">
        <v>170</v>
      </c>
      <c r="E215" s="258" t="s">
        <v>19</v>
      </c>
      <c r="F215" s="259" t="s">
        <v>208</v>
      </c>
      <c r="G215" s="257"/>
      <c r="H215" s="260">
        <v>2.923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170</v>
      </c>
      <c r="AU215" s="266" t="s">
        <v>82</v>
      </c>
      <c r="AV215" s="15" t="s">
        <v>164</v>
      </c>
      <c r="AW215" s="15" t="s">
        <v>33</v>
      </c>
      <c r="AX215" s="15" t="s">
        <v>80</v>
      </c>
      <c r="AY215" s="266" t="s">
        <v>157</v>
      </c>
    </row>
    <row r="216" s="2" customFormat="1" ht="24.15" customHeight="1">
      <c r="A216" s="39"/>
      <c r="B216" s="40"/>
      <c r="C216" s="214" t="s">
        <v>332</v>
      </c>
      <c r="D216" s="214" t="s">
        <v>159</v>
      </c>
      <c r="E216" s="215" t="s">
        <v>780</v>
      </c>
      <c r="F216" s="216" t="s">
        <v>781</v>
      </c>
      <c r="G216" s="217" t="s">
        <v>200</v>
      </c>
      <c r="H216" s="218">
        <v>471.10500000000002</v>
      </c>
      <c r="I216" s="219"/>
      <c r="J216" s="220">
        <f>ROUND(I216*H216,2)</f>
        <v>0</v>
      </c>
      <c r="K216" s="216" t="s">
        <v>163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0.087309999999999999</v>
      </c>
      <c r="R216" s="223">
        <f>Q216*H216</f>
        <v>41.132177550000002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164</v>
      </c>
      <c r="AT216" s="225" t="s">
        <v>159</v>
      </c>
      <c r="AU216" s="225" t="s">
        <v>82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164</v>
      </c>
      <c r="BM216" s="225" t="s">
        <v>782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783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82</v>
      </c>
    </row>
    <row r="218" s="2" customFormat="1">
      <c r="A218" s="39"/>
      <c r="B218" s="40"/>
      <c r="C218" s="41"/>
      <c r="D218" s="232" t="s">
        <v>168</v>
      </c>
      <c r="E218" s="41"/>
      <c r="F218" s="233" t="s">
        <v>784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13" customFormat="1">
      <c r="A219" s="13"/>
      <c r="B219" s="234"/>
      <c r="C219" s="235"/>
      <c r="D219" s="227" t="s">
        <v>170</v>
      </c>
      <c r="E219" s="236" t="s">
        <v>19</v>
      </c>
      <c r="F219" s="237" t="s">
        <v>785</v>
      </c>
      <c r="G219" s="235"/>
      <c r="H219" s="238">
        <v>128.208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170</v>
      </c>
      <c r="AU219" s="244" t="s">
        <v>82</v>
      </c>
      <c r="AV219" s="13" t="s">
        <v>82</v>
      </c>
      <c r="AW219" s="13" t="s">
        <v>33</v>
      </c>
      <c r="AX219" s="13" t="s">
        <v>72</v>
      </c>
      <c r="AY219" s="244" t="s">
        <v>157</v>
      </c>
    </row>
    <row r="220" s="13" customFormat="1">
      <c r="A220" s="13"/>
      <c r="B220" s="234"/>
      <c r="C220" s="235"/>
      <c r="D220" s="227" t="s">
        <v>170</v>
      </c>
      <c r="E220" s="236" t="s">
        <v>19</v>
      </c>
      <c r="F220" s="237" t="s">
        <v>786</v>
      </c>
      <c r="G220" s="235"/>
      <c r="H220" s="238">
        <v>-14.4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82</v>
      </c>
      <c r="AV220" s="13" t="s">
        <v>82</v>
      </c>
      <c r="AW220" s="13" t="s">
        <v>33</v>
      </c>
      <c r="AX220" s="13" t="s">
        <v>72</v>
      </c>
      <c r="AY220" s="244" t="s">
        <v>157</v>
      </c>
    </row>
    <row r="221" s="13" customFormat="1">
      <c r="A221" s="13"/>
      <c r="B221" s="234"/>
      <c r="C221" s="235"/>
      <c r="D221" s="227" t="s">
        <v>170</v>
      </c>
      <c r="E221" s="236" t="s">
        <v>19</v>
      </c>
      <c r="F221" s="237" t="s">
        <v>787</v>
      </c>
      <c r="G221" s="235"/>
      <c r="H221" s="238">
        <v>47.161999999999999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170</v>
      </c>
      <c r="AU221" s="244" t="s">
        <v>82</v>
      </c>
      <c r="AV221" s="13" t="s">
        <v>82</v>
      </c>
      <c r="AW221" s="13" t="s">
        <v>33</v>
      </c>
      <c r="AX221" s="13" t="s">
        <v>72</v>
      </c>
      <c r="AY221" s="244" t="s">
        <v>157</v>
      </c>
    </row>
    <row r="222" s="14" customFormat="1">
      <c r="A222" s="14"/>
      <c r="B222" s="245"/>
      <c r="C222" s="246"/>
      <c r="D222" s="227" t="s">
        <v>170</v>
      </c>
      <c r="E222" s="247" t="s">
        <v>19</v>
      </c>
      <c r="F222" s="248" t="s">
        <v>205</v>
      </c>
      <c r="G222" s="246"/>
      <c r="H222" s="249">
        <v>160.97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170</v>
      </c>
      <c r="AU222" s="255" t="s">
        <v>82</v>
      </c>
      <c r="AV222" s="14" t="s">
        <v>111</v>
      </c>
      <c r="AW222" s="14" t="s">
        <v>33</v>
      </c>
      <c r="AX222" s="14" t="s">
        <v>72</v>
      </c>
      <c r="AY222" s="255" t="s">
        <v>157</v>
      </c>
    </row>
    <row r="223" s="13" customFormat="1">
      <c r="A223" s="13"/>
      <c r="B223" s="234"/>
      <c r="C223" s="235"/>
      <c r="D223" s="227" t="s">
        <v>170</v>
      </c>
      <c r="E223" s="236" t="s">
        <v>19</v>
      </c>
      <c r="F223" s="237" t="s">
        <v>788</v>
      </c>
      <c r="G223" s="235"/>
      <c r="H223" s="238">
        <v>145.197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170</v>
      </c>
      <c r="AU223" s="244" t="s">
        <v>82</v>
      </c>
      <c r="AV223" s="13" t="s">
        <v>82</v>
      </c>
      <c r="AW223" s="13" t="s">
        <v>33</v>
      </c>
      <c r="AX223" s="13" t="s">
        <v>72</v>
      </c>
      <c r="AY223" s="244" t="s">
        <v>157</v>
      </c>
    </row>
    <row r="224" s="13" customFormat="1">
      <c r="A224" s="13"/>
      <c r="B224" s="234"/>
      <c r="C224" s="235"/>
      <c r="D224" s="227" t="s">
        <v>170</v>
      </c>
      <c r="E224" s="236" t="s">
        <v>19</v>
      </c>
      <c r="F224" s="237" t="s">
        <v>789</v>
      </c>
      <c r="G224" s="235"/>
      <c r="H224" s="238">
        <v>-13.199999999999999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170</v>
      </c>
      <c r="AU224" s="244" t="s">
        <v>82</v>
      </c>
      <c r="AV224" s="13" t="s">
        <v>82</v>
      </c>
      <c r="AW224" s="13" t="s">
        <v>33</v>
      </c>
      <c r="AX224" s="13" t="s">
        <v>72</v>
      </c>
      <c r="AY224" s="244" t="s">
        <v>157</v>
      </c>
    </row>
    <row r="225" s="14" customFormat="1">
      <c r="A225" s="14"/>
      <c r="B225" s="245"/>
      <c r="C225" s="246"/>
      <c r="D225" s="227" t="s">
        <v>170</v>
      </c>
      <c r="E225" s="247" t="s">
        <v>19</v>
      </c>
      <c r="F225" s="248" t="s">
        <v>207</v>
      </c>
      <c r="G225" s="246"/>
      <c r="H225" s="249">
        <v>131.99700000000001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170</v>
      </c>
      <c r="AU225" s="255" t="s">
        <v>82</v>
      </c>
      <c r="AV225" s="14" t="s">
        <v>111</v>
      </c>
      <c r="AW225" s="14" t="s">
        <v>33</v>
      </c>
      <c r="AX225" s="14" t="s">
        <v>72</v>
      </c>
      <c r="AY225" s="255" t="s">
        <v>157</v>
      </c>
    </row>
    <row r="226" s="13" customFormat="1">
      <c r="A226" s="13"/>
      <c r="B226" s="234"/>
      <c r="C226" s="235"/>
      <c r="D226" s="227" t="s">
        <v>170</v>
      </c>
      <c r="E226" s="236" t="s">
        <v>19</v>
      </c>
      <c r="F226" s="237" t="s">
        <v>790</v>
      </c>
      <c r="G226" s="235"/>
      <c r="H226" s="238">
        <v>90.774000000000001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82</v>
      </c>
      <c r="AV226" s="13" t="s">
        <v>82</v>
      </c>
      <c r="AW226" s="13" t="s">
        <v>33</v>
      </c>
      <c r="AX226" s="13" t="s">
        <v>72</v>
      </c>
      <c r="AY226" s="244" t="s">
        <v>157</v>
      </c>
    </row>
    <row r="227" s="13" customFormat="1">
      <c r="A227" s="13"/>
      <c r="B227" s="234"/>
      <c r="C227" s="235"/>
      <c r="D227" s="227" t="s">
        <v>170</v>
      </c>
      <c r="E227" s="236" t="s">
        <v>19</v>
      </c>
      <c r="F227" s="237" t="s">
        <v>791</v>
      </c>
      <c r="G227" s="235"/>
      <c r="H227" s="238">
        <v>-14.800000000000001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170</v>
      </c>
      <c r="AU227" s="244" t="s">
        <v>82</v>
      </c>
      <c r="AV227" s="13" t="s">
        <v>82</v>
      </c>
      <c r="AW227" s="13" t="s">
        <v>33</v>
      </c>
      <c r="AX227" s="13" t="s">
        <v>72</v>
      </c>
      <c r="AY227" s="244" t="s">
        <v>157</v>
      </c>
    </row>
    <row r="228" s="14" customFormat="1">
      <c r="A228" s="14"/>
      <c r="B228" s="245"/>
      <c r="C228" s="246"/>
      <c r="D228" s="227" t="s">
        <v>170</v>
      </c>
      <c r="E228" s="247" t="s">
        <v>19</v>
      </c>
      <c r="F228" s="248" t="s">
        <v>218</v>
      </c>
      <c r="G228" s="246"/>
      <c r="H228" s="249">
        <v>75.974000000000004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170</v>
      </c>
      <c r="AU228" s="255" t="s">
        <v>82</v>
      </c>
      <c r="AV228" s="14" t="s">
        <v>111</v>
      </c>
      <c r="AW228" s="14" t="s">
        <v>33</v>
      </c>
      <c r="AX228" s="14" t="s">
        <v>72</v>
      </c>
      <c r="AY228" s="255" t="s">
        <v>157</v>
      </c>
    </row>
    <row r="229" s="13" customFormat="1">
      <c r="A229" s="13"/>
      <c r="B229" s="234"/>
      <c r="C229" s="235"/>
      <c r="D229" s="227" t="s">
        <v>170</v>
      </c>
      <c r="E229" s="236" t="s">
        <v>19</v>
      </c>
      <c r="F229" s="237" t="s">
        <v>792</v>
      </c>
      <c r="G229" s="235"/>
      <c r="H229" s="238">
        <v>85.968000000000004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157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789</v>
      </c>
      <c r="G230" s="235"/>
      <c r="H230" s="238">
        <v>-13.199999999999999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4" customFormat="1">
      <c r="A231" s="14"/>
      <c r="B231" s="245"/>
      <c r="C231" s="246"/>
      <c r="D231" s="227" t="s">
        <v>170</v>
      </c>
      <c r="E231" s="247" t="s">
        <v>19</v>
      </c>
      <c r="F231" s="248" t="s">
        <v>220</v>
      </c>
      <c r="G231" s="246"/>
      <c r="H231" s="249">
        <v>72.768000000000001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82</v>
      </c>
      <c r="AV231" s="14" t="s">
        <v>111</v>
      </c>
      <c r="AW231" s="14" t="s">
        <v>33</v>
      </c>
      <c r="AX231" s="14" t="s">
        <v>72</v>
      </c>
      <c r="AY231" s="255" t="s">
        <v>157</v>
      </c>
    </row>
    <row r="232" s="13" customFormat="1">
      <c r="A232" s="13"/>
      <c r="B232" s="234"/>
      <c r="C232" s="235"/>
      <c r="D232" s="227" t="s">
        <v>170</v>
      </c>
      <c r="E232" s="236" t="s">
        <v>19</v>
      </c>
      <c r="F232" s="237" t="s">
        <v>793</v>
      </c>
      <c r="G232" s="235"/>
      <c r="H232" s="238">
        <v>34.195999999999998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170</v>
      </c>
      <c r="AU232" s="244" t="s">
        <v>82</v>
      </c>
      <c r="AV232" s="13" t="s">
        <v>82</v>
      </c>
      <c r="AW232" s="13" t="s">
        <v>33</v>
      </c>
      <c r="AX232" s="13" t="s">
        <v>72</v>
      </c>
      <c r="AY232" s="244" t="s">
        <v>157</v>
      </c>
    </row>
    <row r="233" s="13" customFormat="1">
      <c r="A233" s="13"/>
      <c r="B233" s="234"/>
      <c r="C233" s="235"/>
      <c r="D233" s="227" t="s">
        <v>170</v>
      </c>
      <c r="E233" s="236" t="s">
        <v>19</v>
      </c>
      <c r="F233" s="237" t="s">
        <v>794</v>
      </c>
      <c r="G233" s="235"/>
      <c r="H233" s="238">
        <v>-4.7999999999999998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170</v>
      </c>
      <c r="AU233" s="244" t="s">
        <v>82</v>
      </c>
      <c r="AV233" s="13" t="s">
        <v>82</v>
      </c>
      <c r="AW233" s="13" t="s">
        <v>33</v>
      </c>
      <c r="AX233" s="13" t="s">
        <v>72</v>
      </c>
      <c r="AY233" s="244" t="s">
        <v>157</v>
      </c>
    </row>
    <row r="234" s="14" customFormat="1">
      <c r="A234" s="14"/>
      <c r="B234" s="245"/>
      <c r="C234" s="246"/>
      <c r="D234" s="227" t="s">
        <v>170</v>
      </c>
      <c r="E234" s="247" t="s">
        <v>19</v>
      </c>
      <c r="F234" s="248" t="s">
        <v>611</v>
      </c>
      <c r="G234" s="246"/>
      <c r="H234" s="249">
        <v>29.395999999999997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170</v>
      </c>
      <c r="AU234" s="255" t="s">
        <v>82</v>
      </c>
      <c r="AV234" s="14" t="s">
        <v>111</v>
      </c>
      <c r="AW234" s="14" t="s">
        <v>33</v>
      </c>
      <c r="AX234" s="14" t="s">
        <v>72</v>
      </c>
      <c r="AY234" s="255" t="s">
        <v>157</v>
      </c>
    </row>
    <row r="235" s="15" customFormat="1">
      <c r="A235" s="15"/>
      <c r="B235" s="256"/>
      <c r="C235" s="257"/>
      <c r="D235" s="227" t="s">
        <v>170</v>
      </c>
      <c r="E235" s="258" t="s">
        <v>19</v>
      </c>
      <c r="F235" s="259" t="s">
        <v>208</v>
      </c>
      <c r="G235" s="257"/>
      <c r="H235" s="260">
        <v>471.10500000000008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170</v>
      </c>
      <c r="AU235" s="266" t="s">
        <v>82</v>
      </c>
      <c r="AV235" s="15" t="s">
        <v>164</v>
      </c>
      <c r="AW235" s="15" t="s">
        <v>33</v>
      </c>
      <c r="AX235" s="15" t="s">
        <v>80</v>
      </c>
      <c r="AY235" s="266" t="s">
        <v>157</v>
      </c>
    </row>
    <row r="236" s="2" customFormat="1" ht="24.15" customHeight="1">
      <c r="A236" s="39"/>
      <c r="B236" s="40"/>
      <c r="C236" s="214" t="s">
        <v>7</v>
      </c>
      <c r="D236" s="214" t="s">
        <v>159</v>
      </c>
      <c r="E236" s="215" t="s">
        <v>795</v>
      </c>
      <c r="F236" s="216" t="s">
        <v>796</v>
      </c>
      <c r="G236" s="217" t="s">
        <v>200</v>
      </c>
      <c r="H236" s="218">
        <v>4.3200000000000003</v>
      </c>
      <c r="I236" s="219"/>
      <c r="J236" s="220">
        <f>ROUND(I236*H236,2)</f>
        <v>0</v>
      </c>
      <c r="K236" s="216" t="s">
        <v>163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0.10445</v>
      </c>
      <c r="R236" s="223">
        <f>Q236*H236</f>
        <v>0.45122400000000001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82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797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798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82</v>
      </c>
    </row>
    <row r="238" s="2" customFormat="1">
      <c r="A238" s="39"/>
      <c r="B238" s="40"/>
      <c r="C238" s="41"/>
      <c r="D238" s="232" t="s">
        <v>168</v>
      </c>
      <c r="E238" s="41"/>
      <c r="F238" s="233" t="s">
        <v>799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168</v>
      </c>
      <c r="AU238" s="18" t="s">
        <v>82</v>
      </c>
    </row>
    <row r="239" s="13" customFormat="1">
      <c r="A239" s="13"/>
      <c r="B239" s="234"/>
      <c r="C239" s="235"/>
      <c r="D239" s="227" t="s">
        <v>170</v>
      </c>
      <c r="E239" s="236" t="s">
        <v>19</v>
      </c>
      <c r="F239" s="237" t="s">
        <v>708</v>
      </c>
      <c r="G239" s="235"/>
      <c r="H239" s="238">
        <v>4.3200000000000003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82</v>
      </c>
      <c r="AV239" s="13" t="s">
        <v>82</v>
      </c>
      <c r="AW239" s="13" t="s">
        <v>33</v>
      </c>
      <c r="AX239" s="13" t="s">
        <v>80</v>
      </c>
      <c r="AY239" s="244" t="s">
        <v>157</v>
      </c>
    </row>
    <row r="240" s="2" customFormat="1" ht="33" customHeight="1">
      <c r="A240" s="39"/>
      <c r="B240" s="40"/>
      <c r="C240" s="214" t="s">
        <v>345</v>
      </c>
      <c r="D240" s="214" t="s">
        <v>159</v>
      </c>
      <c r="E240" s="215" t="s">
        <v>800</v>
      </c>
      <c r="F240" s="216" t="s">
        <v>801</v>
      </c>
      <c r="G240" s="217" t="s">
        <v>200</v>
      </c>
      <c r="H240" s="218">
        <v>575.64200000000005</v>
      </c>
      <c r="I240" s="219"/>
      <c r="J240" s="220">
        <f>ROUND(I240*H240,2)</f>
        <v>0</v>
      </c>
      <c r="K240" s="216" t="s">
        <v>163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0.12315</v>
      </c>
      <c r="R240" s="223">
        <f>Q240*H240</f>
        <v>70.890312300000005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82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802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803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82</v>
      </c>
    </row>
    <row r="242" s="2" customFormat="1">
      <c r="A242" s="39"/>
      <c r="B242" s="40"/>
      <c r="C242" s="41"/>
      <c r="D242" s="232" t="s">
        <v>168</v>
      </c>
      <c r="E242" s="41"/>
      <c r="F242" s="233" t="s">
        <v>804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168</v>
      </c>
      <c r="AU242" s="18" t="s">
        <v>82</v>
      </c>
    </row>
    <row r="243" s="13" customFormat="1">
      <c r="A243" s="13"/>
      <c r="B243" s="234"/>
      <c r="C243" s="235"/>
      <c r="D243" s="227" t="s">
        <v>170</v>
      </c>
      <c r="E243" s="236" t="s">
        <v>19</v>
      </c>
      <c r="F243" s="237" t="s">
        <v>805</v>
      </c>
      <c r="G243" s="235"/>
      <c r="H243" s="238">
        <v>61.560000000000002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170</v>
      </c>
      <c r="AU243" s="244" t="s">
        <v>82</v>
      </c>
      <c r="AV243" s="13" t="s">
        <v>82</v>
      </c>
      <c r="AW243" s="13" t="s">
        <v>33</v>
      </c>
      <c r="AX243" s="13" t="s">
        <v>72</v>
      </c>
      <c r="AY243" s="244" t="s">
        <v>157</v>
      </c>
    </row>
    <row r="244" s="13" customFormat="1">
      <c r="A244" s="13"/>
      <c r="B244" s="234"/>
      <c r="C244" s="235"/>
      <c r="D244" s="227" t="s">
        <v>170</v>
      </c>
      <c r="E244" s="236" t="s">
        <v>19</v>
      </c>
      <c r="F244" s="237" t="s">
        <v>806</v>
      </c>
      <c r="G244" s="235"/>
      <c r="H244" s="238">
        <v>-6.7999999999999998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170</v>
      </c>
      <c r="AU244" s="244" t="s">
        <v>82</v>
      </c>
      <c r="AV244" s="13" t="s">
        <v>82</v>
      </c>
      <c r="AW244" s="13" t="s">
        <v>33</v>
      </c>
      <c r="AX244" s="13" t="s">
        <v>72</v>
      </c>
      <c r="AY244" s="244" t="s">
        <v>157</v>
      </c>
    </row>
    <row r="245" s="13" customFormat="1">
      <c r="A245" s="13"/>
      <c r="B245" s="234"/>
      <c r="C245" s="235"/>
      <c r="D245" s="227" t="s">
        <v>170</v>
      </c>
      <c r="E245" s="236" t="s">
        <v>19</v>
      </c>
      <c r="F245" s="237" t="s">
        <v>807</v>
      </c>
      <c r="G245" s="235"/>
      <c r="H245" s="238">
        <v>35.359999999999999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170</v>
      </c>
      <c r="AU245" s="244" t="s">
        <v>82</v>
      </c>
      <c r="AV245" s="13" t="s">
        <v>82</v>
      </c>
      <c r="AW245" s="13" t="s">
        <v>33</v>
      </c>
      <c r="AX245" s="13" t="s">
        <v>72</v>
      </c>
      <c r="AY245" s="244" t="s">
        <v>157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808</v>
      </c>
      <c r="G246" s="235"/>
      <c r="H246" s="238">
        <v>-5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72</v>
      </c>
      <c r="AY246" s="244" t="s">
        <v>157</v>
      </c>
    </row>
    <row r="247" s="13" customFormat="1">
      <c r="A247" s="13"/>
      <c r="B247" s="234"/>
      <c r="C247" s="235"/>
      <c r="D247" s="227" t="s">
        <v>170</v>
      </c>
      <c r="E247" s="236" t="s">
        <v>19</v>
      </c>
      <c r="F247" s="237" t="s">
        <v>809</v>
      </c>
      <c r="G247" s="235"/>
      <c r="H247" s="238">
        <v>23.312000000000001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170</v>
      </c>
      <c r="AU247" s="244" t="s">
        <v>82</v>
      </c>
      <c r="AV247" s="13" t="s">
        <v>82</v>
      </c>
      <c r="AW247" s="13" t="s">
        <v>33</v>
      </c>
      <c r="AX247" s="13" t="s">
        <v>72</v>
      </c>
      <c r="AY247" s="244" t="s">
        <v>157</v>
      </c>
    </row>
    <row r="248" s="13" customFormat="1">
      <c r="A248" s="13"/>
      <c r="B248" s="234"/>
      <c r="C248" s="235"/>
      <c r="D248" s="227" t="s">
        <v>170</v>
      </c>
      <c r="E248" s="236" t="s">
        <v>19</v>
      </c>
      <c r="F248" s="237" t="s">
        <v>810</v>
      </c>
      <c r="G248" s="235"/>
      <c r="H248" s="238">
        <v>24.32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170</v>
      </c>
      <c r="AU248" s="244" t="s">
        <v>82</v>
      </c>
      <c r="AV248" s="13" t="s">
        <v>82</v>
      </c>
      <c r="AW248" s="13" t="s">
        <v>33</v>
      </c>
      <c r="AX248" s="13" t="s">
        <v>72</v>
      </c>
      <c r="AY248" s="244" t="s">
        <v>157</v>
      </c>
    </row>
    <row r="249" s="13" customFormat="1">
      <c r="A249" s="13"/>
      <c r="B249" s="234"/>
      <c r="C249" s="235"/>
      <c r="D249" s="227" t="s">
        <v>170</v>
      </c>
      <c r="E249" s="236" t="s">
        <v>19</v>
      </c>
      <c r="F249" s="237" t="s">
        <v>811</v>
      </c>
      <c r="G249" s="235"/>
      <c r="H249" s="238">
        <v>37.408000000000001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170</v>
      </c>
      <c r="AU249" s="244" t="s">
        <v>82</v>
      </c>
      <c r="AV249" s="13" t="s">
        <v>82</v>
      </c>
      <c r="AW249" s="13" t="s">
        <v>33</v>
      </c>
      <c r="AX249" s="13" t="s">
        <v>72</v>
      </c>
      <c r="AY249" s="244" t="s">
        <v>157</v>
      </c>
    </row>
    <row r="250" s="14" customFormat="1">
      <c r="A250" s="14"/>
      <c r="B250" s="245"/>
      <c r="C250" s="246"/>
      <c r="D250" s="227" t="s">
        <v>170</v>
      </c>
      <c r="E250" s="247" t="s">
        <v>19</v>
      </c>
      <c r="F250" s="248" t="s">
        <v>205</v>
      </c>
      <c r="G250" s="246"/>
      <c r="H250" s="249">
        <v>170.16000000000003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170</v>
      </c>
      <c r="AU250" s="255" t="s">
        <v>82</v>
      </c>
      <c r="AV250" s="14" t="s">
        <v>111</v>
      </c>
      <c r="AW250" s="14" t="s">
        <v>33</v>
      </c>
      <c r="AX250" s="14" t="s">
        <v>72</v>
      </c>
      <c r="AY250" s="255" t="s">
        <v>157</v>
      </c>
    </row>
    <row r="251" s="13" customFormat="1">
      <c r="A251" s="13"/>
      <c r="B251" s="234"/>
      <c r="C251" s="235"/>
      <c r="D251" s="227" t="s">
        <v>170</v>
      </c>
      <c r="E251" s="236" t="s">
        <v>19</v>
      </c>
      <c r="F251" s="237" t="s">
        <v>812</v>
      </c>
      <c r="G251" s="235"/>
      <c r="H251" s="238">
        <v>253.04499999999999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170</v>
      </c>
      <c r="AU251" s="244" t="s">
        <v>82</v>
      </c>
      <c r="AV251" s="13" t="s">
        <v>82</v>
      </c>
      <c r="AW251" s="13" t="s">
        <v>33</v>
      </c>
      <c r="AX251" s="13" t="s">
        <v>72</v>
      </c>
      <c r="AY251" s="244" t="s">
        <v>157</v>
      </c>
    </row>
    <row r="252" s="13" customFormat="1">
      <c r="A252" s="13"/>
      <c r="B252" s="234"/>
      <c r="C252" s="235"/>
      <c r="D252" s="227" t="s">
        <v>170</v>
      </c>
      <c r="E252" s="236" t="s">
        <v>19</v>
      </c>
      <c r="F252" s="237" t="s">
        <v>813</v>
      </c>
      <c r="G252" s="235"/>
      <c r="H252" s="238">
        <v>-20.800000000000001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82</v>
      </c>
      <c r="AV252" s="13" t="s">
        <v>82</v>
      </c>
      <c r="AW252" s="13" t="s">
        <v>33</v>
      </c>
      <c r="AX252" s="13" t="s">
        <v>72</v>
      </c>
      <c r="AY252" s="244" t="s">
        <v>157</v>
      </c>
    </row>
    <row r="253" s="14" customFormat="1">
      <c r="A253" s="14"/>
      <c r="B253" s="245"/>
      <c r="C253" s="246"/>
      <c r="D253" s="227" t="s">
        <v>170</v>
      </c>
      <c r="E253" s="247" t="s">
        <v>19</v>
      </c>
      <c r="F253" s="248" t="s">
        <v>207</v>
      </c>
      <c r="G253" s="246"/>
      <c r="H253" s="249">
        <v>232.24499999999998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82</v>
      </c>
      <c r="AV253" s="14" t="s">
        <v>111</v>
      </c>
      <c r="AW253" s="14" t="s">
        <v>33</v>
      </c>
      <c r="AX253" s="14" t="s">
        <v>72</v>
      </c>
      <c r="AY253" s="255" t="s">
        <v>157</v>
      </c>
    </row>
    <row r="254" s="13" customFormat="1">
      <c r="A254" s="13"/>
      <c r="B254" s="234"/>
      <c r="C254" s="235"/>
      <c r="D254" s="227" t="s">
        <v>170</v>
      </c>
      <c r="E254" s="236" t="s">
        <v>19</v>
      </c>
      <c r="F254" s="237" t="s">
        <v>814</v>
      </c>
      <c r="G254" s="235"/>
      <c r="H254" s="238">
        <v>148.05500000000001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170</v>
      </c>
      <c r="AU254" s="244" t="s">
        <v>82</v>
      </c>
      <c r="AV254" s="13" t="s">
        <v>82</v>
      </c>
      <c r="AW254" s="13" t="s">
        <v>33</v>
      </c>
      <c r="AX254" s="13" t="s">
        <v>72</v>
      </c>
      <c r="AY254" s="244" t="s">
        <v>157</v>
      </c>
    </row>
    <row r="255" s="13" customFormat="1">
      <c r="A255" s="13"/>
      <c r="B255" s="234"/>
      <c r="C255" s="235"/>
      <c r="D255" s="227" t="s">
        <v>170</v>
      </c>
      <c r="E255" s="236" t="s">
        <v>19</v>
      </c>
      <c r="F255" s="237" t="s">
        <v>815</v>
      </c>
      <c r="G255" s="235"/>
      <c r="H255" s="238">
        <v>-9.5999999999999996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170</v>
      </c>
      <c r="AU255" s="244" t="s">
        <v>82</v>
      </c>
      <c r="AV255" s="13" t="s">
        <v>82</v>
      </c>
      <c r="AW255" s="13" t="s">
        <v>33</v>
      </c>
      <c r="AX255" s="13" t="s">
        <v>72</v>
      </c>
      <c r="AY255" s="244" t="s">
        <v>157</v>
      </c>
    </row>
    <row r="256" s="14" customFormat="1">
      <c r="A256" s="14"/>
      <c r="B256" s="245"/>
      <c r="C256" s="246"/>
      <c r="D256" s="227" t="s">
        <v>170</v>
      </c>
      <c r="E256" s="247" t="s">
        <v>19</v>
      </c>
      <c r="F256" s="248" t="s">
        <v>218</v>
      </c>
      <c r="G256" s="246"/>
      <c r="H256" s="249">
        <v>138.45500000000001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170</v>
      </c>
      <c r="AU256" s="255" t="s">
        <v>82</v>
      </c>
      <c r="AV256" s="14" t="s">
        <v>111</v>
      </c>
      <c r="AW256" s="14" t="s">
        <v>33</v>
      </c>
      <c r="AX256" s="14" t="s">
        <v>72</v>
      </c>
      <c r="AY256" s="255" t="s">
        <v>157</v>
      </c>
    </row>
    <row r="257" s="13" customFormat="1">
      <c r="A257" s="13"/>
      <c r="B257" s="234"/>
      <c r="C257" s="235"/>
      <c r="D257" s="227" t="s">
        <v>170</v>
      </c>
      <c r="E257" s="236" t="s">
        <v>19</v>
      </c>
      <c r="F257" s="237" t="s">
        <v>816</v>
      </c>
      <c r="G257" s="235"/>
      <c r="H257" s="238">
        <v>39.582000000000001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82</v>
      </c>
      <c r="AV257" s="13" t="s">
        <v>82</v>
      </c>
      <c r="AW257" s="13" t="s">
        <v>33</v>
      </c>
      <c r="AX257" s="13" t="s">
        <v>72</v>
      </c>
      <c r="AY257" s="244" t="s">
        <v>157</v>
      </c>
    </row>
    <row r="258" s="13" customFormat="1">
      <c r="A258" s="13"/>
      <c r="B258" s="234"/>
      <c r="C258" s="235"/>
      <c r="D258" s="227" t="s">
        <v>170</v>
      </c>
      <c r="E258" s="236" t="s">
        <v>19</v>
      </c>
      <c r="F258" s="237" t="s">
        <v>794</v>
      </c>
      <c r="G258" s="235"/>
      <c r="H258" s="238">
        <v>-4.7999999999999998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170</v>
      </c>
      <c r="AU258" s="244" t="s">
        <v>82</v>
      </c>
      <c r="AV258" s="13" t="s">
        <v>82</v>
      </c>
      <c r="AW258" s="13" t="s">
        <v>33</v>
      </c>
      <c r="AX258" s="13" t="s">
        <v>72</v>
      </c>
      <c r="AY258" s="244" t="s">
        <v>157</v>
      </c>
    </row>
    <row r="259" s="15" customFormat="1">
      <c r="A259" s="15"/>
      <c r="B259" s="256"/>
      <c r="C259" s="257"/>
      <c r="D259" s="227" t="s">
        <v>170</v>
      </c>
      <c r="E259" s="258" t="s">
        <v>19</v>
      </c>
      <c r="F259" s="259" t="s">
        <v>208</v>
      </c>
      <c r="G259" s="257"/>
      <c r="H259" s="260">
        <v>575.64200000000005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170</v>
      </c>
      <c r="AU259" s="266" t="s">
        <v>82</v>
      </c>
      <c r="AV259" s="15" t="s">
        <v>164</v>
      </c>
      <c r="AW259" s="15" t="s">
        <v>33</v>
      </c>
      <c r="AX259" s="15" t="s">
        <v>80</v>
      </c>
      <c r="AY259" s="266" t="s">
        <v>157</v>
      </c>
    </row>
    <row r="260" s="2" customFormat="1" ht="24.15" customHeight="1">
      <c r="A260" s="39"/>
      <c r="B260" s="40"/>
      <c r="C260" s="214" t="s">
        <v>352</v>
      </c>
      <c r="D260" s="214" t="s">
        <v>159</v>
      </c>
      <c r="E260" s="215" t="s">
        <v>817</v>
      </c>
      <c r="F260" s="216" t="s">
        <v>818</v>
      </c>
      <c r="G260" s="217" t="s">
        <v>200</v>
      </c>
      <c r="H260" s="218">
        <v>5.2000000000000002</v>
      </c>
      <c r="I260" s="219"/>
      <c r="J260" s="220">
        <f>ROUND(I260*H260,2)</f>
        <v>0</v>
      </c>
      <c r="K260" s="216" t="s">
        <v>163</v>
      </c>
      <c r="L260" s="45"/>
      <c r="M260" s="221" t="s">
        <v>19</v>
      </c>
      <c r="N260" s="222" t="s">
        <v>43</v>
      </c>
      <c r="O260" s="85"/>
      <c r="P260" s="223">
        <f>O260*H260</f>
        <v>0</v>
      </c>
      <c r="Q260" s="223">
        <v>0.07571</v>
      </c>
      <c r="R260" s="223">
        <f>Q260*H260</f>
        <v>0.39369199999999999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164</v>
      </c>
      <c r="AT260" s="225" t="s">
        <v>159</v>
      </c>
      <c r="AU260" s="225" t="s">
        <v>82</v>
      </c>
      <c r="AY260" s="18" t="s">
        <v>157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80</v>
      </c>
      <c r="BK260" s="226">
        <f>ROUND(I260*H260,2)</f>
        <v>0</v>
      </c>
      <c r="BL260" s="18" t="s">
        <v>164</v>
      </c>
      <c r="BM260" s="225" t="s">
        <v>819</v>
      </c>
    </row>
    <row r="261" s="2" customFormat="1">
      <c r="A261" s="39"/>
      <c r="B261" s="40"/>
      <c r="C261" s="41"/>
      <c r="D261" s="227" t="s">
        <v>166</v>
      </c>
      <c r="E261" s="41"/>
      <c r="F261" s="228" t="s">
        <v>820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166</v>
      </c>
      <c r="AU261" s="18" t="s">
        <v>82</v>
      </c>
    </row>
    <row r="262" s="2" customFormat="1">
      <c r="A262" s="39"/>
      <c r="B262" s="40"/>
      <c r="C262" s="41"/>
      <c r="D262" s="232" t="s">
        <v>168</v>
      </c>
      <c r="E262" s="41"/>
      <c r="F262" s="233" t="s">
        <v>821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168</v>
      </c>
      <c r="AU262" s="18" t="s">
        <v>82</v>
      </c>
    </row>
    <row r="263" s="13" customFormat="1">
      <c r="A263" s="13"/>
      <c r="B263" s="234"/>
      <c r="C263" s="235"/>
      <c r="D263" s="227" t="s">
        <v>170</v>
      </c>
      <c r="E263" s="236" t="s">
        <v>19</v>
      </c>
      <c r="F263" s="237" t="s">
        <v>822</v>
      </c>
      <c r="G263" s="235"/>
      <c r="H263" s="238">
        <v>5.2000000000000002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170</v>
      </c>
      <c r="AU263" s="244" t="s">
        <v>82</v>
      </c>
      <c r="AV263" s="13" t="s">
        <v>82</v>
      </c>
      <c r="AW263" s="13" t="s">
        <v>33</v>
      </c>
      <c r="AX263" s="13" t="s">
        <v>80</v>
      </c>
      <c r="AY263" s="244" t="s">
        <v>157</v>
      </c>
    </row>
    <row r="264" s="2" customFormat="1" ht="24.15" customHeight="1">
      <c r="A264" s="39"/>
      <c r="B264" s="40"/>
      <c r="C264" s="214" t="s">
        <v>823</v>
      </c>
      <c r="D264" s="214" t="s">
        <v>159</v>
      </c>
      <c r="E264" s="215" t="s">
        <v>824</v>
      </c>
      <c r="F264" s="216" t="s">
        <v>825</v>
      </c>
      <c r="G264" s="217" t="s">
        <v>247</v>
      </c>
      <c r="H264" s="218">
        <v>458.73000000000002</v>
      </c>
      <c r="I264" s="219"/>
      <c r="J264" s="220">
        <f>ROUND(I264*H264,2)</f>
        <v>0</v>
      </c>
      <c r="K264" s="216" t="s">
        <v>255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0.00012</v>
      </c>
      <c r="R264" s="223">
        <f>Q264*H264</f>
        <v>0.055047600000000002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164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164</v>
      </c>
      <c r="BM264" s="225" t="s">
        <v>826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827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828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2" customFormat="1" ht="24.15" customHeight="1">
      <c r="A267" s="39"/>
      <c r="B267" s="40"/>
      <c r="C267" s="214" t="s">
        <v>829</v>
      </c>
      <c r="D267" s="214" t="s">
        <v>159</v>
      </c>
      <c r="E267" s="215" t="s">
        <v>830</v>
      </c>
      <c r="F267" s="216" t="s">
        <v>831</v>
      </c>
      <c r="G267" s="217" t="s">
        <v>247</v>
      </c>
      <c r="H267" s="218">
        <v>154.80000000000001</v>
      </c>
      <c r="I267" s="219"/>
      <c r="J267" s="220">
        <f>ROUND(I267*H267,2)</f>
        <v>0</v>
      </c>
      <c r="K267" s="216" t="s">
        <v>255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0.00012999999999999999</v>
      </c>
      <c r="R267" s="223">
        <f>Q267*H267</f>
        <v>0.020124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164</v>
      </c>
      <c r="AT267" s="225" t="s">
        <v>159</v>
      </c>
      <c r="AU267" s="225" t="s">
        <v>82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164</v>
      </c>
      <c r="BM267" s="225" t="s">
        <v>832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833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82</v>
      </c>
    </row>
    <row r="269" s="2" customFormat="1">
      <c r="A269" s="39"/>
      <c r="B269" s="40"/>
      <c r="C269" s="41"/>
      <c r="D269" s="232" t="s">
        <v>168</v>
      </c>
      <c r="E269" s="41"/>
      <c r="F269" s="233" t="s">
        <v>834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168</v>
      </c>
      <c r="AU269" s="18" t="s">
        <v>82</v>
      </c>
    </row>
    <row r="270" s="2" customFormat="1" ht="24.15" customHeight="1">
      <c r="A270" s="39"/>
      <c r="B270" s="40"/>
      <c r="C270" s="214" t="s">
        <v>835</v>
      </c>
      <c r="D270" s="214" t="s">
        <v>159</v>
      </c>
      <c r="E270" s="215" t="s">
        <v>836</v>
      </c>
      <c r="F270" s="216" t="s">
        <v>837</v>
      </c>
      <c r="G270" s="217" t="s">
        <v>247</v>
      </c>
      <c r="H270" s="218">
        <v>226.80000000000001</v>
      </c>
      <c r="I270" s="219"/>
      <c r="J270" s="220">
        <f>ROUND(I270*H270,2)</f>
        <v>0</v>
      </c>
      <c r="K270" s="216" t="s">
        <v>255</v>
      </c>
      <c r="L270" s="45"/>
      <c r="M270" s="221" t="s">
        <v>19</v>
      </c>
      <c r="N270" s="222" t="s">
        <v>43</v>
      </c>
      <c r="O270" s="85"/>
      <c r="P270" s="223">
        <f>O270*H270</f>
        <v>0</v>
      </c>
      <c r="Q270" s="223">
        <v>0.00020000000000000001</v>
      </c>
      <c r="R270" s="223">
        <f>Q270*H270</f>
        <v>0.045360000000000004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164</v>
      </c>
      <c r="AT270" s="225" t="s">
        <v>159</v>
      </c>
      <c r="AU270" s="225" t="s">
        <v>82</v>
      </c>
      <c r="AY270" s="18" t="s">
        <v>157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80</v>
      </c>
      <c r="BK270" s="226">
        <f>ROUND(I270*H270,2)</f>
        <v>0</v>
      </c>
      <c r="BL270" s="18" t="s">
        <v>164</v>
      </c>
      <c r="BM270" s="225" t="s">
        <v>838</v>
      </c>
    </row>
    <row r="271" s="2" customFormat="1">
      <c r="A271" s="39"/>
      <c r="B271" s="40"/>
      <c r="C271" s="41"/>
      <c r="D271" s="227" t="s">
        <v>166</v>
      </c>
      <c r="E271" s="41"/>
      <c r="F271" s="228" t="s">
        <v>839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166</v>
      </c>
      <c r="AU271" s="18" t="s">
        <v>82</v>
      </c>
    </row>
    <row r="272" s="2" customFormat="1">
      <c r="A272" s="39"/>
      <c r="B272" s="40"/>
      <c r="C272" s="41"/>
      <c r="D272" s="232" t="s">
        <v>168</v>
      </c>
      <c r="E272" s="41"/>
      <c r="F272" s="233" t="s">
        <v>840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168</v>
      </c>
      <c r="AU272" s="18" t="s">
        <v>82</v>
      </c>
    </row>
    <row r="273" s="2" customFormat="1" ht="24.15" customHeight="1">
      <c r="A273" s="39"/>
      <c r="B273" s="40"/>
      <c r="C273" s="214" t="s">
        <v>841</v>
      </c>
      <c r="D273" s="214" t="s">
        <v>159</v>
      </c>
      <c r="E273" s="215" t="s">
        <v>842</v>
      </c>
      <c r="F273" s="216" t="s">
        <v>843</v>
      </c>
      <c r="G273" s="217" t="s">
        <v>200</v>
      </c>
      <c r="H273" s="218">
        <v>1.9259999999999999</v>
      </c>
      <c r="I273" s="219"/>
      <c r="J273" s="220">
        <f>ROUND(I273*H273,2)</f>
        <v>0</v>
      </c>
      <c r="K273" s="216" t="s">
        <v>255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0.17818000000000001</v>
      </c>
      <c r="R273" s="223">
        <f>Q273*H273</f>
        <v>0.34317468000000001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164</v>
      </c>
      <c r="AT273" s="225" t="s">
        <v>159</v>
      </c>
      <c r="AU273" s="225" t="s">
        <v>82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164</v>
      </c>
      <c r="BM273" s="225" t="s">
        <v>844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845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82</v>
      </c>
    </row>
    <row r="275" s="2" customFormat="1">
      <c r="A275" s="39"/>
      <c r="B275" s="40"/>
      <c r="C275" s="41"/>
      <c r="D275" s="232" t="s">
        <v>168</v>
      </c>
      <c r="E275" s="41"/>
      <c r="F275" s="233" t="s">
        <v>846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82</v>
      </c>
    </row>
    <row r="276" s="13" customFormat="1">
      <c r="A276" s="13"/>
      <c r="B276" s="234"/>
      <c r="C276" s="235"/>
      <c r="D276" s="227" t="s">
        <v>170</v>
      </c>
      <c r="E276" s="236" t="s">
        <v>19</v>
      </c>
      <c r="F276" s="237" t="s">
        <v>847</v>
      </c>
      <c r="G276" s="235"/>
      <c r="H276" s="238">
        <v>0.624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170</v>
      </c>
      <c r="AU276" s="244" t="s">
        <v>82</v>
      </c>
      <c r="AV276" s="13" t="s">
        <v>82</v>
      </c>
      <c r="AW276" s="13" t="s">
        <v>33</v>
      </c>
      <c r="AX276" s="13" t="s">
        <v>72</v>
      </c>
      <c r="AY276" s="244" t="s">
        <v>157</v>
      </c>
    </row>
    <row r="277" s="13" customFormat="1">
      <c r="A277" s="13"/>
      <c r="B277" s="234"/>
      <c r="C277" s="235"/>
      <c r="D277" s="227" t="s">
        <v>170</v>
      </c>
      <c r="E277" s="236" t="s">
        <v>19</v>
      </c>
      <c r="F277" s="237" t="s">
        <v>848</v>
      </c>
      <c r="G277" s="235"/>
      <c r="H277" s="238">
        <v>0.28799999999999998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170</v>
      </c>
      <c r="AU277" s="244" t="s">
        <v>82</v>
      </c>
      <c r="AV277" s="13" t="s">
        <v>82</v>
      </c>
      <c r="AW277" s="13" t="s">
        <v>33</v>
      </c>
      <c r="AX277" s="13" t="s">
        <v>72</v>
      </c>
      <c r="AY277" s="244" t="s">
        <v>157</v>
      </c>
    </row>
    <row r="278" s="13" customFormat="1">
      <c r="A278" s="13"/>
      <c r="B278" s="234"/>
      <c r="C278" s="235"/>
      <c r="D278" s="227" t="s">
        <v>170</v>
      </c>
      <c r="E278" s="236" t="s">
        <v>19</v>
      </c>
      <c r="F278" s="237" t="s">
        <v>849</v>
      </c>
      <c r="G278" s="235"/>
      <c r="H278" s="238">
        <v>0.86399999999999999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170</v>
      </c>
      <c r="AU278" s="244" t="s">
        <v>82</v>
      </c>
      <c r="AV278" s="13" t="s">
        <v>82</v>
      </c>
      <c r="AW278" s="13" t="s">
        <v>33</v>
      </c>
      <c r="AX278" s="13" t="s">
        <v>72</v>
      </c>
      <c r="AY278" s="244" t="s">
        <v>157</v>
      </c>
    </row>
    <row r="279" s="13" customFormat="1">
      <c r="A279" s="13"/>
      <c r="B279" s="234"/>
      <c r="C279" s="235"/>
      <c r="D279" s="227" t="s">
        <v>170</v>
      </c>
      <c r="E279" s="236" t="s">
        <v>19</v>
      </c>
      <c r="F279" s="237" t="s">
        <v>850</v>
      </c>
      <c r="G279" s="235"/>
      <c r="H279" s="238">
        <v>0.14999999999999999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170</v>
      </c>
      <c r="AU279" s="244" t="s">
        <v>82</v>
      </c>
      <c r="AV279" s="13" t="s">
        <v>82</v>
      </c>
      <c r="AW279" s="13" t="s">
        <v>33</v>
      </c>
      <c r="AX279" s="13" t="s">
        <v>72</v>
      </c>
      <c r="AY279" s="244" t="s">
        <v>157</v>
      </c>
    </row>
    <row r="280" s="15" customFormat="1">
      <c r="A280" s="15"/>
      <c r="B280" s="256"/>
      <c r="C280" s="257"/>
      <c r="D280" s="227" t="s">
        <v>170</v>
      </c>
      <c r="E280" s="258" t="s">
        <v>19</v>
      </c>
      <c r="F280" s="259" t="s">
        <v>208</v>
      </c>
      <c r="G280" s="257"/>
      <c r="H280" s="260">
        <v>1.9259999999999997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170</v>
      </c>
      <c r="AU280" s="266" t="s">
        <v>82</v>
      </c>
      <c r="AV280" s="15" t="s">
        <v>164</v>
      </c>
      <c r="AW280" s="15" t="s">
        <v>33</v>
      </c>
      <c r="AX280" s="15" t="s">
        <v>80</v>
      </c>
      <c r="AY280" s="266" t="s">
        <v>157</v>
      </c>
    </row>
    <row r="281" s="2" customFormat="1" ht="16.5" customHeight="1">
      <c r="A281" s="39"/>
      <c r="B281" s="40"/>
      <c r="C281" s="214" t="s">
        <v>851</v>
      </c>
      <c r="D281" s="214" t="s">
        <v>159</v>
      </c>
      <c r="E281" s="215" t="s">
        <v>852</v>
      </c>
      <c r="F281" s="216" t="s">
        <v>853</v>
      </c>
      <c r="G281" s="217" t="s">
        <v>308</v>
      </c>
      <c r="H281" s="218">
        <v>1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164</v>
      </c>
      <c r="AT281" s="225" t="s">
        <v>159</v>
      </c>
      <c r="AU281" s="225" t="s">
        <v>82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164</v>
      </c>
      <c r="BM281" s="225" t="s">
        <v>854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853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82</v>
      </c>
    </row>
    <row r="283" s="2" customFormat="1">
      <c r="A283" s="39"/>
      <c r="B283" s="40"/>
      <c r="C283" s="41"/>
      <c r="D283" s="227" t="s">
        <v>298</v>
      </c>
      <c r="E283" s="41"/>
      <c r="F283" s="267" t="s">
        <v>855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298</v>
      </c>
      <c r="AU283" s="18" t="s">
        <v>82</v>
      </c>
    </row>
    <row r="284" s="2" customFormat="1" ht="33" customHeight="1">
      <c r="A284" s="39"/>
      <c r="B284" s="40"/>
      <c r="C284" s="214" t="s">
        <v>359</v>
      </c>
      <c r="D284" s="214" t="s">
        <v>159</v>
      </c>
      <c r="E284" s="215" t="s">
        <v>856</v>
      </c>
      <c r="F284" s="216" t="s">
        <v>857</v>
      </c>
      <c r="G284" s="217" t="s">
        <v>200</v>
      </c>
      <c r="H284" s="218">
        <v>1.2450000000000001</v>
      </c>
      <c r="I284" s="219"/>
      <c r="J284" s="220">
        <f>ROUND(I284*H284,2)</f>
        <v>0</v>
      </c>
      <c r="K284" s="216" t="s">
        <v>163</v>
      </c>
      <c r="L284" s="45"/>
      <c r="M284" s="221" t="s">
        <v>19</v>
      </c>
      <c r="N284" s="222" t="s">
        <v>43</v>
      </c>
      <c r="O284" s="85"/>
      <c r="P284" s="223">
        <f>O284*H284</f>
        <v>0</v>
      </c>
      <c r="Q284" s="223">
        <v>0.29104000000000002</v>
      </c>
      <c r="R284" s="223">
        <f>Q284*H284</f>
        <v>0.36234480000000008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164</v>
      </c>
      <c r="AT284" s="225" t="s">
        <v>159</v>
      </c>
      <c r="AU284" s="225" t="s">
        <v>82</v>
      </c>
      <c r="AY284" s="18" t="s">
        <v>157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164</v>
      </c>
      <c r="BM284" s="225" t="s">
        <v>858</v>
      </c>
    </row>
    <row r="285" s="2" customFormat="1">
      <c r="A285" s="39"/>
      <c r="B285" s="40"/>
      <c r="C285" s="41"/>
      <c r="D285" s="227" t="s">
        <v>166</v>
      </c>
      <c r="E285" s="41"/>
      <c r="F285" s="228" t="s">
        <v>859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166</v>
      </c>
      <c r="AU285" s="18" t="s">
        <v>82</v>
      </c>
    </row>
    <row r="286" s="2" customFormat="1">
      <c r="A286" s="39"/>
      <c r="B286" s="40"/>
      <c r="C286" s="41"/>
      <c r="D286" s="232" t="s">
        <v>168</v>
      </c>
      <c r="E286" s="41"/>
      <c r="F286" s="233" t="s">
        <v>860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168</v>
      </c>
      <c r="AU286" s="18" t="s">
        <v>82</v>
      </c>
    </row>
    <row r="287" s="13" customFormat="1">
      <c r="A287" s="13"/>
      <c r="B287" s="234"/>
      <c r="C287" s="235"/>
      <c r="D287" s="227" t="s">
        <v>170</v>
      </c>
      <c r="E287" s="236" t="s">
        <v>19</v>
      </c>
      <c r="F287" s="237" t="s">
        <v>861</v>
      </c>
      <c r="G287" s="235"/>
      <c r="H287" s="238">
        <v>1.2450000000000001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170</v>
      </c>
      <c r="AU287" s="244" t="s">
        <v>82</v>
      </c>
      <c r="AV287" s="13" t="s">
        <v>82</v>
      </c>
      <c r="AW287" s="13" t="s">
        <v>33</v>
      </c>
      <c r="AX287" s="13" t="s">
        <v>80</v>
      </c>
      <c r="AY287" s="244" t="s">
        <v>157</v>
      </c>
    </row>
    <row r="288" s="2" customFormat="1" ht="24.15" customHeight="1">
      <c r="A288" s="39"/>
      <c r="B288" s="40"/>
      <c r="C288" s="214" t="s">
        <v>741</v>
      </c>
      <c r="D288" s="214" t="s">
        <v>159</v>
      </c>
      <c r="E288" s="215" t="s">
        <v>862</v>
      </c>
      <c r="F288" s="216" t="s">
        <v>863</v>
      </c>
      <c r="G288" s="217" t="s">
        <v>247</v>
      </c>
      <c r="H288" s="218">
        <v>2.0750000000000002</v>
      </c>
      <c r="I288" s="219"/>
      <c r="J288" s="220">
        <f>ROUND(I288*H288,2)</f>
        <v>0</v>
      </c>
      <c r="K288" s="216" t="s">
        <v>163</v>
      </c>
      <c r="L288" s="45"/>
      <c r="M288" s="221" t="s">
        <v>19</v>
      </c>
      <c r="N288" s="222" t="s">
        <v>43</v>
      </c>
      <c r="O288" s="85"/>
      <c r="P288" s="223">
        <f>O288*H288</f>
        <v>0</v>
      </c>
      <c r="Q288" s="223">
        <v>0.036400000000000002</v>
      </c>
      <c r="R288" s="223">
        <f>Q288*H288</f>
        <v>0.075530000000000014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164</v>
      </c>
      <c r="AT288" s="225" t="s">
        <v>159</v>
      </c>
      <c r="AU288" s="225" t="s">
        <v>82</v>
      </c>
      <c r="AY288" s="18" t="s">
        <v>157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80</v>
      </c>
      <c r="BK288" s="226">
        <f>ROUND(I288*H288,2)</f>
        <v>0</v>
      </c>
      <c r="BL288" s="18" t="s">
        <v>164</v>
      </c>
      <c r="BM288" s="225" t="s">
        <v>864</v>
      </c>
    </row>
    <row r="289" s="2" customFormat="1">
      <c r="A289" s="39"/>
      <c r="B289" s="40"/>
      <c r="C289" s="41"/>
      <c r="D289" s="227" t="s">
        <v>166</v>
      </c>
      <c r="E289" s="41"/>
      <c r="F289" s="228" t="s">
        <v>865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166</v>
      </c>
      <c r="AU289" s="18" t="s">
        <v>82</v>
      </c>
    </row>
    <row r="290" s="2" customFormat="1">
      <c r="A290" s="39"/>
      <c r="B290" s="40"/>
      <c r="C290" s="41"/>
      <c r="D290" s="232" t="s">
        <v>168</v>
      </c>
      <c r="E290" s="41"/>
      <c r="F290" s="233" t="s">
        <v>866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168</v>
      </c>
      <c r="AU290" s="18" t="s">
        <v>82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164</v>
      </c>
      <c r="F291" s="212" t="s">
        <v>867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SUM(P292:P309)</f>
        <v>0</v>
      </c>
      <c r="Q291" s="206"/>
      <c r="R291" s="207">
        <f>SUM(R292:R309)</f>
        <v>1.9979881700000002</v>
      </c>
      <c r="S291" s="206"/>
      <c r="T291" s="208">
        <f>SUM(T292:T309)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157</v>
      </c>
      <c r="BK291" s="211">
        <f>SUM(BK292:BK309)</f>
        <v>0</v>
      </c>
    </row>
    <row r="292" s="2" customFormat="1" ht="16.5" customHeight="1">
      <c r="A292" s="39"/>
      <c r="B292" s="40"/>
      <c r="C292" s="214" t="s">
        <v>366</v>
      </c>
      <c r="D292" s="214" t="s">
        <v>159</v>
      </c>
      <c r="E292" s="215" t="s">
        <v>868</v>
      </c>
      <c r="F292" s="216" t="s">
        <v>869</v>
      </c>
      <c r="G292" s="217" t="s">
        <v>162</v>
      </c>
      <c r="H292" s="218">
        <v>0.28100000000000003</v>
      </c>
      <c r="I292" s="219"/>
      <c r="J292" s="220">
        <f>ROUND(I292*H292,2)</f>
        <v>0</v>
      </c>
      <c r="K292" s="216" t="s">
        <v>163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2.3427600000000002</v>
      </c>
      <c r="R292" s="223">
        <f>Q292*H292</f>
        <v>0.65831556000000013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164</v>
      </c>
      <c r="AT292" s="225" t="s">
        <v>159</v>
      </c>
      <c r="AU292" s="225" t="s">
        <v>82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164</v>
      </c>
      <c r="BM292" s="225" t="s">
        <v>870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871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82</v>
      </c>
    </row>
    <row r="294" s="2" customFormat="1">
      <c r="A294" s="39"/>
      <c r="B294" s="40"/>
      <c r="C294" s="41"/>
      <c r="D294" s="232" t="s">
        <v>168</v>
      </c>
      <c r="E294" s="41"/>
      <c r="F294" s="233" t="s">
        <v>872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168</v>
      </c>
      <c r="AU294" s="18" t="s">
        <v>82</v>
      </c>
    </row>
    <row r="295" s="13" customFormat="1">
      <c r="A295" s="13"/>
      <c r="B295" s="234"/>
      <c r="C295" s="235"/>
      <c r="D295" s="227" t="s">
        <v>170</v>
      </c>
      <c r="E295" s="236" t="s">
        <v>19</v>
      </c>
      <c r="F295" s="237" t="s">
        <v>873</v>
      </c>
      <c r="G295" s="235"/>
      <c r="H295" s="238">
        <v>0.16600000000000001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170</v>
      </c>
      <c r="AU295" s="244" t="s">
        <v>82</v>
      </c>
      <c r="AV295" s="13" t="s">
        <v>82</v>
      </c>
      <c r="AW295" s="13" t="s">
        <v>33</v>
      </c>
      <c r="AX295" s="13" t="s">
        <v>72</v>
      </c>
      <c r="AY295" s="244" t="s">
        <v>157</v>
      </c>
    </row>
    <row r="296" s="13" customFormat="1">
      <c r="A296" s="13"/>
      <c r="B296" s="234"/>
      <c r="C296" s="235"/>
      <c r="D296" s="227" t="s">
        <v>170</v>
      </c>
      <c r="E296" s="236" t="s">
        <v>19</v>
      </c>
      <c r="F296" s="237" t="s">
        <v>874</v>
      </c>
      <c r="G296" s="235"/>
      <c r="H296" s="238">
        <v>0.11500000000000001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170</v>
      </c>
      <c r="AU296" s="244" t="s">
        <v>82</v>
      </c>
      <c r="AV296" s="13" t="s">
        <v>82</v>
      </c>
      <c r="AW296" s="13" t="s">
        <v>33</v>
      </c>
      <c r="AX296" s="13" t="s">
        <v>72</v>
      </c>
      <c r="AY296" s="244" t="s">
        <v>157</v>
      </c>
    </row>
    <row r="297" s="15" customFormat="1">
      <c r="A297" s="15"/>
      <c r="B297" s="256"/>
      <c r="C297" s="257"/>
      <c r="D297" s="227" t="s">
        <v>170</v>
      </c>
      <c r="E297" s="258" t="s">
        <v>19</v>
      </c>
      <c r="F297" s="259" t="s">
        <v>208</v>
      </c>
      <c r="G297" s="257"/>
      <c r="H297" s="260">
        <v>0.28100000000000003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170</v>
      </c>
      <c r="AU297" s="266" t="s">
        <v>82</v>
      </c>
      <c r="AV297" s="15" t="s">
        <v>164</v>
      </c>
      <c r="AW297" s="15" t="s">
        <v>33</v>
      </c>
      <c r="AX297" s="15" t="s">
        <v>80</v>
      </c>
      <c r="AY297" s="266" t="s">
        <v>157</v>
      </c>
    </row>
    <row r="298" s="2" customFormat="1" ht="21.75" customHeight="1">
      <c r="A298" s="39"/>
      <c r="B298" s="40"/>
      <c r="C298" s="214" t="s">
        <v>374</v>
      </c>
      <c r="D298" s="214" t="s">
        <v>159</v>
      </c>
      <c r="E298" s="215" t="s">
        <v>875</v>
      </c>
      <c r="F298" s="216" t="s">
        <v>876</v>
      </c>
      <c r="G298" s="217" t="s">
        <v>162</v>
      </c>
      <c r="H298" s="218">
        <v>0.317</v>
      </c>
      <c r="I298" s="219"/>
      <c r="J298" s="220">
        <f>ROUND(I298*H298,2)</f>
        <v>0</v>
      </c>
      <c r="K298" s="216" t="s">
        <v>163</v>
      </c>
      <c r="L298" s="45"/>
      <c r="M298" s="221" t="s">
        <v>19</v>
      </c>
      <c r="N298" s="222" t="s">
        <v>43</v>
      </c>
      <c r="O298" s="85"/>
      <c r="P298" s="223">
        <f>O298*H298</f>
        <v>0</v>
      </c>
      <c r="Q298" s="223">
        <v>2.4533700000000001</v>
      </c>
      <c r="R298" s="223">
        <f>Q298*H298</f>
        <v>0.77771829000000003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164</v>
      </c>
      <c r="AT298" s="225" t="s">
        <v>159</v>
      </c>
      <c r="AU298" s="225" t="s">
        <v>82</v>
      </c>
      <c r="AY298" s="18" t="s">
        <v>157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80</v>
      </c>
      <c r="BK298" s="226">
        <f>ROUND(I298*H298,2)</f>
        <v>0</v>
      </c>
      <c r="BL298" s="18" t="s">
        <v>164</v>
      </c>
      <c r="BM298" s="225" t="s">
        <v>877</v>
      </c>
    </row>
    <row r="299" s="2" customFormat="1">
      <c r="A299" s="39"/>
      <c r="B299" s="40"/>
      <c r="C299" s="41"/>
      <c r="D299" s="227" t="s">
        <v>166</v>
      </c>
      <c r="E299" s="41"/>
      <c r="F299" s="228" t="s">
        <v>878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82</v>
      </c>
    </row>
    <row r="300" s="2" customFormat="1">
      <c r="A300" s="39"/>
      <c r="B300" s="40"/>
      <c r="C300" s="41"/>
      <c r="D300" s="232" t="s">
        <v>168</v>
      </c>
      <c r="E300" s="41"/>
      <c r="F300" s="233" t="s">
        <v>879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168</v>
      </c>
      <c r="AU300" s="18" t="s">
        <v>82</v>
      </c>
    </row>
    <row r="301" s="13" customFormat="1">
      <c r="A301" s="13"/>
      <c r="B301" s="234"/>
      <c r="C301" s="235"/>
      <c r="D301" s="227" t="s">
        <v>170</v>
      </c>
      <c r="E301" s="236" t="s">
        <v>19</v>
      </c>
      <c r="F301" s="237" t="s">
        <v>880</v>
      </c>
      <c r="G301" s="235"/>
      <c r="H301" s="238">
        <v>0.317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170</v>
      </c>
      <c r="AU301" s="244" t="s">
        <v>82</v>
      </c>
      <c r="AV301" s="13" t="s">
        <v>82</v>
      </c>
      <c r="AW301" s="13" t="s">
        <v>33</v>
      </c>
      <c r="AX301" s="13" t="s">
        <v>80</v>
      </c>
      <c r="AY301" s="244" t="s">
        <v>157</v>
      </c>
    </row>
    <row r="302" s="2" customFormat="1" ht="24.15" customHeight="1">
      <c r="A302" s="39"/>
      <c r="B302" s="40"/>
      <c r="C302" s="214" t="s">
        <v>381</v>
      </c>
      <c r="D302" s="214" t="s">
        <v>159</v>
      </c>
      <c r="E302" s="215" t="s">
        <v>881</v>
      </c>
      <c r="F302" s="216" t="s">
        <v>882</v>
      </c>
      <c r="G302" s="217" t="s">
        <v>190</v>
      </c>
      <c r="H302" s="218">
        <v>0.016</v>
      </c>
      <c r="I302" s="219"/>
      <c r="J302" s="220">
        <f>ROUND(I302*H302,2)</f>
        <v>0</v>
      </c>
      <c r="K302" s="216" t="s">
        <v>163</v>
      </c>
      <c r="L302" s="45"/>
      <c r="M302" s="221" t="s">
        <v>19</v>
      </c>
      <c r="N302" s="222" t="s">
        <v>43</v>
      </c>
      <c r="O302" s="85"/>
      <c r="P302" s="223">
        <f>O302*H302</f>
        <v>0</v>
      </c>
      <c r="Q302" s="223">
        <v>1.06277</v>
      </c>
      <c r="R302" s="223">
        <f>Q302*H302</f>
        <v>0.01700432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164</v>
      </c>
      <c r="AT302" s="225" t="s">
        <v>159</v>
      </c>
      <c r="AU302" s="225" t="s">
        <v>82</v>
      </c>
      <c r="AY302" s="18" t="s">
        <v>157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80</v>
      </c>
      <c r="BK302" s="226">
        <f>ROUND(I302*H302,2)</f>
        <v>0</v>
      </c>
      <c r="BL302" s="18" t="s">
        <v>164</v>
      </c>
      <c r="BM302" s="225" t="s">
        <v>883</v>
      </c>
    </row>
    <row r="303" s="2" customFormat="1">
      <c r="A303" s="39"/>
      <c r="B303" s="40"/>
      <c r="C303" s="41"/>
      <c r="D303" s="227" t="s">
        <v>166</v>
      </c>
      <c r="E303" s="41"/>
      <c r="F303" s="228" t="s">
        <v>884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166</v>
      </c>
      <c r="AU303" s="18" t="s">
        <v>82</v>
      </c>
    </row>
    <row r="304" s="2" customFormat="1">
      <c r="A304" s="39"/>
      <c r="B304" s="40"/>
      <c r="C304" s="41"/>
      <c r="D304" s="232" t="s">
        <v>168</v>
      </c>
      <c r="E304" s="41"/>
      <c r="F304" s="233" t="s">
        <v>885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168</v>
      </c>
      <c r="AU304" s="18" t="s">
        <v>82</v>
      </c>
    </row>
    <row r="305" s="2" customFormat="1" ht="21.75" customHeight="1">
      <c r="A305" s="39"/>
      <c r="B305" s="40"/>
      <c r="C305" s="214" t="s">
        <v>392</v>
      </c>
      <c r="D305" s="214" t="s">
        <v>159</v>
      </c>
      <c r="E305" s="215" t="s">
        <v>886</v>
      </c>
      <c r="F305" s="216" t="s">
        <v>887</v>
      </c>
      <c r="G305" s="217" t="s">
        <v>247</v>
      </c>
      <c r="H305" s="218">
        <v>3</v>
      </c>
      <c r="I305" s="219"/>
      <c r="J305" s="220">
        <f>ROUND(I305*H305,2)</f>
        <v>0</v>
      </c>
      <c r="K305" s="216" t="s">
        <v>163</v>
      </c>
      <c r="L305" s="45"/>
      <c r="M305" s="221" t="s">
        <v>19</v>
      </c>
      <c r="N305" s="222" t="s">
        <v>43</v>
      </c>
      <c r="O305" s="85"/>
      <c r="P305" s="223">
        <f>O305*H305</f>
        <v>0</v>
      </c>
      <c r="Q305" s="223">
        <v>0.03465</v>
      </c>
      <c r="R305" s="223">
        <f>Q305*H305</f>
        <v>0.10395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164</v>
      </c>
      <c r="AT305" s="225" t="s">
        <v>159</v>
      </c>
      <c r="AU305" s="225" t="s">
        <v>82</v>
      </c>
      <c r="AY305" s="18" t="s">
        <v>157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80</v>
      </c>
      <c r="BK305" s="226">
        <f>ROUND(I305*H305,2)</f>
        <v>0</v>
      </c>
      <c r="BL305" s="18" t="s">
        <v>164</v>
      </c>
      <c r="BM305" s="225" t="s">
        <v>888</v>
      </c>
    </row>
    <row r="306" s="2" customFormat="1">
      <c r="A306" s="39"/>
      <c r="B306" s="40"/>
      <c r="C306" s="41"/>
      <c r="D306" s="227" t="s">
        <v>166</v>
      </c>
      <c r="E306" s="41"/>
      <c r="F306" s="228" t="s">
        <v>889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82</v>
      </c>
    </row>
    <row r="307" s="2" customFormat="1">
      <c r="A307" s="39"/>
      <c r="B307" s="40"/>
      <c r="C307" s="41"/>
      <c r="D307" s="232" t="s">
        <v>168</v>
      </c>
      <c r="E307" s="41"/>
      <c r="F307" s="233" t="s">
        <v>890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168</v>
      </c>
      <c r="AU307" s="18" t="s">
        <v>82</v>
      </c>
    </row>
    <row r="308" s="2" customFormat="1" ht="21.75" customHeight="1">
      <c r="A308" s="39"/>
      <c r="B308" s="40"/>
      <c r="C308" s="271" t="s">
        <v>401</v>
      </c>
      <c r="D308" s="271" t="s">
        <v>891</v>
      </c>
      <c r="E308" s="272" t="s">
        <v>892</v>
      </c>
      <c r="F308" s="273" t="s">
        <v>893</v>
      </c>
      <c r="G308" s="274" t="s">
        <v>308</v>
      </c>
      <c r="H308" s="275">
        <v>3</v>
      </c>
      <c r="I308" s="276"/>
      <c r="J308" s="277">
        <f>ROUND(I308*H308,2)</f>
        <v>0</v>
      </c>
      <c r="K308" s="273" t="s">
        <v>163</v>
      </c>
      <c r="L308" s="278"/>
      <c r="M308" s="279" t="s">
        <v>19</v>
      </c>
      <c r="N308" s="280" t="s">
        <v>43</v>
      </c>
      <c r="O308" s="85"/>
      <c r="P308" s="223">
        <f>O308*H308</f>
        <v>0</v>
      </c>
      <c r="Q308" s="223">
        <v>0.14699999999999999</v>
      </c>
      <c r="R308" s="223">
        <f>Q308*H308</f>
        <v>0.44099999999999995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222</v>
      </c>
      <c r="AT308" s="225" t="s">
        <v>891</v>
      </c>
      <c r="AU308" s="225" t="s">
        <v>82</v>
      </c>
      <c r="AY308" s="18" t="s">
        <v>157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80</v>
      </c>
      <c r="BK308" s="226">
        <f>ROUND(I308*H308,2)</f>
        <v>0</v>
      </c>
      <c r="BL308" s="18" t="s">
        <v>164</v>
      </c>
      <c r="BM308" s="225" t="s">
        <v>894</v>
      </c>
    </row>
    <row r="309" s="2" customFormat="1">
      <c r="A309" s="39"/>
      <c r="B309" s="40"/>
      <c r="C309" s="41"/>
      <c r="D309" s="227" t="s">
        <v>166</v>
      </c>
      <c r="E309" s="41"/>
      <c r="F309" s="228" t="s">
        <v>893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166</v>
      </c>
      <c r="AU309" s="18" t="s">
        <v>82</v>
      </c>
    </row>
    <row r="310" s="12" customFormat="1" ht="22.8" customHeight="1">
      <c r="A310" s="12"/>
      <c r="B310" s="198"/>
      <c r="C310" s="199"/>
      <c r="D310" s="200" t="s">
        <v>71</v>
      </c>
      <c r="E310" s="212" t="s">
        <v>187</v>
      </c>
      <c r="F310" s="212" t="s">
        <v>895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SUM(P311:P317)</f>
        <v>0</v>
      </c>
      <c r="Q310" s="206"/>
      <c r="R310" s="207">
        <f>SUM(R311:R317)</f>
        <v>0.32877000000000001</v>
      </c>
      <c r="S310" s="206"/>
      <c r="T310" s="208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80</v>
      </c>
      <c r="AT310" s="210" t="s">
        <v>71</v>
      </c>
      <c r="AU310" s="210" t="s">
        <v>80</v>
      </c>
      <c r="AY310" s="209" t="s">
        <v>157</v>
      </c>
      <c r="BK310" s="211">
        <f>SUM(BK311:BK317)</f>
        <v>0</v>
      </c>
    </row>
    <row r="311" s="2" customFormat="1" ht="24.15" customHeight="1">
      <c r="A311" s="39"/>
      <c r="B311" s="40"/>
      <c r="C311" s="214" t="s">
        <v>408</v>
      </c>
      <c r="D311" s="214" t="s">
        <v>159</v>
      </c>
      <c r="E311" s="215" t="s">
        <v>896</v>
      </c>
      <c r="F311" s="216" t="s">
        <v>897</v>
      </c>
      <c r="G311" s="217" t="s">
        <v>200</v>
      </c>
      <c r="H311" s="218">
        <v>1.5</v>
      </c>
      <c r="I311" s="219"/>
      <c r="J311" s="220">
        <f>ROUND(I311*H311,2)</f>
        <v>0</v>
      </c>
      <c r="K311" s="216" t="s">
        <v>163</v>
      </c>
      <c r="L311" s="45"/>
      <c r="M311" s="221" t="s">
        <v>19</v>
      </c>
      <c r="N311" s="222" t="s">
        <v>43</v>
      </c>
      <c r="O311" s="85"/>
      <c r="P311" s="223">
        <f>O311*H311</f>
        <v>0</v>
      </c>
      <c r="Q311" s="223">
        <v>0.084250000000000005</v>
      </c>
      <c r="R311" s="223">
        <f>Q311*H311</f>
        <v>0.12637500000000002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164</v>
      </c>
      <c r="AT311" s="225" t="s">
        <v>159</v>
      </c>
      <c r="AU311" s="225" t="s">
        <v>82</v>
      </c>
      <c r="AY311" s="18" t="s">
        <v>157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80</v>
      </c>
      <c r="BK311" s="226">
        <f>ROUND(I311*H311,2)</f>
        <v>0</v>
      </c>
      <c r="BL311" s="18" t="s">
        <v>164</v>
      </c>
      <c r="BM311" s="225" t="s">
        <v>898</v>
      </c>
    </row>
    <row r="312" s="2" customFormat="1">
      <c r="A312" s="39"/>
      <c r="B312" s="40"/>
      <c r="C312" s="41"/>
      <c r="D312" s="227" t="s">
        <v>166</v>
      </c>
      <c r="E312" s="41"/>
      <c r="F312" s="228" t="s">
        <v>899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166</v>
      </c>
      <c r="AU312" s="18" t="s">
        <v>82</v>
      </c>
    </row>
    <row r="313" s="2" customFormat="1">
      <c r="A313" s="39"/>
      <c r="B313" s="40"/>
      <c r="C313" s="41"/>
      <c r="D313" s="232" t="s">
        <v>168</v>
      </c>
      <c r="E313" s="41"/>
      <c r="F313" s="233" t="s">
        <v>900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168</v>
      </c>
      <c r="AU313" s="18" t="s">
        <v>82</v>
      </c>
    </row>
    <row r="314" s="13" customFormat="1">
      <c r="A314" s="13"/>
      <c r="B314" s="234"/>
      <c r="C314" s="235"/>
      <c r="D314" s="227" t="s">
        <v>170</v>
      </c>
      <c r="E314" s="236" t="s">
        <v>19</v>
      </c>
      <c r="F314" s="237" t="s">
        <v>901</v>
      </c>
      <c r="G314" s="235"/>
      <c r="H314" s="238">
        <v>1.5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170</v>
      </c>
      <c r="AU314" s="244" t="s">
        <v>82</v>
      </c>
      <c r="AV314" s="13" t="s">
        <v>82</v>
      </c>
      <c r="AW314" s="13" t="s">
        <v>33</v>
      </c>
      <c r="AX314" s="13" t="s">
        <v>80</v>
      </c>
      <c r="AY314" s="244" t="s">
        <v>157</v>
      </c>
    </row>
    <row r="315" s="2" customFormat="1" ht="21.75" customHeight="1">
      <c r="A315" s="39"/>
      <c r="B315" s="40"/>
      <c r="C315" s="271" t="s">
        <v>416</v>
      </c>
      <c r="D315" s="271" t="s">
        <v>891</v>
      </c>
      <c r="E315" s="272" t="s">
        <v>902</v>
      </c>
      <c r="F315" s="273" t="s">
        <v>903</v>
      </c>
      <c r="G315" s="274" t="s">
        <v>200</v>
      </c>
      <c r="H315" s="275">
        <v>1.5449999999999999</v>
      </c>
      <c r="I315" s="276"/>
      <c r="J315" s="277">
        <f>ROUND(I315*H315,2)</f>
        <v>0</v>
      </c>
      <c r="K315" s="273" t="s">
        <v>163</v>
      </c>
      <c r="L315" s="278"/>
      <c r="M315" s="279" t="s">
        <v>19</v>
      </c>
      <c r="N315" s="280" t="s">
        <v>43</v>
      </c>
      <c r="O315" s="85"/>
      <c r="P315" s="223">
        <f>O315*H315</f>
        <v>0</v>
      </c>
      <c r="Q315" s="223">
        <v>0.13100000000000001</v>
      </c>
      <c r="R315" s="223">
        <f>Q315*H315</f>
        <v>0.20239499999999999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222</v>
      </c>
      <c r="AT315" s="225" t="s">
        <v>891</v>
      </c>
      <c r="AU315" s="225" t="s">
        <v>82</v>
      </c>
      <c r="AY315" s="18" t="s">
        <v>157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80</v>
      </c>
      <c r="BK315" s="226">
        <f>ROUND(I315*H315,2)</f>
        <v>0</v>
      </c>
      <c r="BL315" s="18" t="s">
        <v>164</v>
      </c>
      <c r="BM315" s="225" t="s">
        <v>904</v>
      </c>
    </row>
    <row r="316" s="2" customFormat="1">
      <c r="A316" s="39"/>
      <c r="B316" s="40"/>
      <c r="C316" s="41"/>
      <c r="D316" s="227" t="s">
        <v>166</v>
      </c>
      <c r="E316" s="41"/>
      <c r="F316" s="228" t="s">
        <v>903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166</v>
      </c>
      <c r="AU316" s="18" t="s">
        <v>82</v>
      </c>
    </row>
    <row r="317" s="13" customFormat="1">
      <c r="A317" s="13"/>
      <c r="B317" s="234"/>
      <c r="C317" s="235"/>
      <c r="D317" s="227" t="s">
        <v>170</v>
      </c>
      <c r="E317" s="235"/>
      <c r="F317" s="237" t="s">
        <v>905</v>
      </c>
      <c r="G317" s="235"/>
      <c r="H317" s="238">
        <v>1.5449999999999999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170</v>
      </c>
      <c r="AU317" s="244" t="s">
        <v>82</v>
      </c>
      <c r="AV317" s="13" t="s">
        <v>82</v>
      </c>
      <c r="AW317" s="13" t="s">
        <v>4</v>
      </c>
      <c r="AX317" s="13" t="s">
        <v>80</v>
      </c>
      <c r="AY317" s="244" t="s">
        <v>157</v>
      </c>
    </row>
    <row r="318" s="12" customFormat="1" ht="22.8" customHeight="1">
      <c r="A318" s="12"/>
      <c r="B318" s="198"/>
      <c r="C318" s="199"/>
      <c r="D318" s="200" t="s">
        <v>71</v>
      </c>
      <c r="E318" s="212" t="s">
        <v>197</v>
      </c>
      <c r="F318" s="212" t="s">
        <v>906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SUM(P319:P389)</f>
        <v>0</v>
      </c>
      <c r="Q318" s="206"/>
      <c r="R318" s="207">
        <f>SUM(R319:R389)</f>
        <v>86.15279452999998</v>
      </c>
      <c r="S318" s="206"/>
      <c r="T318" s="208">
        <f>SUM(T319:T389)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80</v>
      </c>
      <c r="AT318" s="210" t="s">
        <v>71</v>
      </c>
      <c r="AU318" s="210" t="s">
        <v>80</v>
      </c>
      <c r="AY318" s="209" t="s">
        <v>157</v>
      </c>
      <c r="BK318" s="211">
        <f>SUM(BK319:BK389)</f>
        <v>0</v>
      </c>
    </row>
    <row r="319" s="2" customFormat="1" ht="24.15" customHeight="1">
      <c r="A319" s="39"/>
      <c r="B319" s="40"/>
      <c r="C319" s="214" t="s">
        <v>422</v>
      </c>
      <c r="D319" s="214" t="s">
        <v>159</v>
      </c>
      <c r="E319" s="215" t="s">
        <v>907</v>
      </c>
      <c r="F319" s="216" t="s">
        <v>908</v>
      </c>
      <c r="G319" s="217" t="s">
        <v>200</v>
      </c>
      <c r="H319" s="218">
        <v>1246.1300000000001</v>
      </c>
      <c r="I319" s="219"/>
      <c r="J319" s="220">
        <f>ROUND(I319*H319,2)</f>
        <v>0</v>
      </c>
      <c r="K319" s="216" t="s">
        <v>163</v>
      </c>
      <c r="L319" s="45"/>
      <c r="M319" s="221" t="s">
        <v>19</v>
      </c>
      <c r="N319" s="222" t="s">
        <v>43</v>
      </c>
      <c r="O319" s="85"/>
      <c r="P319" s="223">
        <f>O319*H319</f>
        <v>0</v>
      </c>
      <c r="Q319" s="223">
        <v>0.00025999999999999998</v>
      </c>
      <c r="R319" s="223">
        <f>Q319*H319</f>
        <v>0.3239938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164</v>
      </c>
      <c r="AT319" s="225" t="s">
        <v>159</v>
      </c>
      <c r="AU319" s="225" t="s">
        <v>82</v>
      </c>
      <c r="AY319" s="18" t="s">
        <v>157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80</v>
      </c>
      <c r="BK319" s="226">
        <f>ROUND(I319*H319,2)</f>
        <v>0</v>
      </c>
      <c r="BL319" s="18" t="s">
        <v>164</v>
      </c>
      <c r="BM319" s="225" t="s">
        <v>909</v>
      </c>
    </row>
    <row r="320" s="2" customFormat="1">
      <c r="A320" s="39"/>
      <c r="B320" s="40"/>
      <c r="C320" s="41"/>
      <c r="D320" s="227" t="s">
        <v>166</v>
      </c>
      <c r="E320" s="41"/>
      <c r="F320" s="228" t="s">
        <v>910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166</v>
      </c>
      <c r="AU320" s="18" t="s">
        <v>82</v>
      </c>
    </row>
    <row r="321" s="2" customFormat="1">
      <c r="A321" s="39"/>
      <c r="B321" s="40"/>
      <c r="C321" s="41"/>
      <c r="D321" s="232" t="s">
        <v>168</v>
      </c>
      <c r="E321" s="41"/>
      <c r="F321" s="233" t="s">
        <v>911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168</v>
      </c>
      <c r="AU321" s="18" t="s">
        <v>82</v>
      </c>
    </row>
    <row r="322" s="2" customFormat="1" ht="24.15" customHeight="1">
      <c r="A322" s="39"/>
      <c r="B322" s="40"/>
      <c r="C322" s="214" t="s">
        <v>428</v>
      </c>
      <c r="D322" s="214" t="s">
        <v>159</v>
      </c>
      <c r="E322" s="215" t="s">
        <v>912</v>
      </c>
      <c r="F322" s="216" t="s">
        <v>913</v>
      </c>
      <c r="G322" s="217" t="s">
        <v>200</v>
      </c>
      <c r="H322" s="218">
        <v>1246.1300000000001</v>
      </c>
      <c r="I322" s="219"/>
      <c r="J322" s="220">
        <f>ROUND(I322*H322,2)</f>
        <v>0</v>
      </c>
      <c r="K322" s="216" t="s">
        <v>163</v>
      </c>
      <c r="L322" s="45"/>
      <c r="M322" s="221" t="s">
        <v>19</v>
      </c>
      <c r="N322" s="222" t="s">
        <v>43</v>
      </c>
      <c r="O322" s="85"/>
      <c r="P322" s="223">
        <f>O322*H322</f>
        <v>0</v>
      </c>
      <c r="Q322" s="223">
        <v>0.0040000000000000001</v>
      </c>
      <c r="R322" s="223">
        <f>Q322*H322</f>
        <v>4.9845200000000007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164</v>
      </c>
      <c r="AT322" s="225" t="s">
        <v>159</v>
      </c>
      <c r="AU322" s="225" t="s">
        <v>82</v>
      </c>
      <c r="AY322" s="18" t="s">
        <v>157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80</v>
      </c>
      <c r="BK322" s="226">
        <f>ROUND(I322*H322,2)</f>
        <v>0</v>
      </c>
      <c r="BL322" s="18" t="s">
        <v>164</v>
      </c>
      <c r="BM322" s="225" t="s">
        <v>914</v>
      </c>
    </row>
    <row r="323" s="2" customFormat="1">
      <c r="A323" s="39"/>
      <c r="B323" s="40"/>
      <c r="C323" s="41"/>
      <c r="D323" s="227" t="s">
        <v>166</v>
      </c>
      <c r="E323" s="41"/>
      <c r="F323" s="228" t="s">
        <v>915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166</v>
      </c>
      <c r="AU323" s="18" t="s">
        <v>82</v>
      </c>
    </row>
    <row r="324" s="2" customFormat="1">
      <c r="A324" s="39"/>
      <c r="B324" s="40"/>
      <c r="C324" s="41"/>
      <c r="D324" s="232" t="s">
        <v>168</v>
      </c>
      <c r="E324" s="41"/>
      <c r="F324" s="233" t="s">
        <v>916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168</v>
      </c>
      <c r="AU324" s="18" t="s">
        <v>82</v>
      </c>
    </row>
    <row r="325" s="2" customFormat="1" ht="24.15" customHeight="1">
      <c r="A325" s="39"/>
      <c r="B325" s="40"/>
      <c r="C325" s="214" t="s">
        <v>435</v>
      </c>
      <c r="D325" s="214" t="s">
        <v>159</v>
      </c>
      <c r="E325" s="215" t="s">
        <v>917</v>
      </c>
      <c r="F325" s="216" t="s">
        <v>918</v>
      </c>
      <c r="G325" s="217" t="s">
        <v>200</v>
      </c>
      <c r="H325" s="218">
        <v>2532.201</v>
      </c>
      <c r="I325" s="219"/>
      <c r="J325" s="220">
        <f>ROUND(I325*H325,2)</f>
        <v>0</v>
      </c>
      <c r="K325" s="216" t="s">
        <v>163</v>
      </c>
      <c r="L325" s="45"/>
      <c r="M325" s="221" t="s">
        <v>19</v>
      </c>
      <c r="N325" s="222" t="s">
        <v>43</v>
      </c>
      <c r="O325" s="85"/>
      <c r="P325" s="223">
        <f>O325*H325</f>
        <v>0</v>
      </c>
      <c r="Q325" s="223">
        <v>0.0073499999999999998</v>
      </c>
      <c r="R325" s="223">
        <f>Q325*H325</f>
        <v>18.611677350000001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164</v>
      </c>
      <c r="AT325" s="225" t="s">
        <v>159</v>
      </c>
      <c r="AU325" s="225" t="s">
        <v>82</v>
      </c>
      <c r="AY325" s="18" t="s">
        <v>157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80</v>
      </c>
      <c r="BK325" s="226">
        <f>ROUND(I325*H325,2)</f>
        <v>0</v>
      </c>
      <c r="BL325" s="18" t="s">
        <v>164</v>
      </c>
      <c r="BM325" s="225" t="s">
        <v>919</v>
      </c>
    </row>
    <row r="326" s="2" customFormat="1">
      <c r="A326" s="39"/>
      <c r="B326" s="40"/>
      <c r="C326" s="41"/>
      <c r="D326" s="227" t="s">
        <v>166</v>
      </c>
      <c r="E326" s="41"/>
      <c r="F326" s="228" t="s">
        <v>920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166</v>
      </c>
      <c r="AU326" s="18" t="s">
        <v>82</v>
      </c>
    </row>
    <row r="327" s="2" customFormat="1">
      <c r="A327" s="39"/>
      <c r="B327" s="40"/>
      <c r="C327" s="41"/>
      <c r="D327" s="232" t="s">
        <v>168</v>
      </c>
      <c r="E327" s="41"/>
      <c r="F327" s="233" t="s">
        <v>921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168</v>
      </c>
      <c r="AU327" s="18" t="s">
        <v>82</v>
      </c>
    </row>
    <row r="328" s="13" customFormat="1">
      <c r="A328" s="13"/>
      <c r="B328" s="234"/>
      <c r="C328" s="235"/>
      <c r="D328" s="227" t="s">
        <v>170</v>
      </c>
      <c r="E328" s="236" t="s">
        <v>19</v>
      </c>
      <c r="F328" s="237" t="s">
        <v>922</v>
      </c>
      <c r="G328" s="235"/>
      <c r="H328" s="238">
        <v>2526.201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170</v>
      </c>
      <c r="AU328" s="244" t="s">
        <v>82</v>
      </c>
      <c r="AV328" s="13" t="s">
        <v>82</v>
      </c>
      <c r="AW328" s="13" t="s">
        <v>33</v>
      </c>
      <c r="AX328" s="13" t="s">
        <v>72</v>
      </c>
      <c r="AY328" s="244" t="s">
        <v>157</v>
      </c>
    </row>
    <row r="329" s="13" customFormat="1">
      <c r="A329" s="13"/>
      <c r="B329" s="234"/>
      <c r="C329" s="235"/>
      <c r="D329" s="227" t="s">
        <v>170</v>
      </c>
      <c r="E329" s="236" t="s">
        <v>19</v>
      </c>
      <c r="F329" s="237" t="s">
        <v>197</v>
      </c>
      <c r="G329" s="235"/>
      <c r="H329" s="238">
        <v>6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170</v>
      </c>
      <c r="AU329" s="244" t="s">
        <v>82</v>
      </c>
      <c r="AV329" s="13" t="s">
        <v>82</v>
      </c>
      <c r="AW329" s="13" t="s">
        <v>33</v>
      </c>
      <c r="AX329" s="13" t="s">
        <v>72</v>
      </c>
      <c r="AY329" s="244" t="s">
        <v>157</v>
      </c>
    </row>
    <row r="330" s="15" customFormat="1">
      <c r="A330" s="15"/>
      <c r="B330" s="256"/>
      <c r="C330" s="257"/>
      <c r="D330" s="227" t="s">
        <v>170</v>
      </c>
      <c r="E330" s="258" t="s">
        <v>19</v>
      </c>
      <c r="F330" s="259" t="s">
        <v>208</v>
      </c>
      <c r="G330" s="257"/>
      <c r="H330" s="260">
        <v>2532.201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170</v>
      </c>
      <c r="AU330" s="266" t="s">
        <v>82</v>
      </c>
      <c r="AV330" s="15" t="s">
        <v>164</v>
      </c>
      <c r="AW330" s="15" t="s">
        <v>33</v>
      </c>
      <c r="AX330" s="15" t="s">
        <v>80</v>
      </c>
      <c r="AY330" s="266" t="s">
        <v>157</v>
      </c>
    </row>
    <row r="331" s="2" customFormat="1" ht="24.15" customHeight="1">
      <c r="A331" s="39"/>
      <c r="B331" s="40"/>
      <c r="C331" s="214" t="s">
        <v>442</v>
      </c>
      <c r="D331" s="214" t="s">
        <v>159</v>
      </c>
      <c r="E331" s="215" t="s">
        <v>923</v>
      </c>
      <c r="F331" s="216" t="s">
        <v>924</v>
      </c>
      <c r="G331" s="217" t="s">
        <v>200</v>
      </c>
      <c r="H331" s="218">
        <v>2886.9389999999999</v>
      </c>
      <c r="I331" s="219"/>
      <c r="J331" s="220">
        <f>ROUND(I331*H331,2)</f>
        <v>0</v>
      </c>
      <c r="K331" s="216" t="s">
        <v>163</v>
      </c>
      <c r="L331" s="45"/>
      <c r="M331" s="221" t="s">
        <v>19</v>
      </c>
      <c r="N331" s="222" t="s">
        <v>43</v>
      </c>
      <c r="O331" s="85"/>
      <c r="P331" s="223">
        <f>O331*H331</f>
        <v>0</v>
      </c>
      <c r="Q331" s="223">
        <v>0.00025999999999999998</v>
      </c>
      <c r="R331" s="223">
        <f>Q331*H331</f>
        <v>0.75060413999999986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164</v>
      </c>
      <c r="AT331" s="225" t="s">
        <v>159</v>
      </c>
      <c r="AU331" s="225" t="s">
        <v>82</v>
      </c>
      <c r="AY331" s="18" t="s">
        <v>157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80</v>
      </c>
      <c r="BK331" s="226">
        <f>ROUND(I331*H331,2)</f>
        <v>0</v>
      </c>
      <c r="BL331" s="18" t="s">
        <v>164</v>
      </c>
      <c r="BM331" s="225" t="s">
        <v>925</v>
      </c>
    </row>
    <row r="332" s="2" customFormat="1">
      <c r="A332" s="39"/>
      <c r="B332" s="40"/>
      <c r="C332" s="41"/>
      <c r="D332" s="227" t="s">
        <v>166</v>
      </c>
      <c r="E332" s="41"/>
      <c r="F332" s="228" t="s">
        <v>926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166</v>
      </c>
      <c r="AU332" s="18" t="s">
        <v>82</v>
      </c>
    </row>
    <row r="333" s="2" customFormat="1">
      <c r="A333" s="39"/>
      <c r="B333" s="40"/>
      <c r="C333" s="41"/>
      <c r="D333" s="232" t="s">
        <v>168</v>
      </c>
      <c r="E333" s="41"/>
      <c r="F333" s="233" t="s">
        <v>927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168</v>
      </c>
      <c r="AU333" s="18" t="s">
        <v>82</v>
      </c>
    </row>
    <row r="334" s="2" customFormat="1" ht="24.15" customHeight="1">
      <c r="A334" s="39"/>
      <c r="B334" s="40"/>
      <c r="C334" s="214" t="s">
        <v>928</v>
      </c>
      <c r="D334" s="214" t="s">
        <v>159</v>
      </c>
      <c r="E334" s="215" t="s">
        <v>929</v>
      </c>
      <c r="F334" s="216" t="s">
        <v>930</v>
      </c>
      <c r="G334" s="217" t="s">
        <v>200</v>
      </c>
      <c r="H334" s="218">
        <v>55.25</v>
      </c>
      <c r="I334" s="219"/>
      <c r="J334" s="220">
        <f>ROUND(I334*H334,2)</f>
        <v>0</v>
      </c>
      <c r="K334" s="216" t="s">
        <v>255</v>
      </c>
      <c r="L334" s="45"/>
      <c r="M334" s="221" t="s">
        <v>19</v>
      </c>
      <c r="N334" s="222" t="s">
        <v>43</v>
      </c>
      <c r="O334" s="85"/>
      <c r="P334" s="223">
        <f>O334*H334</f>
        <v>0</v>
      </c>
      <c r="Q334" s="223">
        <v>0.0043800000000000002</v>
      </c>
      <c r="R334" s="223">
        <f>Q334*H334</f>
        <v>0.24199500000000002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164</v>
      </c>
      <c r="AT334" s="225" t="s">
        <v>159</v>
      </c>
      <c r="AU334" s="225" t="s">
        <v>82</v>
      </c>
      <c r="AY334" s="18" t="s">
        <v>157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80</v>
      </c>
      <c r="BK334" s="226">
        <f>ROUND(I334*H334,2)</f>
        <v>0</v>
      </c>
      <c r="BL334" s="18" t="s">
        <v>164</v>
      </c>
      <c r="BM334" s="225" t="s">
        <v>931</v>
      </c>
    </row>
    <row r="335" s="2" customFormat="1">
      <c r="A335" s="39"/>
      <c r="B335" s="40"/>
      <c r="C335" s="41"/>
      <c r="D335" s="227" t="s">
        <v>166</v>
      </c>
      <c r="E335" s="41"/>
      <c r="F335" s="228" t="s">
        <v>932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166</v>
      </c>
      <c r="AU335" s="18" t="s">
        <v>82</v>
      </c>
    </row>
    <row r="336" s="2" customFormat="1">
      <c r="A336" s="39"/>
      <c r="B336" s="40"/>
      <c r="C336" s="41"/>
      <c r="D336" s="232" t="s">
        <v>168</v>
      </c>
      <c r="E336" s="41"/>
      <c r="F336" s="233" t="s">
        <v>933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168</v>
      </c>
      <c r="AU336" s="18" t="s">
        <v>82</v>
      </c>
    </row>
    <row r="337" s="13" customFormat="1">
      <c r="A337" s="13"/>
      <c r="B337" s="234"/>
      <c r="C337" s="235"/>
      <c r="D337" s="227" t="s">
        <v>170</v>
      </c>
      <c r="E337" s="236" t="s">
        <v>19</v>
      </c>
      <c r="F337" s="237" t="s">
        <v>934</v>
      </c>
      <c r="G337" s="235"/>
      <c r="H337" s="238">
        <v>10.4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170</v>
      </c>
      <c r="AU337" s="244" t="s">
        <v>82</v>
      </c>
      <c r="AV337" s="13" t="s">
        <v>82</v>
      </c>
      <c r="AW337" s="13" t="s">
        <v>33</v>
      </c>
      <c r="AX337" s="13" t="s">
        <v>72</v>
      </c>
      <c r="AY337" s="244" t="s">
        <v>157</v>
      </c>
    </row>
    <row r="338" s="13" customFormat="1">
      <c r="A338" s="13"/>
      <c r="B338" s="234"/>
      <c r="C338" s="235"/>
      <c r="D338" s="227" t="s">
        <v>170</v>
      </c>
      <c r="E338" s="236" t="s">
        <v>19</v>
      </c>
      <c r="F338" s="237" t="s">
        <v>935</v>
      </c>
      <c r="G338" s="235"/>
      <c r="H338" s="238">
        <v>44.850000000000001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170</v>
      </c>
      <c r="AU338" s="244" t="s">
        <v>82</v>
      </c>
      <c r="AV338" s="13" t="s">
        <v>82</v>
      </c>
      <c r="AW338" s="13" t="s">
        <v>33</v>
      </c>
      <c r="AX338" s="13" t="s">
        <v>72</v>
      </c>
      <c r="AY338" s="244" t="s">
        <v>157</v>
      </c>
    </row>
    <row r="339" s="15" customFormat="1">
      <c r="A339" s="15"/>
      <c r="B339" s="256"/>
      <c r="C339" s="257"/>
      <c r="D339" s="227" t="s">
        <v>170</v>
      </c>
      <c r="E339" s="258" t="s">
        <v>19</v>
      </c>
      <c r="F339" s="259" t="s">
        <v>208</v>
      </c>
      <c r="G339" s="257"/>
      <c r="H339" s="260">
        <v>55.25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170</v>
      </c>
      <c r="AU339" s="266" t="s">
        <v>82</v>
      </c>
      <c r="AV339" s="15" t="s">
        <v>164</v>
      </c>
      <c r="AW339" s="15" t="s">
        <v>33</v>
      </c>
      <c r="AX339" s="15" t="s">
        <v>80</v>
      </c>
      <c r="AY339" s="266" t="s">
        <v>157</v>
      </c>
    </row>
    <row r="340" s="2" customFormat="1" ht="24.15" customHeight="1">
      <c r="A340" s="39"/>
      <c r="B340" s="40"/>
      <c r="C340" s="214" t="s">
        <v>448</v>
      </c>
      <c r="D340" s="214" t="s">
        <v>159</v>
      </c>
      <c r="E340" s="215" t="s">
        <v>936</v>
      </c>
      <c r="F340" s="216" t="s">
        <v>937</v>
      </c>
      <c r="G340" s="217" t="s">
        <v>200</v>
      </c>
      <c r="H340" s="218">
        <v>2886.9389999999999</v>
      </c>
      <c r="I340" s="219"/>
      <c r="J340" s="220">
        <f>ROUND(I340*H340,2)</f>
        <v>0</v>
      </c>
      <c r="K340" s="216" t="s">
        <v>163</v>
      </c>
      <c r="L340" s="45"/>
      <c r="M340" s="221" t="s">
        <v>19</v>
      </c>
      <c r="N340" s="222" t="s">
        <v>43</v>
      </c>
      <c r="O340" s="85"/>
      <c r="P340" s="223">
        <f>O340*H340</f>
        <v>0</v>
      </c>
      <c r="Q340" s="223">
        <v>0.0040000000000000001</v>
      </c>
      <c r="R340" s="223">
        <f>Q340*H340</f>
        <v>11.547756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164</v>
      </c>
      <c r="AT340" s="225" t="s">
        <v>159</v>
      </c>
      <c r="AU340" s="225" t="s">
        <v>82</v>
      </c>
      <c r="AY340" s="18" t="s">
        <v>157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80</v>
      </c>
      <c r="BK340" s="226">
        <f>ROUND(I340*H340,2)</f>
        <v>0</v>
      </c>
      <c r="BL340" s="18" t="s">
        <v>164</v>
      </c>
      <c r="BM340" s="225" t="s">
        <v>938</v>
      </c>
    </row>
    <row r="341" s="2" customFormat="1">
      <c r="A341" s="39"/>
      <c r="B341" s="40"/>
      <c r="C341" s="41"/>
      <c r="D341" s="227" t="s">
        <v>166</v>
      </c>
      <c r="E341" s="41"/>
      <c r="F341" s="228" t="s">
        <v>939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166</v>
      </c>
      <c r="AU341" s="18" t="s">
        <v>82</v>
      </c>
    </row>
    <row r="342" s="2" customFormat="1">
      <c r="A342" s="39"/>
      <c r="B342" s="40"/>
      <c r="C342" s="41"/>
      <c r="D342" s="232" t="s">
        <v>168</v>
      </c>
      <c r="E342" s="41"/>
      <c r="F342" s="233" t="s">
        <v>940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168</v>
      </c>
      <c r="AU342" s="18" t="s">
        <v>82</v>
      </c>
    </row>
    <row r="343" s="2" customFormat="1" ht="24.15" customHeight="1">
      <c r="A343" s="39"/>
      <c r="B343" s="40"/>
      <c r="C343" s="214" t="s">
        <v>454</v>
      </c>
      <c r="D343" s="214" t="s">
        <v>159</v>
      </c>
      <c r="E343" s="215" t="s">
        <v>941</v>
      </c>
      <c r="F343" s="216" t="s">
        <v>942</v>
      </c>
      <c r="G343" s="217" t="s">
        <v>200</v>
      </c>
      <c r="H343" s="218">
        <v>557.32299999999998</v>
      </c>
      <c r="I343" s="219"/>
      <c r="J343" s="220">
        <f>ROUND(I343*H343,2)</f>
        <v>0</v>
      </c>
      <c r="K343" s="216" t="s">
        <v>163</v>
      </c>
      <c r="L343" s="45"/>
      <c r="M343" s="221" t="s">
        <v>19</v>
      </c>
      <c r="N343" s="222" t="s">
        <v>43</v>
      </c>
      <c r="O343" s="85"/>
      <c r="P343" s="223">
        <f>O343*H343</f>
        <v>0</v>
      </c>
      <c r="Q343" s="223">
        <v>0.015400000000000001</v>
      </c>
      <c r="R343" s="223">
        <f>Q343*H343</f>
        <v>8.5827741999999994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164</v>
      </c>
      <c r="AT343" s="225" t="s">
        <v>159</v>
      </c>
      <c r="AU343" s="225" t="s">
        <v>82</v>
      </c>
      <c r="AY343" s="18" t="s">
        <v>157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80</v>
      </c>
      <c r="BK343" s="226">
        <f>ROUND(I343*H343,2)</f>
        <v>0</v>
      </c>
      <c r="BL343" s="18" t="s">
        <v>164</v>
      </c>
      <c r="BM343" s="225" t="s">
        <v>943</v>
      </c>
    </row>
    <row r="344" s="2" customFormat="1">
      <c r="A344" s="39"/>
      <c r="B344" s="40"/>
      <c r="C344" s="41"/>
      <c r="D344" s="227" t="s">
        <v>166</v>
      </c>
      <c r="E344" s="41"/>
      <c r="F344" s="228" t="s">
        <v>944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166</v>
      </c>
      <c r="AU344" s="18" t="s">
        <v>82</v>
      </c>
    </row>
    <row r="345" s="2" customFormat="1">
      <c r="A345" s="39"/>
      <c r="B345" s="40"/>
      <c r="C345" s="41"/>
      <c r="D345" s="232" t="s">
        <v>168</v>
      </c>
      <c r="E345" s="41"/>
      <c r="F345" s="233" t="s">
        <v>945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168</v>
      </c>
      <c r="AU345" s="18" t="s">
        <v>82</v>
      </c>
    </row>
    <row r="346" s="13" customFormat="1">
      <c r="A346" s="13"/>
      <c r="B346" s="234"/>
      <c r="C346" s="235"/>
      <c r="D346" s="227" t="s">
        <v>170</v>
      </c>
      <c r="E346" s="236" t="s">
        <v>19</v>
      </c>
      <c r="F346" s="237" t="s">
        <v>946</v>
      </c>
      <c r="G346" s="235"/>
      <c r="H346" s="238">
        <v>557.32299999999998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170</v>
      </c>
      <c r="AU346" s="244" t="s">
        <v>82</v>
      </c>
      <c r="AV346" s="13" t="s">
        <v>82</v>
      </c>
      <c r="AW346" s="13" t="s">
        <v>33</v>
      </c>
      <c r="AX346" s="13" t="s">
        <v>80</v>
      </c>
      <c r="AY346" s="244" t="s">
        <v>157</v>
      </c>
    </row>
    <row r="347" s="2" customFormat="1" ht="24.15" customHeight="1">
      <c r="A347" s="39"/>
      <c r="B347" s="40"/>
      <c r="C347" s="214" t="s">
        <v>461</v>
      </c>
      <c r="D347" s="214" t="s">
        <v>159</v>
      </c>
      <c r="E347" s="215" t="s">
        <v>947</v>
      </c>
      <c r="F347" s="216" t="s">
        <v>948</v>
      </c>
      <c r="G347" s="217" t="s">
        <v>200</v>
      </c>
      <c r="H347" s="218">
        <v>2018.8779999999999</v>
      </c>
      <c r="I347" s="219"/>
      <c r="J347" s="220">
        <f>ROUND(I347*H347,2)</f>
        <v>0</v>
      </c>
      <c r="K347" s="216" t="s">
        <v>163</v>
      </c>
      <c r="L347" s="45"/>
      <c r="M347" s="221" t="s">
        <v>19</v>
      </c>
      <c r="N347" s="222" t="s">
        <v>43</v>
      </c>
      <c r="O347" s="85"/>
      <c r="P347" s="223">
        <f>O347*H347</f>
        <v>0</v>
      </c>
      <c r="Q347" s="223">
        <v>0.018380000000000001</v>
      </c>
      <c r="R347" s="223">
        <f>Q347*H347</f>
        <v>37.106977639999997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164</v>
      </c>
      <c r="AT347" s="225" t="s">
        <v>159</v>
      </c>
      <c r="AU347" s="225" t="s">
        <v>82</v>
      </c>
      <c r="AY347" s="18" t="s">
        <v>157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80</v>
      </c>
      <c r="BK347" s="226">
        <f>ROUND(I347*H347,2)</f>
        <v>0</v>
      </c>
      <c r="BL347" s="18" t="s">
        <v>164</v>
      </c>
      <c r="BM347" s="225" t="s">
        <v>949</v>
      </c>
    </row>
    <row r="348" s="2" customFormat="1">
      <c r="A348" s="39"/>
      <c r="B348" s="40"/>
      <c r="C348" s="41"/>
      <c r="D348" s="227" t="s">
        <v>166</v>
      </c>
      <c r="E348" s="41"/>
      <c r="F348" s="228" t="s">
        <v>950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166</v>
      </c>
      <c r="AU348" s="18" t="s">
        <v>82</v>
      </c>
    </row>
    <row r="349" s="2" customFormat="1">
      <c r="A349" s="39"/>
      <c r="B349" s="40"/>
      <c r="C349" s="41"/>
      <c r="D349" s="232" t="s">
        <v>168</v>
      </c>
      <c r="E349" s="41"/>
      <c r="F349" s="233" t="s">
        <v>951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168</v>
      </c>
      <c r="AU349" s="18" t="s">
        <v>82</v>
      </c>
    </row>
    <row r="350" s="13" customFormat="1">
      <c r="A350" s="13"/>
      <c r="B350" s="234"/>
      <c r="C350" s="235"/>
      <c r="D350" s="227" t="s">
        <v>170</v>
      </c>
      <c r="E350" s="236" t="s">
        <v>19</v>
      </c>
      <c r="F350" s="237" t="s">
        <v>952</v>
      </c>
      <c r="G350" s="235"/>
      <c r="H350" s="238">
        <v>17.09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170</v>
      </c>
      <c r="AU350" s="244" t="s">
        <v>82</v>
      </c>
      <c r="AV350" s="13" t="s">
        <v>82</v>
      </c>
      <c r="AW350" s="13" t="s">
        <v>33</v>
      </c>
      <c r="AX350" s="13" t="s">
        <v>72</v>
      </c>
      <c r="AY350" s="244" t="s">
        <v>157</v>
      </c>
    </row>
    <row r="351" s="13" customFormat="1">
      <c r="A351" s="13"/>
      <c r="B351" s="234"/>
      <c r="C351" s="235"/>
      <c r="D351" s="227" t="s">
        <v>170</v>
      </c>
      <c r="E351" s="236" t="s">
        <v>19</v>
      </c>
      <c r="F351" s="237" t="s">
        <v>953</v>
      </c>
      <c r="G351" s="235"/>
      <c r="H351" s="238">
        <v>9.0359999999999996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170</v>
      </c>
      <c r="AU351" s="244" t="s">
        <v>82</v>
      </c>
      <c r="AV351" s="13" t="s">
        <v>82</v>
      </c>
      <c r="AW351" s="13" t="s">
        <v>33</v>
      </c>
      <c r="AX351" s="13" t="s">
        <v>72</v>
      </c>
      <c r="AY351" s="244" t="s">
        <v>157</v>
      </c>
    </row>
    <row r="352" s="13" customFormat="1">
      <c r="A352" s="13"/>
      <c r="B352" s="234"/>
      <c r="C352" s="235"/>
      <c r="D352" s="227" t="s">
        <v>170</v>
      </c>
      <c r="E352" s="236" t="s">
        <v>19</v>
      </c>
      <c r="F352" s="237" t="s">
        <v>954</v>
      </c>
      <c r="G352" s="235"/>
      <c r="H352" s="238">
        <v>339.76799999999997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170</v>
      </c>
      <c r="AU352" s="244" t="s">
        <v>82</v>
      </c>
      <c r="AV352" s="13" t="s">
        <v>82</v>
      </c>
      <c r="AW352" s="13" t="s">
        <v>33</v>
      </c>
      <c r="AX352" s="13" t="s">
        <v>72</v>
      </c>
      <c r="AY352" s="244" t="s">
        <v>157</v>
      </c>
    </row>
    <row r="353" s="13" customFormat="1">
      <c r="A353" s="13"/>
      <c r="B353" s="234"/>
      <c r="C353" s="235"/>
      <c r="D353" s="227" t="s">
        <v>170</v>
      </c>
      <c r="E353" s="236" t="s">
        <v>19</v>
      </c>
      <c r="F353" s="237" t="s">
        <v>955</v>
      </c>
      <c r="G353" s="235"/>
      <c r="H353" s="238">
        <v>37.049999999999997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82</v>
      </c>
      <c r="AV353" s="13" t="s">
        <v>82</v>
      </c>
      <c r="AW353" s="13" t="s">
        <v>33</v>
      </c>
      <c r="AX353" s="13" t="s">
        <v>72</v>
      </c>
      <c r="AY353" s="244" t="s">
        <v>157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956</v>
      </c>
      <c r="G354" s="235"/>
      <c r="H354" s="238">
        <v>7.7999999999999998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957</v>
      </c>
      <c r="G355" s="235"/>
      <c r="H355" s="238">
        <v>2.923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3" customFormat="1">
      <c r="A356" s="13"/>
      <c r="B356" s="234"/>
      <c r="C356" s="235"/>
      <c r="D356" s="227" t="s">
        <v>170</v>
      </c>
      <c r="E356" s="236" t="s">
        <v>19</v>
      </c>
      <c r="F356" s="237" t="s">
        <v>958</v>
      </c>
      <c r="G356" s="235"/>
      <c r="H356" s="238">
        <v>942.21000000000004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82</v>
      </c>
      <c r="AV356" s="13" t="s">
        <v>82</v>
      </c>
      <c r="AW356" s="13" t="s">
        <v>33</v>
      </c>
      <c r="AX356" s="13" t="s">
        <v>72</v>
      </c>
      <c r="AY356" s="244" t="s">
        <v>157</v>
      </c>
    </row>
    <row r="357" s="13" customFormat="1">
      <c r="A357" s="13"/>
      <c r="B357" s="234"/>
      <c r="C357" s="235"/>
      <c r="D357" s="227" t="s">
        <v>170</v>
      </c>
      <c r="E357" s="236" t="s">
        <v>19</v>
      </c>
      <c r="F357" s="237" t="s">
        <v>959</v>
      </c>
      <c r="G357" s="235"/>
      <c r="H357" s="238">
        <v>8.6400000000000006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170</v>
      </c>
      <c r="AU357" s="244" t="s">
        <v>82</v>
      </c>
      <c r="AV357" s="13" t="s">
        <v>82</v>
      </c>
      <c r="AW357" s="13" t="s">
        <v>33</v>
      </c>
      <c r="AX357" s="13" t="s">
        <v>72</v>
      </c>
      <c r="AY357" s="244" t="s">
        <v>157</v>
      </c>
    </row>
    <row r="358" s="13" customFormat="1">
      <c r="A358" s="13"/>
      <c r="B358" s="234"/>
      <c r="C358" s="235"/>
      <c r="D358" s="227" t="s">
        <v>170</v>
      </c>
      <c r="E358" s="236" t="s">
        <v>19</v>
      </c>
      <c r="F358" s="237" t="s">
        <v>960</v>
      </c>
      <c r="G358" s="235"/>
      <c r="H358" s="238">
        <v>1151.2840000000001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170</v>
      </c>
      <c r="AU358" s="244" t="s">
        <v>82</v>
      </c>
      <c r="AV358" s="13" t="s">
        <v>82</v>
      </c>
      <c r="AW358" s="13" t="s">
        <v>33</v>
      </c>
      <c r="AX358" s="13" t="s">
        <v>72</v>
      </c>
      <c r="AY358" s="244" t="s">
        <v>157</v>
      </c>
    </row>
    <row r="359" s="13" customFormat="1">
      <c r="A359" s="13"/>
      <c r="B359" s="234"/>
      <c r="C359" s="235"/>
      <c r="D359" s="227" t="s">
        <v>170</v>
      </c>
      <c r="E359" s="236" t="s">
        <v>19</v>
      </c>
      <c r="F359" s="237" t="s">
        <v>934</v>
      </c>
      <c r="G359" s="235"/>
      <c r="H359" s="238">
        <v>10.4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170</v>
      </c>
      <c r="AU359" s="244" t="s">
        <v>82</v>
      </c>
      <c r="AV359" s="13" t="s">
        <v>82</v>
      </c>
      <c r="AW359" s="13" t="s">
        <v>33</v>
      </c>
      <c r="AX359" s="13" t="s">
        <v>72</v>
      </c>
      <c r="AY359" s="244" t="s">
        <v>157</v>
      </c>
    </row>
    <row r="360" s="13" customFormat="1">
      <c r="A360" s="13"/>
      <c r="B360" s="234"/>
      <c r="C360" s="235"/>
      <c r="D360" s="227" t="s">
        <v>170</v>
      </c>
      <c r="E360" s="236" t="s">
        <v>19</v>
      </c>
      <c r="F360" s="237" t="s">
        <v>961</v>
      </c>
      <c r="G360" s="235"/>
      <c r="H360" s="238">
        <v>-557.32299999999998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170</v>
      </c>
      <c r="AU360" s="244" t="s">
        <v>82</v>
      </c>
      <c r="AV360" s="13" t="s">
        <v>82</v>
      </c>
      <c r="AW360" s="13" t="s">
        <v>33</v>
      </c>
      <c r="AX360" s="13" t="s">
        <v>72</v>
      </c>
      <c r="AY360" s="244" t="s">
        <v>157</v>
      </c>
    </row>
    <row r="361" s="13" customFormat="1">
      <c r="A361" s="13"/>
      <c r="B361" s="234"/>
      <c r="C361" s="235"/>
      <c r="D361" s="227" t="s">
        <v>170</v>
      </c>
      <c r="E361" s="236" t="s">
        <v>19</v>
      </c>
      <c r="F361" s="237" t="s">
        <v>547</v>
      </c>
      <c r="G361" s="235"/>
      <c r="H361" s="238">
        <v>50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170</v>
      </c>
      <c r="AU361" s="244" t="s">
        <v>82</v>
      </c>
      <c r="AV361" s="13" t="s">
        <v>82</v>
      </c>
      <c r="AW361" s="13" t="s">
        <v>33</v>
      </c>
      <c r="AX361" s="13" t="s">
        <v>72</v>
      </c>
      <c r="AY361" s="244" t="s">
        <v>157</v>
      </c>
    </row>
    <row r="362" s="15" customFormat="1">
      <c r="A362" s="15"/>
      <c r="B362" s="256"/>
      <c r="C362" s="257"/>
      <c r="D362" s="227" t="s">
        <v>170</v>
      </c>
      <c r="E362" s="258" t="s">
        <v>19</v>
      </c>
      <c r="F362" s="259" t="s">
        <v>208</v>
      </c>
      <c r="G362" s="257"/>
      <c r="H362" s="260">
        <v>2018.8780000000006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170</v>
      </c>
      <c r="AU362" s="266" t="s">
        <v>82</v>
      </c>
      <c r="AV362" s="15" t="s">
        <v>164</v>
      </c>
      <c r="AW362" s="15" t="s">
        <v>33</v>
      </c>
      <c r="AX362" s="15" t="s">
        <v>80</v>
      </c>
      <c r="AY362" s="266" t="s">
        <v>157</v>
      </c>
    </row>
    <row r="363" s="2" customFormat="1" ht="24.15" customHeight="1">
      <c r="A363" s="39"/>
      <c r="B363" s="40"/>
      <c r="C363" s="214" t="s">
        <v>468</v>
      </c>
      <c r="D363" s="214" t="s">
        <v>159</v>
      </c>
      <c r="E363" s="215" t="s">
        <v>962</v>
      </c>
      <c r="F363" s="216" t="s">
        <v>963</v>
      </c>
      <c r="G363" s="217" t="s">
        <v>200</v>
      </c>
      <c r="H363" s="218">
        <v>50</v>
      </c>
      <c r="I363" s="219"/>
      <c r="J363" s="220">
        <f>ROUND(I363*H363,2)</f>
        <v>0</v>
      </c>
      <c r="K363" s="216" t="s">
        <v>163</v>
      </c>
      <c r="L363" s="45"/>
      <c r="M363" s="221" t="s">
        <v>19</v>
      </c>
      <c r="N363" s="222" t="s">
        <v>43</v>
      </c>
      <c r="O363" s="85"/>
      <c r="P363" s="223">
        <f>O363*H363</f>
        <v>0</v>
      </c>
      <c r="Q363" s="223">
        <v>0.0079000000000000008</v>
      </c>
      <c r="R363" s="223">
        <f>Q363*H363</f>
        <v>0.39500000000000002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164</v>
      </c>
      <c r="AT363" s="225" t="s">
        <v>159</v>
      </c>
      <c r="AU363" s="225" t="s">
        <v>82</v>
      </c>
      <c r="AY363" s="18" t="s">
        <v>157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80</v>
      </c>
      <c r="BK363" s="226">
        <f>ROUND(I363*H363,2)</f>
        <v>0</v>
      </c>
      <c r="BL363" s="18" t="s">
        <v>164</v>
      </c>
      <c r="BM363" s="225" t="s">
        <v>964</v>
      </c>
    </row>
    <row r="364" s="2" customFormat="1">
      <c r="A364" s="39"/>
      <c r="B364" s="40"/>
      <c r="C364" s="41"/>
      <c r="D364" s="227" t="s">
        <v>166</v>
      </c>
      <c r="E364" s="41"/>
      <c r="F364" s="228" t="s">
        <v>965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166</v>
      </c>
      <c r="AU364" s="18" t="s">
        <v>82</v>
      </c>
    </row>
    <row r="365" s="2" customFormat="1">
      <c r="A365" s="39"/>
      <c r="B365" s="40"/>
      <c r="C365" s="41"/>
      <c r="D365" s="232" t="s">
        <v>168</v>
      </c>
      <c r="E365" s="41"/>
      <c r="F365" s="233" t="s">
        <v>966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168</v>
      </c>
      <c r="AU365" s="18" t="s">
        <v>82</v>
      </c>
    </row>
    <row r="366" s="2" customFormat="1" ht="16.5" customHeight="1">
      <c r="A366" s="39"/>
      <c r="B366" s="40"/>
      <c r="C366" s="214" t="s">
        <v>967</v>
      </c>
      <c r="D366" s="214" t="s">
        <v>159</v>
      </c>
      <c r="E366" s="215" t="s">
        <v>968</v>
      </c>
      <c r="F366" s="216" t="s">
        <v>969</v>
      </c>
      <c r="G366" s="217" t="s">
        <v>200</v>
      </c>
      <c r="H366" s="218">
        <v>4.7039999999999997</v>
      </c>
      <c r="I366" s="219"/>
      <c r="J366" s="220">
        <f>ROUND(I366*H366,2)</f>
        <v>0</v>
      </c>
      <c r="K366" s="216" t="s">
        <v>255</v>
      </c>
      <c r="L366" s="45"/>
      <c r="M366" s="221" t="s">
        <v>19</v>
      </c>
      <c r="N366" s="222" t="s">
        <v>43</v>
      </c>
      <c r="O366" s="85"/>
      <c r="P366" s="223">
        <f>O366*H366</f>
        <v>0</v>
      </c>
      <c r="Q366" s="223">
        <v>0.00084999999999999995</v>
      </c>
      <c r="R366" s="223">
        <f>Q366*H366</f>
        <v>0.0039983999999999992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164</v>
      </c>
      <c r="AT366" s="225" t="s">
        <v>159</v>
      </c>
      <c r="AU366" s="225" t="s">
        <v>82</v>
      </c>
      <c r="AY366" s="18" t="s">
        <v>157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80</v>
      </c>
      <c r="BK366" s="226">
        <f>ROUND(I366*H366,2)</f>
        <v>0</v>
      </c>
      <c r="BL366" s="18" t="s">
        <v>164</v>
      </c>
      <c r="BM366" s="225" t="s">
        <v>970</v>
      </c>
    </row>
    <row r="367" s="2" customFormat="1">
      <c r="A367" s="39"/>
      <c r="B367" s="40"/>
      <c r="C367" s="41"/>
      <c r="D367" s="227" t="s">
        <v>166</v>
      </c>
      <c r="E367" s="41"/>
      <c r="F367" s="228" t="s">
        <v>971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166</v>
      </c>
      <c r="AU367" s="18" t="s">
        <v>82</v>
      </c>
    </row>
    <row r="368" s="2" customFormat="1">
      <c r="A368" s="39"/>
      <c r="B368" s="40"/>
      <c r="C368" s="41"/>
      <c r="D368" s="232" t="s">
        <v>168</v>
      </c>
      <c r="E368" s="41"/>
      <c r="F368" s="233" t="s">
        <v>972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168</v>
      </c>
      <c r="AU368" s="18" t="s">
        <v>82</v>
      </c>
    </row>
    <row r="369" s="13" customFormat="1">
      <c r="A369" s="13"/>
      <c r="B369" s="234"/>
      <c r="C369" s="235"/>
      <c r="D369" s="227" t="s">
        <v>170</v>
      </c>
      <c r="E369" s="236" t="s">
        <v>19</v>
      </c>
      <c r="F369" s="237" t="s">
        <v>973</v>
      </c>
      <c r="G369" s="235"/>
      <c r="H369" s="238">
        <v>1.9239999999999999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170</v>
      </c>
      <c r="AU369" s="244" t="s">
        <v>82</v>
      </c>
      <c r="AV369" s="13" t="s">
        <v>82</v>
      </c>
      <c r="AW369" s="13" t="s">
        <v>33</v>
      </c>
      <c r="AX369" s="13" t="s">
        <v>72</v>
      </c>
      <c r="AY369" s="244" t="s">
        <v>157</v>
      </c>
    </row>
    <row r="370" s="13" customFormat="1">
      <c r="A370" s="13"/>
      <c r="B370" s="234"/>
      <c r="C370" s="235"/>
      <c r="D370" s="227" t="s">
        <v>170</v>
      </c>
      <c r="E370" s="236" t="s">
        <v>19</v>
      </c>
      <c r="F370" s="237" t="s">
        <v>974</v>
      </c>
      <c r="G370" s="235"/>
      <c r="H370" s="238">
        <v>0.88800000000000001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170</v>
      </c>
      <c r="AU370" s="244" t="s">
        <v>82</v>
      </c>
      <c r="AV370" s="13" t="s">
        <v>82</v>
      </c>
      <c r="AW370" s="13" t="s">
        <v>33</v>
      </c>
      <c r="AX370" s="13" t="s">
        <v>72</v>
      </c>
      <c r="AY370" s="244" t="s">
        <v>157</v>
      </c>
    </row>
    <row r="371" s="13" customFormat="1">
      <c r="A371" s="13"/>
      <c r="B371" s="234"/>
      <c r="C371" s="235"/>
      <c r="D371" s="227" t="s">
        <v>170</v>
      </c>
      <c r="E371" s="236" t="s">
        <v>19</v>
      </c>
      <c r="F371" s="237" t="s">
        <v>975</v>
      </c>
      <c r="G371" s="235"/>
      <c r="H371" s="238">
        <v>1.4039999999999999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170</v>
      </c>
      <c r="AU371" s="244" t="s">
        <v>82</v>
      </c>
      <c r="AV371" s="13" t="s">
        <v>82</v>
      </c>
      <c r="AW371" s="13" t="s">
        <v>33</v>
      </c>
      <c r="AX371" s="13" t="s">
        <v>72</v>
      </c>
      <c r="AY371" s="244" t="s">
        <v>157</v>
      </c>
    </row>
    <row r="372" s="13" customFormat="1">
      <c r="A372" s="13"/>
      <c r="B372" s="234"/>
      <c r="C372" s="235"/>
      <c r="D372" s="227" t="s">
        <v>170</v>
      </c>
      <c r="E372" s="236" t="s">
        <v>19</v>
      </c>
      <c r="F372" s="237" t="s">
        <v>976</v>
      </c>
      <c r="G372" s="235"/>
      <c r="H372" s="238">
        <v>0.48799999999999999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170</v>
      </c>
      <c r="AU372" s="244" t="s">
        <v>82</v>
      </c>
      <c r="AV372" s="13" t="s">
        <v>82</v>
      </c>
      <c r="AW372" s="13" t="s">
        <v>33</v>
      </c>
      <c r="AX372" s="13" t="s">
        <v>72</v>
      </c>
      <c r="AY372" s="244" t="s">
        <v>157</v>
      </c>
    </row>
    <row r="373" s="15" customFormat="1">
      <c r="A373" s="15"/>
      <c r="B373" s="256"/>
      <c r="C373" s="257"/>
      <c r="D373" s="227" t="s">
        <v>170</v>
      </c>
      <c r="E373" s="258" t="s">
        <v>19</v>
      </c>
      <c r="F373" s="259" t="s">
        <v>208</v>
      </c>
      <c r="G373" s="257"/>
      <c r="H373" s="260">
        <v>4.7039999999999988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170</v>
      </c>
      <c r="AU373" s="266" t="s">
        <v>82</v>
      </c>
      <c r="AV373" s="15" t="s">
        <v>164</v>
      </c>
      <c r="AW373" s="15" t="s">
        <v>33</v>
      </c>
      <c r="AX373" s="15" t="s">
        <v>80</v>
      </c>
      <c r="AY373" s="266" t="s">
        <v>157</v>
      </c>
    </row>
    <row r="374" s="2" customFormat="1" ht="24.15" customHeight="1">
      <c r="A374" s="39"/>
      <c r="B374" s="40"/>
      <c r="C374" s="214" t="s">
        <v>477</v>
      </c>
      <c r="D374" s="214" t="s">
        <v>159</v>
      </c>
      <c r="E374" s="215" t="s">
        <v>977</v>
      </c>
      <c r="F374" s="216" t="s">
        <v>978</v>
      </c>
      <c r="G374" s="217" t="s">
        <v>162</v>
      </c>
      <c r="H374" s="218">
        <v>1.2</v>
      </c>
      <c r="I374" s="219"/>
      <c r="J374" s="220">
        <f>ROUND(I374*H374,2)</f>
        <v>0</v>
      </c>
      <c r="K374" s="216" t="s">
        <v>163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2.2563399999999998</v>
      </c>
      <c r="R374" s="223">
        <f>Q374*H374</f>
        <v>2.7076079999999996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164</v>
      </c>
      <c r="AT374" s="225" t="s">
        <v>159</v>
      </c>
      <c r="AU374" s="225" t="s">
        <v>82</v>
      </c>
      <c r="AY374" s="18" t="s">
        <v>157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80</v>
      </c>
      <c r="BK374" s="226">
        <f>ROUND(I374*H374,2)</f>
        <v>0</v>
      </c>
      <c r="BL374" s="18" t="s">
        <v>164</v>
      </c>
      <c r="BM374" s="225" t="s">
        <v>979</v>
      </c>
    </row>
    <row r="375" s="2" customFormat="1">
      <c r="A375" s="39"/>
      <c r="B375" s="40"/>
      <c r="C375" s="41"/>
      <c r="D375" s="227" t="s">
        <v>166</v>
      </c>
      <c r="E375" s="41"/>
      <c r="F375" s="228" t="s">
        <v>980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166</v>
      </c>
      <c r="AU375" s="18" t="s">
        <v>82</v>
      </c>
    </row>
    <row r="376" s="2" customFormat="1">
      <c r="A376" s="39"/>
      <c r="B376" s="40"/>
      <c r="C376" s="41"/>
      <c r="D376" s="232" t="s">
        <v>168</v>
      </c>
      <c r="E376" s="41"/>
      <c r="F376" s="233" t="s">
        <v>981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168</v>
      </c>
      <c r="AU376" s="18" t="s">
        <v>82</v>
      </c>
    </row>
    <row r="377" s="13" customFormat="1">
      <c r="A377" s="13"/>
      <c r="B377" s="234"/>
      <c r="C377" s="235"/>
      <c r="D377" s="227" t="s">
        <v>170</v>
      </c>
      <c r="E377" s="236" t="s">
        <v>19</v>
      </c>
      <c r="F377" s="237" t="s">
        <v>982</v>
      </c>
      <c r="G377" s="235"/>
      <c r="H377" s="238">
        <v>1.2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170</v>
      </c>
      <c r="AU377" s="244" t="s">
        <v>82</v>
      </c>
      <c r="AV377" s="13" t="s">
        <v>82</v>
      </c>
      <c r="AW377" s="13" t="s">
        <v>33</v>
      </c>
      <c r="AX377" s="13" t="s">
        <v>80</v>
      </c>
      <c r="AY377" s="244" t="s">
        <v>157</v>
      </c>
    </row>
    <row r="378" s="2" customFormat="1" ht="24.15" customHeight="1">
      <c r="A378" s="39"/>
      <c r="B378" s="40"/>
      <c r="C378" s="214" t="s">
        <v>487</v>
      </c>
      <c r="D378" s="214" t="s">
        <v>159</v>
      </c>
      <c r="E378" s="215" t="s">
        <v>983</v>
      </c>
      <c r="F378" s="216" t="s">
        <v>984</v>
      </c>
      <c r="G378" s="217" t="s">
        <v>308</v>
      </c>
      <c r="H378" s="218">
        <v>49</v>
      </c>
      <c r="I378" s="219"/>
      <c r="J378" s="220">
        <f>ROUND(I378*H378,2)</f>
        <v>0</v>
      </c>
      <c r="K378" s="216" t="s">
        <v>163</v>
      </c>
      <c r="L378" s="45"/>
      <c r="M378" s="221" t="s">
        <v>19</v>
      </c>
      <c r="N378" s="222" t="s">
        <v>43</v>
      </c>
      <c r="O378" s="85"/>
      <c r="P378" s="223">
        <f>O378*H378</f>
        <v>0</v>
      </c>
      <c r="Q378" s="223">
        <v>0.017770000000000001</v>
      </c>
      <c r="R378" s="223">
        <f>Q378*H378</f>
        <v>0.87073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164</v>
      </c>
      <c r="AT378" s="225" t="s">
        <v>159</v>
      </c>
      <c r="AU378" s="225" t="s">
        <v>82</v>
      </c>
      <c r="AY378" s="18" t="s">
        <v>157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80</v>
      </c>
      <c r="BK378" s="226">
        <f>ROUND(I378*H378,2)</f>
        <v>0</v>
      </c>
      <c r="BL378" s="18" t="s">
        <v>164</v>
      </c>
      <c r="BM378" s="225" t="s">
        <v>985</v>
      </c>
    </row>
    <row r="379" s="2" customFormat="1">
      <c r="A379" s="39"/>
      <c r="B379" s="40"/>
      <c r="C379" s="41"/>
      <c r="D379" s="227" t="s">
        <v>166</v>
      </c>
      <c r="E379" s="41"/>
      <c r="F379" s="228" t="s">
        <v>986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166</v>
      </c>
      <c r="AU379" s="18" t="s">
        <v>82</v>
      </c>
    </row>
    <row r="380" s="2" customFormat="1">
      <c r="A380" s="39"/>
      <c r="B380" s="40"/>
      <c r="C380" s="41"/>
      <c r="D380" s="232" t="s">
        <v>168</v>
      </c>
      <c r="E380" s="41"/>
      <c r="F380" s="233" t="s">
        <v>987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168</v>
      </c>
      <c r="AU380" s="18" t="s">
        <v>82</v>
      </c>
    </row>
    <row r="381" s="2" customFormat="1">
      <c r="A381" s="39"/>
      <c r="B381" s="40"/>
      <c r="C381" s="41"/>
      <c r="D381" s="227" t="s">
        <v>298</v>
      </c>
      <c r="E381" s="41"/>
      <c r="F381" s="267" t="s">
        <v>988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298</v>
      </c>
      <c r="AU381" s="18" t="s">
        <v>82</v>
      </c>
    </row>
    <row r="382" s="13" customFormat="1">
      <c r="A382" s="13"/>
      <c r="B382" s="234"/>
      <c r="C382" s="235"/>
      <c r="D382" s="227" t="s">
        <v>170</v>
      </c>
      <c r="E382" s="236" t="s">
        <v>19</v>
      </c>
      <c r="F382" s="237" t="s">
        <v>538</v>
      </c>
      <c r="G382" s="235"/>
      <c r="H382" s="238">
        <v>49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170</v>
      </c>
      <c r="AU382" s="244" t="s">
        <v>82</v>
      </c>
      <c r="AV382" s="13" t="s">
        <v>82</v>
      </c>
      <c r="AW382" s="13" t="s">
        <v>33</v>
      </c>
      <c r="AX382" s="13" t="s">
        <v>80</v>
      </c>
      <c r="AY382" s="244" t="s">
        <v>157</v>
      </c>
    </row>
    <row r="383" s="2" customFormat="1" ht="24.15" customHeight="1">
      <c r="A383" s="39"/>
      <c r="B383" s="40"/>
      <c r="C383" s="214" t="s">
        <v>496</v>
      </c>
      <c r="D383" s="214" t="s">
        <v>159</v>
      </c>
      <c r="E383" s="215" t="s">
        <v>989</v>
      </c>
      <c r="F383" s="216" t="s">
        <v>990</v>
      </c>
      <c r="G383" s="217" t="s">
        <v>308</v>
      </c>
      <c r="H383" s="218">
        <v>1</v>
      </c>
      <c r="I383" s="219"/>
      <c r="J383" s="220">
        <f>ROUND(I383*H383,2)</f>
        <v>0</v>
      </c>
      <c r="K383" s="216" t="s">
        <v>163</v>
      </c>
      <c r="L383" s="45"/>
      <c r="M383" s="221" t="s">
        <v>19</v>
      </c>
      <c r="N383" s="222" t="s">
        <v>43</v>
      </c>
      <c r="O383" s="85"/>
      <c r="P383" s="223">
        <f>O383*H383</f>
        <v>0</v>
      </c>
      <c r="Q383" s="223">
        <v>0.025159999999999998</v>
      </c>
      <c r="R383" s="223">
        <f>Q383*H383</f>
        <v>0.025159999999999998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164</v>
      </c>
      <c r="AT383" s="225" t="s">
        <v>159</v>
      </c>
      <c r="AU383" s="225" t="s">
        <v>82</v>
      </c>
      <c r="AY383" s="18" t="s">
        <v>157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80</v>
      </c>
      <c r="BK383" s="226">
        <f>ROUND(I383*H383,2)</f>
        <v>0</v>
      </c>
      <c r="BL383" s="18" t="s">
        <v>164</v>
      </c>
      <c r="BM383" s="225" t="s">
        <v>991</v>
      </c>
    </row>
    <row r="384" s="2" customFormat="1">
      <c r="A384" s="39"/>
      <c r="B384" s="40"/>
      <c r="C384" s="41"/>
      <c r="D384" s="227" t="s">
        <v>166</v>
      </c>
      <c r="E384" s="41"/>
      <c r="F384" s="228" t="s">
        <v>992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166</v>
      </c>
      <c r="AU384" s="18" t="s">
        <v>82</v>
      </c>
    </row>
    <row r="385" s="2" customFormat="1">
      <c r="A385" s="39"/>
      <c r="B385" s="40"/>
      <c r="C385" s="41"/>
      <c r="D385" s="232" t="s">
        <v>168</v>
      </c>
      <c r="E385" s="41"/>
      <c r="F385" s="233" t="s">
        <v>993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168</v>
      </c>
      <c r="AU385" s="18" t="s">
        <v>82</v>
      </c>
    </row>
    <row r="386" s="13" customFormat="1">
      <c r="A386" s="13"/>
      <c r="B386" s="234"/>
      <c r="C386" s="235"/>
      <c r="D386" s="227" t="s">
        <v>170</v>
      </c>
      <c r="E386" s="236" t="s">
        <v>19</v>
      </c>
      <c r="F386" s="237" t="s">
        <v>994</v>
      </c>
      <c r="G386" s="235"/>
      <c r="H386" s="238">
        <v>1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82</v>
      </c>
      <c r="AV386" s="13" t="s">
        <v>82</v>
      </c>
      <c r="AW386" s="13" t="s">
        <v>33</v>
      </c>
      <c r="AX386" s="13" t="s">
        <v>80</v>
      </c>
      <c r="AY386" s="244" t="s">
        <v>157</v>
      </c>
    </row>
    <row r="387" s="2" customFormat="1" ht="16.5" customHeight="1">
      <c r="A387" s="39"/>
      <c r="B387" s="40"/>
      <c r="C387" s="271" t="s">
        <v>504</v>
      </c>
      <c r="D387" s="271" t="s">
        <v>891</v>
      </c>
      <c r="E387" s="272" t="s">
        <v>995</v>
      </c>
      <c r="F387" s="273" t="s">
        <v>996</v>
      </c>
      <c r="G387" s="274" t="s">
        <v>308</v>
      </c>
      <c r="H387" s="275">
        <v>1</v>
      </c>
      <c r="I387" s="276"/>
      <c r="J387" s="277">
        <f>ROUND(I387*H387,2)</f>
        <v>0</v>
      </c>
      <c r="K387" s="273" t="s">
        <v>19</v>
      </c>
      <c r="L387" s="278"/>
      <c r="M387" s="279" t="s">
        <v>19</v>
      </c>
      <c r="N387" s="280" t="s">
        <v>43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222</v>
      </c>
      <c r="AT387" s="225" t="s">
        <v>891</v>
      </c>
      <c r="AU387" s="225" t="s">
        <v>82</v>
      </c>
      <c r="AY387" s="18" t="s">
        <v>157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80</v>
      </c>
      <c r="BK387" s="226">
        <f>ROUND(I387*H387,2)</f>
        <v>0</v>
      </c>
      <c r="BL387" s="18" t="s">
        <v>164</v>
      </c>
      <c r="BM387" s="225" t="s">
        <v>997</v>
      </c>
    </row>
    <row r="388" s="2" customFormat="1">
      <c r="A388" s="39"/>
      <c r="B388" s="40"/>
      <c r="C388" s="41"/>
      <c r="D388" s="227" t="s">
        <v>166</v>
      </c>
      <c r="E388" s="41"/>
      <c r="F388" s="228" t="s">
        <v>996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166</v>
      </c>
      <c r="AU388" s="18" t="s">
        <v>82</v>
      </c>
    </row>
    <row r="389" s="2" customFormat="1">
      <c r="A389" s="39"/>
      <c r="B389" s="40"/>
      <c r="C389" s="41"/>
      <c r="D389" s="227" t="s">
        <v>298</v>
      </c>
      <c r="E389" s="41"/>
      <c r="F389" s="267" t="s">
        <v>998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298</v>
      </c>
      <c r="AU389" s="18" t="s">
        <v>82</v>
      </c>
    </row>
    <row r="390" s="12" customFormat="1" ht="22.8" customHeight="1">
      <c r="A390" s="12"/>
      <c r="B390" s="198"/>
      <c r="C390" s="199"/>
      <c r="D390" s="200" t="s">
        <v>71</v>
      </c>
      <c r="E390" s="212" t="s">
        <v>195</v>
      </c>
      <c r="F390" s="212" t="s">
        <v>196</v>
      </c>
      <c r="G390" s="199"/>
      <c r="H390" s="199"/>
      <c r="I390" s="202"/>
      <c r="J390" s="213">
        <f>BK390</f>
        <v>0</v>
      </c>
      <c r="K390" s="199"/>
      <c r="L390" s="204"/>
      <c r="M390" s="205"/>
      <c r="N390" s="206"/>
      <c r="O390" s="206"/>
      <c r="P390" s="207">
        <f>SUM(P391:P424)</f>
        <v>0</v>
      </c>
      <c r="Q390" s="206"/>
      <c r="R390" s="207">
        <f>SUM(R391:R424)</f>
        <v>0.89551500000000006</v>
      </c>
      <c r="S390" s="206"/>
      <c r="T390" s="208">
        <f>SUM(T391:T424)</f>
        <v>2.2999999999999998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9" t="s">
        <v>80</v>
      </c>
      <c r="AT390" s="210" t="s">
        <v>71</v>
      </c>
      <c r="AU390" s="210" t="s">
        <v>80</v>
      </c>
      <c r="AY390" s="209" t="s">
        <v>157</v>
      </c>
      <c r="BK390" s="211">
        <f>SUM(BK391:BK424)</f>
        <v>0</v>
      </c>
    </row>
    <row r="391" s="2" customFormat="1" ht="33" customHeight="1">
      <c r="A391" s="39"/>
      <c r="B391" s="40"/>
      <c r="C391" s="214" t="s">
        <v>511</v>
      </c>
      <c r="D391" s="214" t="s">
        <v>159</v>
      </c>
      <c r="E391" s="215" t="s">
        <v>999</v>
      </c>
      <c r="F391" s="216" t="s">
        <v>1000</v>
      </c>
      <c r="G391" s="217" t="s">
        <v>200</v>
      </c>
      <c r="H391" s="218">
        <v>2762</v>
      </c>
      <c r="I391" s="219"/>
      <c r="J391" s="220">
        <f>ROUND(I391*H391,2)</f>
        <v>0</v>
      </c>
      <c r="K391" s="216" t="s">
        <v>163</v>
      </c>
      <c r="L391" s="45"/>
      <c r="M391" s="221" t="s">
        <v>19</v>
      </c>
      <c r="N391" s="222" t="s">
        <v>43</v>
      </c>
      <c r="O391" s="85"/>
      <c r="P391" s="223">
        <f>O391*H391</f>
        <v>0</v>
      </c>
      <c r="Q391" s="223">
        <v>0.00012999999999999999</v>
      </c>
      <c r="R391" s="223">
        <f>Q391*H391</f>
        <v>0.35905999999999999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164</v>
      </c>
      <c r="AT391" s="225" t="s">
        <v>159</v>
      </c>
      <c r="AU391" s="225" t="s">
        <v>82</v>
      </c>
      <c r="AY391" s="18" t="s">
        <v>157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80</v>
      </c>
      <c r="BK391" s="226">
        <f>ROUND(I391*H391,2)</f>
        <v>0</v>
      </c>
      <c r="BL391" s="18" t="s">
        <v>164</v>
      </c>
      <c r="BM391" s="225" t="s">
        <v>1001</v>
      </c>
    </row>
    <row r="392" s="2" customFormat="1">
      <c r="A392" s="39"/>
      <c r="B392" s="40"/>
      <c r="C392" s="41"/>
      <c r="D392" s="227" t="s">
        <v>166</v>
      </c>
      <c r="E392" s="41"/>
      <c r="F392" s="228" t="s">
        <v>1002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166</v>
      </c>
      <c r="AU392" s="18" t="s">
        <v>82</v>
      </c>
    </row>
    <row r="393" s="2" customFormat="1">
      <c r="A393" s="39"/>
      <c r="B393" s="40"/>
      <c r="C393" s="41"/>
      <c r="D393" s="232" t="s">
        <v>168</v>
      </c>
      <c r="E393" s="41"/>
      <c r="F393" s="233" t="s">
        <v>1003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168</v>
      </c>
      <c r="AU393" s="18" t="s">
        <v>82</v>
      </c>
    </row>
    <row r="394" s="13" customFormat="1">
      <c r="A394" s="13"/>
      <c r="B394" s="234"/>
      <c r="C394" s="235"/>
      <c r="D394" s="227" t="s">
        <v>170</v>
      </c>
      <c r="E394" s="236" t="s">
        <v>19</v>
      </c>
      <c r="F394" s="237" t="s">
        <v>1004</v>
      </c>
      <c r="G394" s="235"/>
      <c r="H394" s="238">
        <v>2762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170</v>
      </c>
      <c r="AU394" s="244" t="s">
        <v>82</v>
      </c>
      <c r="AV394" s="13" t="s">
        <v>82</v>
      </c>
      <c r="AW394" s="13" t="s">
        <v>33</v>
      </c>
      <c r="AX394" s="13" t="s">
        <v>80</v>
      </c>
      <c r="AY394" s="244" t="s">
        <v>157</v>
      </c>
    </row>
    <row r="395" s="2" customFormat="1" ht="24.15" customHeight="1">
      <c r="A395" s="39"/>
      <c r="B395" s="40"/>
      <c r="C395" s="214" t="s">
        <v>515</v>
      </c>
      <c r="D395" s="214" t="s">
        <v>159</v>
      </c>
      <c r="E395" s="215" t="s">
        <v>1005</v>
      </c>
      <c r="F395" s="216" t="s">
        <v>1006</v>
      </c>
      <c r="G395" s="217" t="s">
        <v>200</v>
      </c>
      <c r="H395" s="218">
        <v>2762</v>
      </c>
      <c r="I395" s="219"/>
      <c r="J395" s="220">
        <f>ROUND(I395*H395,2)</f>
        <v>0</v>
      </c>
      <c r="K395" s="216" t="s">
        <v>163</v>
      </c>
      <c r="L395" s="45"/>
      <c r="M395" s="221" t="s">
        <v>19</v>
      </c>
      <c r="N395" s="222" t="s">
        <v>43</v>
      </c>
      <c r="O395" s="85"/>
      <c r="P395" s="223">
        <f>O395*H395</f>
        <v>0</v>
      </c>
      <c r="Q395" s="223">
        <v>4.0000000000000003E-05</v>
      </c>
      <c r="R395" s="223">
        <f>Q395*H395</f>
        <v>0.11048000000000001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164</v>
      </c>
      <c r="AT395" s="225" t="s">
        <v>159</v>
      </c>
      <c r="AU395" s="225" t="s">
        <v>82</v>
      </c>
      <c r="AY395" s="18" t="s">
        <v>157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80</v>
      </c>
      <c r="BK395" s="226">
        <f>ROUND(I395*H395,2)</f>
        <v>0</v>
      </c>
      <c r="BL395" s="18" t="s">
        <v>164</v>
      </c>
      <c r="BM395" s="225" t="s">
        <v>1007</v>
      </c>
    </row>
    <row r="396" s="2" customFormat="1">
      <c r="A396" s="39"/>
      <c r="B396" s="40"/>
      <c r="C396" s="41"/>
      <c r="D396" s="227" t="s">
        <v>166</v>
      </c>
      <c r="E396" s="41"/>
      <c r="F396" s="228" t="s">
        <v>1008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166</v>
      </c>
      <c r="AU396" s="18" t="s">
        <v>82</v>
      </c>
    </row>
    <row r="397" s="2" customFormat="1">
      <c r="A397" s="39"/>
      <c r="B397" s="40"/>
      <c r="C397" s="41"/>
      <c r="D397" s="232" t="s">
        <v>168</v>
      </c>
      <c r="E397" s="41"/>
      <c r="F397" s="233" t="s">
        <v>1009</v>
      </c>
      <c r="G397" s="41"/>
      <c r="H397" s="41"/>
      <c r="I397" s="229"/>
      <c r="J397" s="41"/>
      <c r="K397" s="41"/>
      <c r="L397" s="45"/>
      <c r="M397" s="230"/>
      <c r="N397" s="231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168</v>
      </c>
      <c r="AU397" s="18" t="s">
        <v>82</v>
      </c>
    </row>
    <row r="398" s="2" customFormat="1" ht="24.15" customHeight="1">
      <c r="A398" s="39"/>
      <c r="B398" s="40"/>
      <c r="C398" s="214" t="s">
        <v>521</v>
      </c>
      <c r="D398" s="214" t="s">
        <v>159</v>
      </c>
      <c r="E398" s="215" t="s">
        <v>1010</v>
      </c>
      <c r="F398" s="216" t="s">
        <v>1011</v>
      </c>
      <c r="G398" s="217" t="s">
        <v>273</v>
      </c>
      <c r="H398" s="218">
        <v>1</v>
      </c>
      <c r="I398" s="219"/>
      <c r="J398" s="220">
        <f>ROUND(I398*H398,2)</f>
        <v>0</v>
      </c>
      <c r="K398" s="216" t="s">
        <v>19</v>
      </c>
      <c r="L398" s="45"/>
      <c r="M398" s="221" t="s">
        <v>19</v>
      </c>
      <c r="N398" s="222" t="s">
        <v>43</v>
      </c>
      <c r="O398" s="85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164</v>
      </c>
      <c r="AT398" s="225" t="s">
        <v>159</v>
      </c>
      <c r="AU398" s="225" t="s">
        <v>82</v>
      </c>
      <c r="AY398" s="18" t="s">
        <v>157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80</v>
      </c>
      <c r="BK398" s="226">
        <f>ROUND(I398*H398,2)</f>
        <v>0</v>
      </c>
      <c r="BL398" s="18" t="s">
        <v>164</v>
      </c>
      <c r="BM398" s="225" t="s">
        <v>1012</v>
      </c>
    </row>
    <row r="399" s="2" customFormat="1">
      <c r="A399" s="39"/>
      <c r="B399" s="40"/>
      <c r="C399" s="41"/>
      <c r="D399" s="227" t="s">
        <v>166</v>
      </c>
      <c r="E399" s="41"/>
      <c r="F399" s="228" t="s">
        <v>1011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166</v>
      </c>
      <c r="AU399" s="18" t="s">
        <v>82</v>
      </c>
    </row>
    <row r="400" s="2" customFormat="1" ht="16.5" customHeight="1">
      <c r="A400" s="39"/>
      <c r="B400" s="40"/>
      <c r="C400" s="214" t="s">
        <v>528</v>
      </c>
      <c r="D400" s="214" t="s">
        <v>159</v>
      </c>
      <c r="E400" s="215" t="s">
        <v>1013</v>
      </c>
      <c r="F400" s="216" t="s">
        <v>1014</v>
      </c>
      <c r="G400" s="217" t="s">
        <v>308</v>
      </c>
      <c r="H400" s="218">
        <v>36</v>
      </c>
      <c r="I400" s="219"/>
      <c r="J400" s="220">
        <f>ROUND(I400*H400,2)</f>
        <v>0</v>
      </c>
      <c r="K400" s="216" t="s">
        <v>163</v>
      </c>
      <c r="L400" s="45"/>
      <c r="M400" s="221" t="s">
        <v>19</v>
      </c>
      <c r="N400" s="222" t="s">
        <v>43</v>
      </c>
      <c r="O400" s="85"/>
      <c r="P400" s="223">
        <f>O400*H400</f>
        <v>0</v>
      </c>
      <c r="Q400" s="223">
        <v>0.00018000000000000001</v>
      </c>
      <c r="R400" s="223">
        <f>Q400*H400</f>
        <v>0.0064800000000000005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164</v>
      </c>
      <c r="AT400" s="225" t="s">
        <v>159</v>
      </c>
      <c r="AU400" s="225" t="s">
        <v>82</v>
      </c>
      <c r="AY400" s="18" t="s">
        <v>157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80</v>
      </c>
      <c r="BK400" s="226">
        <f>ROUND(I400*H400,2)</f>
        <v>0</v>
      </c>
      <c r="BL400" s="18" t="s">
        <v>164</v>
      </c>
      <c r="BM400" s="225" t="s">
        <v>1015</v>
      </c>
    </row>
    <row r="401" s="2" customFormat="1">
      <c r="A401" s="39"/>
      <c r="B401" s="40"/>
      <c r="C401" s="41"/>
      <c r="D401" s="227" t="s">
        <v>166</v>
      </c>
      <c r="E401" s="41"/>
      <c r="F401" s="228" t="s">
        <v>1016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166</v>
      </c>
      <c r="AU401" s="18" t="s">
        <v>82</v>
      </c>
    </row>
    <row r="402" s="2" customFormat="1">
      <c r="A402" s="39"/>
      <c r="B402" s="40"/>
      <c r="C402" s="41"/>
      <c r="D402" s="232" t="s">
        <v>168</v>
      </c>
      <c r="E402" s="41"/>
      <c r="F402" s="233" t="s">
        <v>1017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168</v>
      </c>
      <c r="AU402" s="18" t="s">
        <v>82</v>
      </c>
    </row>
    <row r="403" s="2" customFormat="1" ht="16.5" customHeight="1">
      <c r="A403" s="39"/>
      <c r="B403" s="40"/>
      <c r="C403" s="271" t="s">
        <v>538</v>
      </c>
      <c r="D403" s="271" t="s">
        <v>891</v>
      </c>
      <c r="E403" s="272" t="s">
        <v>1018</v>
      </c>
      <c r="F403" s="273" t="s">
        <v>1019</v>
      </c>
      <c r="G403" s="274" t="s">
        <v>308</v>
      </c>
      <c r="H403" s="275">
        <v>33</v>
      </c>
      <c r="I403" s="276"/>
      <c r="J403" s="277">
        <f>ROUND(I403*H403,2)</f>
        <v>0</v>
      </c>
      <c r="K403" s="273" t="s">
        <v>163</v>
      </c>
      <c r="L403" s="278"/>
      <c r="M403" s="279" t="s">
        <v>19</v>
      </c>
      <c r="N403" s="280" t="s">
        <v>43</v>
      </c>
      <c r="O403" s="85"/>
      <c r="P403" s="223">
        <f>O403*H403</f>
        <v>0</v>
      </c>
      <c r="Q403" s="223">
        <v>0.012</v>
      </c>
      <c r="R403" s="223">
        <f>Q403*H403</f>
        <v>0.39600000000000002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222</v>
      </c>
      <c r="AT403" s="225" t="s">
        <v>891</v>
      </c>
      <c r="AU403" s="225" t="s">
        <v>82</v>
      </c>
      <c r="AY403" s="18" t="s">
        <v>157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80</v>
      </c>
      <c r="BK403" s="226">
        <f>ROUND(I403*H403,2)</f>
        <v>0</v>
      </c>
      <c r="BL403" s="18" t="s">
        <v>164</v>
      </c>
      <c r="BM403" s="225" t="s">
        <v>1020</v>
      </c>
    </row>
    <row r="404" s="2" customFormat="1">
      <c r="A404" s="39"/>
      <c r="B404" s="40"/>
      <c r="C404" s="41"/>
      <c r="D404" s="227" t="s">
        <v>166</v>
      </c>
      <c r="E404" s="41"/>
      <c r="F404" s="228" t="s">
        <v>1019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166</v>
      </c>
      <c r="AU404" s="18" t="s">
        <v>82</v>
      </c>
    </row>
    <row r="405" s="2" customFormat="1" ht="16.5" customHeight="1">
      <c r="A405" s="39"/>
      <c r="B405" s="40"/>
      <c r="C405" s="271" t="s">
        <v>547</v>
      </c>
      <c r="D405" s="271" t="s">
        <v>891</v>
      </c>
      <c r="E405" s="272" t="s">
        <v>1021</v>
      </c>
      <c r="F405" s="273" t="s">
        <v>1022</v>
      </c>
      <c r="G405" s="274" t="s">
        <v>308</v>
      </c>
      <c r="H405" s="275">
        <v>1</v>
      </c>
      <c r="I405" s="276"/>
      <c r="J405" s="277">
        <f>ROUND(I405*H405,2)</f>
        <v>0</v>
      </c>
      <c r="K405" s="273" t="s">
        <v>163</v>
      </c>
      <c r="L405" s="278"/>
      <c r="M405" s="279" t="s">
        <v>19</v>
      </c>
      <c r="N405" s="280" t="s">
        <v>43</v>
      </c>
      <c r="O405" s="85"/>
      <c r="P405" s="223">
        <f>O405*H405</f>
        <v>0</v>
      </c>
      <c r="Q405" s="223">
        <v>0.0040000000000000001</v>
      </c>
      <c r="R405" s="223">
        <f>Q405*H405</f>
        <v>0.0040000000000000001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222</v>
      </c>
      <c r="AT405" s="225" t="s">
        <v>891</v>
      </c>
      <c r="AU405" s="225" t="s">
        <v>82</v>
      </c>
      <c r="AY405" s="18" t="s">
        <v>157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80</v>
      </c>
      <c r="BK405" s="226">
        <f>ROUND(I405*H405,2)</f>
        <v>0</v>
      </c>
      <c r="BL405" s="18" t="s">
        <v>164</v>
      </c>
      <c r="BM405" s="225" t="s">
        <v>1023</v>
      </c>
    </row>
    <row r="406" s="2" customFormat="1">
      <c r="A406" s="39"/>
      <c r="B406" s="40"/>
      <c r="C406" s="41"/>
      <c r="D406" s="227" t="s">
        <v>166</v>
      </c>
      <c r="E406" s="41"/>
      <c r="F406" s="228" t="s">
        <v>1022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166</v>
      </c>
      <c r="AU406" s="18" t="s">
        <v>82</v>
      </c>
    </row>
    <row r="407" s="2" customFormat="1" ht="16.5" customHeight="1">
      <c r="A407" s="39"/>
      <c r="B407" s="40"/>
      <c r="C407" s="271" t="s">
        <v>1024</v>
      </c>
      <c r="D407" s="271" t="s">
        <v>891</v>
      </c>
      <c r="E407" s="272" t="s">
        <v>1025</v>
      </c>
      <c r="F407" s="273" t="s">
        <v>1026</v>
      </c>
      <c r="G407" s="274" t="s">
        <v>308</v>
      </c>
      <c r="H407" s="275">
        <v>2</v>
      </c>
      <c r="I407" s="276"/>
      <c r="J407" s="277">
        <f>ROUND(I407*H407,2)</f>
        <v>0</v>
      </c>
      <c r="K407" s="273" t="s">
        <v>255</v>
      </c>
      <c r="L407" s="278"/>
      <c r="M407" s="279" t="s">
        <v>19</v>
      </c>
      <c r="N407" s="280" t="s">
        <v>43</v>
      </c>
      <c r="O407" s="85"/>
      <c r="P407" s="223">
        <f>O407*H407</f>
        <v>0</v>
      </c>
      <c r="Q407" s="223">
        <v>0.0089999999999999993</v>
      </c>
      <c r="R407" s="223">
        <f>Q407*H407</f>
        <v>0.017999999999999999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222</v>
      </c>
      <c r="AT407" s="225" t="s">
        <v>891</v>
      </c>
      <c r="AU407" s="225" t="s">
        <v>82</v>
      </c>
      <c r="AY407" s="18" t="s">
        <v>157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80</v>
      </c>
      <c r="BK407" s="226">
        <f>ROUND(I407*H407,2)</f>
        <v>0</v>
      </c>
      <c r="BL407" s="18" t="s">
        <v>164</v>
      </c>
      <c r="BM407" s="225" t="s">
        <v>1027</v>
      </c>
    </row>
    <row r="408" s="2" customFormat="1">
      <c r="A408" s="39"/>
      <c r="B408" s="40"/>
      <c r="C408" s="41"/>
      <c r="D408" s="227" t="s">
        <v>166</v>
      </c>
      <c r="E408" s="41"/>
      <c r="F408" s="228" t="s">
        <v>1026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166</v>
      </c>
      <c r="AU408" s="18" t="s">
        <v>82</v>
      </c>
    </row>
    <row r="409" s="2" customFormat="1" ht="24.15" customHeight="1">
      <c r="A409" s="39"/>
      <c r="B409" s="40"/>
      <c r="C409" s="214" t="s">
        <v>567</v>
      </c>
      <c r="D409" s="214" t="s">
        <v>159</v>
      </c>
      <c r="E409" s="215" t="s">
        <v>1028</v>
      </c>
      <c r="F409" s="216" t="s">
        <v>1029</v>
      </c>
      <c r="G409" s="217" t="s">
        <v>190</v>
      </c>
      <c r="H409" s="218">
        <v>2.012</v>
      </c>
      <c r="I409" s="219"/>
      <c r="J409" s="220">
        <f>ROUND(I409*H409,2)</f>
        <v>0</v>
      </c>
      <c r="K409" s="216" t="s">
        <v>163</v>
      </c>
      <c r="L409" s="45"/>
      <c r="M409" s="221" t="s">
        <v>19</v>
      </c>
      <c r="N409" s="222" t="s">
        <v>43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164</v>
      </c>
      <c r="AT409" s="225" t="s">
        <v>159</v>
      </c>
      <c r="AU409" s="225" t="s">
        <v>82</v>
      </c>
      <c r="AY409" s="18" t="s">
        <v>157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80</v>
      </c>
      <c r="BK409" s="226">
        <f>ROUND(I409*H409,2)</f>
        <v>0</v>
      </c>
      <c r="BL409" s="18" t="s">
        <v>164</v>
      </c>
      <c r="BM409" s="225" t="s">
        <v>1030</v>
      </c>
    </row>
    <row r="410" s="2" customFormat="1">
      <c r="A410" s="39"/>
      <c r="B410" s="40"/>
      <c r="C410" s="41"/>
      <c r="D410" s="227" t="s">
        <v>166</v>
      </c>
      <c r="E410" s="41"/>
      <c r="F410" s="228" t="s">
        <v>1031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166</v>
      </c>
      <c r="AU410" s="18" t="s">
        <v>82</v>
      </c>
    </row>
    <row r="411" s="2" customFormat="1">
      <c r="A411" s="39"/>
      <c r="B411" s="40"/>
      <c r="C411" s="41"/>
      <c r="D411" s="232" t="s">
        <v>168</v>
      </c>
      <c r="E411" s="41"/>
      <c r="F411" s="233" t="s">
        <v>1032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168</v>
      </c>
      <c r="AU411" s="18" t="s">
        <v>82</v>
      </c>
    </row>
    <row r="412" s="13" customFormat="1">
      <c r="A412" s="13"/>
      <c r="B412" s="234"/>
      <c r="C412" s="235"/>
      <c r="D412" s="227" t="s">
        <v>170</v>
      </c>
      <c r="E412" s="236" t="s">
        <v>19</v>
      </c>
      <c r="F412" s="237" t="s">
        <v>1033</v>
      </c>
      <c r="G412" s="235"/>
      <c r="H412" s="238">
        <v>2.012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170</v>
      </c>
      <c r="AU412" s="244" t="s">
        <v>82</v>
      </c>
      <c r="AV412" s="13" t="s">
        <v>82</v>
      </c>
      <c r="AW412" s="13" t="s">
        <v>33</v>
      </c>
      <c r="AX412" s="13" t="s">
        <v>80</v>
      </c>
      <c r="AY412" s="244" t="s">
        <v>157</v>
      </c>
    </row>
    <row r="413" s="2" customFormat="1" ht="16.5" customHeight="1">
      <c r="A413" s="39"/>
      <c r="B413" s="40"/>
      <c r="C413" s="271" t="s">
        <v>572</v>
      </c>
      <c r="D413" s="271" t="s">
        <v>891</v>
      </c>
      <c r="E413" s="272" t="s">
        <v>1034</v>
      </c>
      <c r="F413" s="273" t="s">
        <v>1035</v>
      </c>
      <c r="G413" s="274" t="s">
        <v>190</v>
      </c>
      <c r="H413" s="275">
        <v>2.012</v>
      </c>
      <c r="I413" s="276"/>
      <c r="J413" s="277">
        <f>ROUND(I413*H413,2)</f>
        <v>0</v>
      </c>
      <c r="K413" s="273" t="s">
        <v>19</v>
      </c>
      <c r="L413" s="278"/>
      <c r="M413" s="279" t="s">
        <v>19</v>
      </c>
      <c r="N413" s="280" t="s">
        <v>43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222</v>
      </c>
      <c r="AT413" s="225" t="s">
        <v>891</v>
      </c>
      <c r="AU413" s="225" t="s">
        <v>82</v>
      </c>
      <c r="AY413" s="18" t="s">
        <v>157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80</v>
      </c>
      <c r="BK413" s="226">
        <f>ROUND(I413*H413,2)</f>
        <v>0</v>
      </c>
      <c r="BL413" s="18" t="s">
        <v>164</v>
      </c>
      <c r="BM413" s="225" t="s">
        <v>1036</v>
      </c>
    </row>
    <row r="414" s="2" customFormat="1">
      <c r="A414" s="39"/>
      <c r="B414" s="40"/>
      <c r="C414" s="41"/>
      <c r="D414" s="227" t="s">
        <v>166</v>
      </c>
      <c r="E414" s="41"/>
      <c r="F414" s="228" t="s">
        <v>1035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166</v>
      </c>
      <c r="AU414" s="18" t="s">
        <v>82</v>
      </c>
    </row>
    <row r="415" s="2" customFormat="1" ht="37.8" customHeight="1">
      <c r="A415" s="39"/>
      <c r="B415" s="40"/>
      <c r="C415" s="214" t="s">
        <v>576</v>
      </c>
      <c r="D415" s="214" t="s">
        <v>159</v>
      </c>
      <c r="E415" s="215" t="s">
        <v>1037</v>
      </c>
      <c r="F415" s="216" t="s">
        <v>1038</v>
      </c>
      <c r="G415" s="217" t="s">
        <v>200</v>
      </c>
      <c r="H415" s="218">
        <v>50</v>
      </c>
      <c r="I415" s="219"/>
      <c r="J415" s="220">
        <f>ROUND(I415*H415,2)</f>
        <v>0</v>
      </c>
      <c r="K415" s="216" t="s">
        <v>163</v>
      </c>
      <c r="L415" s="45"/>
      <c r="M415" s="221" t="s">
        <v>19</v>
      </c>
      <c r="N415" s="222" t="s">
        <v>43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0.045999999999999999</v>
      </c>
      <c r="T415" s="224">
        <f>S415*H415</f>
        <v>2.2999999999999998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164</v>
      </c>
      <c r="AT415" s="225" t="s">
        <v>159</v>
      </c>
      <c r="AU415" s="225" t="s">
        <v>82</v>
      </c>
      <c r="AY415" s="18" t="s">
        <v>157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80</v>
      </c>
      <c r="BK415" s="226">
        <f>ROUND(I415*H415,2)</f>
        <v>0</v>
      </c>
      <c r="BL415" s="18" t="s">
        <v>164</v>
      </c>
      <c r="BM415" s="225" t="s">
        <v>1039</v>
      </c>
    </row>
    <row r="416" s="2" customFormat="1">
      <c r="A416" s="39"/>
      <c r="B416" s="40"/>
      <c r="C416" s="41"/>
      <c r="D416" s="227" t="s">
        <v>166</v>
      </c>
      <c r="E416" s="41"/>
      <c r="F416" s="228" t="s">
        <v>1040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166</v>
      </c>
      <c r="AU416" s="18" t="s">
        <v>82</v>
      </c>
    </row>
    <row r="417" s="2" customFormat="1">
      <c r="A417" s="39"/>
      <c r="B417" s="40"/>
      <c r="C417" s="41"/>
      <c r="D417" s="232" t="s">
        <v>168</v>
      </c>
      <c r="E417" s="41"/>
      <c r="F417" s="233" t="s">
        <v>1041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168</v>
      </c>
      <c r="AU417" s="18" t="s">
        <v>82</v>
      </c>
    </row>
    <row r="418" s="2" customFormat="1" ht="24.15" customHeight="1">
      <c r="A418" s="39"/>
      <c r="B418" s="40"/>
      <c r="C418" s="214" t="s">
        <v>580</v>
      </c>
      <c r="D418" s="214" t="s">
        <v>159</v>
      </c>
      <c r="E418" s="215" t="s">
        <v>1042</v>
      </c>
      <c r="F418" s="216" t="s">
        <v>1043</v>
      </c>
      <c r="G418" s="217" t="s">
        <v>247</v>
      </c>
      <c r="H418" s="218">
        <v>1.5</v>
      </c>
      <c r="I418" s="219"/>
      <c r="J418" s="220">
        <f>ROUND(I418*H418,2)</f>
        <v>0</v>
      </c>
      <c r="K418" s="216" t="s">
        <v>163</v>
      </c>
      <c r="L418" s="45"/>
      <c r="M418" s="221" t="s">
        <v>19</v>
      </c>
      <c r="N418" s="222" t="s">
        <v>43</v>
      </c>
      <c r="O418" s="85"/>
      <c r="P418" s="223">
        <f>O418*H418</f>
        <v>0</v>
      </c>
      <c r="Q418" s="223">
        <v>0.00033</v>
      </c>
      <c r="R418" s="223">
        <f>Q418*H418</f>
        <v>0.000495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164</v>
      </c>
      <c r="AT418" s="225" t="s">
        <v>159</v>
      </c>
      <c r="AU418" s="225" t="s">
        <v>82</v>
      </c>
      <c r="AY418" s="18" t="s">
        <v>157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80</v>
      </c>
      <c r="BK418" s="226">
        <f>ROUND(I418*H418,2)</f>
        <v>0</v>
      </c>
      <c r="BL418" s="18" t="s">
        <v>164</v>
      </c>
      <c r="BM418" s="225" t="s">
        <v>1044</v>
      </c>
    </row>
    <row r="419" s="2" customFormat="1">
      <c r="A419" s="39"/>
      <c r="B419" s="40"/>
      <c r="C419" s="41"/>
      <c r="D419" s="227" t="s">
        <v>166</v>
      </c>
      <c r="E419" s="41"/>
      <c r="F419" s="228" t="s">
        <v>1045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166</v>
      </c>
      <c r="AU419" s="18" t="s">
        <v>82</v>
      </c>
    </row>
    <row r="420" s="2" customFormat="1">
      <c r="A420" s="39"/>
      <c r="B420" s="40"/>
      <c r="C420" s="41"/>
      <c r="D420" s="232" t="s">
        <v>168</v>
      </c>
      <c r="E420" s="41"/>
      <c r="F420" s="233" t="s">
        <v>1046</v>
      </c>
      <c r="G420" s="41"/>
      <c r="H420" s="41"/>
      <c r="I420" s="229"/>
      <c r="J420" s="41"/>
      <c r="K420" s="41"/>
      <c r="L420" s="45"/>
      <c r="M420" s="230"/>
      <c r="N420" s="231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168</v>
      </c>
      <c r="AU420" s="18" t="s">
        <v>82</v>
      </c>
    </row>
    <row r="421" s="13" customFormat="1">
      <c r="A421" s="13"/>
      <c r="B421" s="234"/>
      <c r="C421" s="235"/>
      <c r="D421" s="227" t="s">
        <v>170</v>
      </c>
      <c r="E421" s="236" t="s">
        <v>19</v>
      </c>
      <c r="F421" s="237" t="s">
        <v>1047</v>
      </c>
      <c r="G421" s="235"/>
      <c r="H421" s="238">
        <v>1.5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170</v>
      </c>
      <c r="AU421" s="244" t="s">
        <v>82</v>
      </c>
      <c r="AV421" s="13" t="s">
        <v>82</v>
      </c>
      <c r="AW421" s="13" t="s">
        <v>33</v>
      </c>
      <c r="AX421" s="13" t="s">
        <v>80</v>
      </c>
      <c r="AY421" s="244" t="s">
        <v>157</v>
      </c>
    </row>
    <row r="422" s="2" customFormat="1" ht="24.15" customHeight="1">
      <c r="A422" s="39"/>
      <c r="B422" s="40"/>
      <c r="C422" s="271" t="s">
        <v>585</v>
      </c>
      <c r="D422" s="271" t="s">
        <v>891</v>
      </c>
      <c r="E422" s="272" t="s">
        <v>1048</v>
      </c>
      <c r="F422" s="273" t="s">
        <v>1049</v>
      </c>
      <c r="G422" s="274" t="s">
        <v>190</v>
      </c>
      <c r="H422" s="275">
        <v>0.001</v>
      </c>
      <c r="I422" s="276"/>
      <c r="J422" s="277">
        <f>ROUND(I422*H422,2)</f>
        <v>0</v>
      </c>
      <c r="K422" s="273" t="s">
        <v>163</v>
      </c>
      <c r="L422" s="278"/>
      <c r="M422" s="279" t="s">
        <v>19</v>
      </c>
      <c r="N422" s="280" t="s">
        <v>43</v>
      </c>
      <c r="O422" s="85"/>
      <c r="P422" s="223">
        <f>O422*H422</f>
        <v>0</v>
      </c>
      <c r="Q422" s="223">
        <v>1</v>
      </c>
      <c r="R422" s="223">
        <f>Q422*H422</f>
        <v>0.001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222</v>
      </c>
      <c r="AT422" s="225" t="s">
        <v>891</v>
      </c>
      <c r="AU422" s="225" t="s">
        <v>82</v>
      </c>
      <c r="AY422" s="18" t="s">
        <v>157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80</v>
      </c>
      <c r="BK422" s="226">
        <f>ROUND(I422*H422,2)</f>
        <v>0</v>
      </c>
      <c r="BL422" s="18" t="s">
        <v>164</v>
      </c>
      <c r="BM422" s="225" t="s">
        <v>1050</v>
      </c>
    </row>
    <row r="423" s="2" customFormat="1">
      <c r="A423" s="39"/>
      <c r="B423" s="40"/>
      <c r="C423" s="41"/>
      <c r="D423" s="227" t="s">
        <v>166</v>
      </c>
      <c r="E423" s="41"/>
      <c r="F423" s="228" t="s">
        <v>1049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166</v>
      </c>
      <c r="AU423" s="18" t="s">
        <v>82</v>
      </c>
    </row>
    <row r="424" s="13" customFormat="1">
      <c r="A424" s="13"/>
      <c r="B424" s="234"/>
      <c r="C424" s="235"/>
      <c r="D424" s="227" t="s">
        <v>170</v>
      </c>
      <c r="E424" s="235"/>
      <c r="F424" s="237" t="s">
        <v>1051</v>
      </c>
      <c r="G424" s="235"/>
      <c r="H424" s="238">
        <v>0.001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170</v>
      </c>
      <c r="AU424" s="244" t="s">
        <v>82</v>
      </c>
      <c r="AV424" s="13" t="s">
        <v>82</v>
      </c>
      <c r="AW424" s="13" t="s">
        <v>4</v>
      </c>
      <c r="AX424" s="13" t="s">
        <v>80</v>
      </c>
      <c r="AY424" s="244" t="s">
        <v>157</v>
      </c>
    </row>
    <row r="425" s="12" customFormat="1" ht="22.8" customHeight="1">
      <c r="A425" s="12"/>
      <c r="B425" s="198"/>
      <c r="C425" s="199"/>
      <c r="D425" s="200" t="s">
        <v>71</v>
      </c>
      <c r="E425" s="212" t="s">
        <v>414</v>
      </c>
      <c r="F425" s="212" t="s">
        <v>415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SUM(P426:P438)</f>
        <v>0</v>
      </c>
      <c r="Q425" s="206"/>
      <c r="R425" s="207">
        <f>SUM(R426:R438)</f>
        <v>0</v>
      </c>
      <c r="S425" s="206"/>
      <c r="T425" s="208">
        <f>SUM(T426:T438)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80</v>
      </c>
      <c r="AT425" s="210" t="s">
        <v>71</v>
      </c>
      <c r="AU425" s="210" t="s">
        <v>80</v>
      </c>
      <c r="AY425" s="209" t="s">
        <v>157</v>
      </c>
      <c r="BK425" s="211">
        <f>SUM(BK426:BK438)</f>
        <v>0</v>
      </c>
    </row>
    <row r="426" s="2" customFormat="1" ht="33" customHeight="1">
      <c r="A426" s="39"/>
      <c r="B426" s="40"/>
      <c r="C426" s="214" t="s">
        <v>1052</v>
      </c>
      <c r="D426" s="214" t="s">
        <v>159</v>
      </c>
      <c r="E426" s="215" t="s">
        <v>417</v>
      </c>
      <c r="F426" s="216" t="s">
        <v>418</v>
      </c>
      <c r="G426" s="217" t="s">
        <v>190</v>
      </c>
      <c r="H426" s="218">
        <v>3.5819999999999999</v>
      </c>
      <c r="I426" s="219"/>
      <c r="J426" s="220">
        <f>ROUND(I426*H426,2)</f>
        <v>0</v>
      </c>
      <c r="K426" s="216" t="s">
        <v>163</v>
      </c>
      <c r="L426" s="45"/>
      <c r="M426" s="221" t="s">
        <v>19</v>
      </c>
      <c r="N426" s="222" t="s">
        <v>43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164</v>
      </c>
      <c r="AT426" s="225" t="s">
        <v>159</v>
      </c>
      <c r="AU426" s="225" t="s">
        <v>82</v>
      </c>
      <c r="AY426" s="18" t="s">
        <v>157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80</v>
      </c>
      <c r="BK426" s="226">
        <f>ROUND(I426*H426,2)</f>
        <v>0</v>
      </c>
      <c r="BL426" s="18" t="s">
        <v>164</v>
      </c>
      <c r="BM426" s="225" t="s">
        <v>1053</v>
      </c>
    </row>
    <row r="427" s="2" customFormat="1">
      <c r="A427" s="39"/>
      <c r="B427" s="40"/>
      <c r="C427" s="41"/>
      <c r="D427" s="227" t="s">
        <v>166</v>
      </c>
      <c r="E427" s="41"/>
      <c r="F427" s="228" t="s">
        <v>420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166</v>
      </c>
      <c r="AU427" s="18" t="s">
        <v>82</v>
      </c>
    </row>
    <row r="428" s="2" customFormat="1">
      <c r="A428" s="39"/>
      <c r="B428" s="40"/>
      <c r="C428" s="41"/>
      <c r="D428" s="232" t="s">
        <v>168</v>
      </c>
      <c r="E428" s="41"/>
      <c r="F428" s="233" t="s">
        <v>421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168</v>
      </c>
      <c r="AU428" s="18" t="s">
        <v>82</v>
      </c>
    </row>
    <row r="429" s="2" customFormat="1" ht="24.15" customHeight="1">
      <c r="A429" s="39"/>
      <c r="B429" s="40"/>
      <c r="C429" s="214" t="s">
        <v>1054</v>
      </c>
      <c r="D429" s="214" t="s">
        <v>159</v>
      </c>
      <c r="E429" s="215" t="s">
        <v>423</v>
      </c>
      <c r="F429" s="216" t="s">
        <v>424</v>
      </c>
      <c r="G429" s="217" t="s">
        <v>190</v>
      </c>
      <c r="H429" s="218">
        <v>3.5819999999999999</v>
      </c>
      <c r="I429" s="219"/>
      <c r="J429" s="220">
        <f>ROUND(I429*H429,2)</f>
        <v>0</v>
      </c>
      <c r="K429" s="216" t="s">
        <v>163</v>
      </c>
      <c r="L429" s="45"/>
      <c r="M429" s="221" t="s">
        <v>19</v>
      </c>
      <c r="N429" s="222" t="s">
        <v>43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164</v>
      </c>
      <c r="AT429" s="225" t="s">
        <v>159</v>
      </c>
      <c r="AU429" s="225" t="s">
        <v>82</v>
      </c>
      <c r="AY429" s="18" t="s">
        <v>157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80</v>
      </c>
      <c r="BK429" s="226">
        <f>ROUND(I429*H429,2)</f>
        <v>0</v>
      </c>
      <c r="BL429" s="18" t="s">
        <v>164</v>
      </c>
      <c r="BM429" s="225" t="s">
        <v>1055</v>
      </c>
    </row>
    <row r="430" s="2" customFormat="1">
      <c r="A430" s="39"/>
      <c r="B430" s="40"/>
      <c r="C430" s="41"/>
      <c r="D430" s="227" t="s">
        <v>166</v>
      </c>
      <c r="E430" s="41"/>
      <c r="F430" s="228" t="s">
        <v>426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166</v>
      </c>
      <c r="AU430" s="18" t="s">
        <v>82</v>
      </c>
    </row>
    <row r="431" s="2" customFormat="1">
      <c r="A431" s="39"/>
      <c r="B431" s="40"/>
      <c r="C431" s="41"/>
      <c r="D431" s="232" t="s">
        <v>168</v>
      </c>
      <c r="E431" s="41"/>
      <c r="F431" s="233" t="s">
        <v>427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168</v>
      </c>
      <c r="AU431" s="18" t="s">
        <v>82</v>
      </c>
    </row>
    <row r="432" s="2" customFormat="1" ht="24.15" customHeight="1">
      <c r="A432" s="39"/>
      <c r="B432" s="40"/>
      <c r="C432" s="214" t="s">
        <v>1056</v>
      </c>
      <c r="D432" s="214" t="s">
        <v>159</v>
      </c>
      <c r="E432" s="215" t="s">
        <v>429</v>
      </c>
      <c r="F432" s="216" t="s">
        <v>430</v>
      </c>
      <c r="G432" s="217" t="s">
        <v>190</v>
      </c>
      <c r="H432" s="218">
        <v>32.238</v>
      </c>
      <c r="I432" s="219"/>
      <c r="J432" s="220">
        <f>ROUND(I432*H432,2)</f>
        <v>0</v>
      </c>
      <c r="K432" s="216" t="s">
        <v>163</v>
      </c>
      <c r="L432" s="45"/>
      <c r="M432" s="221" t="s">
        <v>19</v>
      </c>
      <c r="N432" s="222" t="s">
        <v>43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164</v>
      </c>
      <c r="AT432" s="225" t="s">
        <v>159</v>
      </c>
      <c r="AU432" s="225" t="s">
        <v>82</v>
      </c>
      <c r="AY432" s="18" t="s">
        <v>157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80</v>
      </c>
      <c r="BK432" s="226">
        <f>ROUND(I432*H432,2)</f>
        <v>0</v>
      </c>
      <c r="BL432" s="18" t="s">
        <v>164</v>
      </c>
      <c r="BM432" s="225" t="s">
        <v>1057</v>
      </c>
    </row>
    <row r="433" s="2" customFormat="1">
      <c r="A433" s="39"/>
      <c r="B433" s="40"/>
      <c r="C433" s="41"/>
      <c r="D433" s="227" t="s">
        <v>166</v>
      </c>
      <c r="E433" s="41"/>
      <c r="F433" s="228" t="s">
        <v>432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82</v>
      </c>
    </row>
    <row r="434" s="2" customFormat="1">
      <c r="A434" s="39"/>
      <c r="B434" s="40"/>
      <c r="C434" s="41"/>
      <c r="D434" s="232" t="s">
        <v>168</v>
      </c>
      <c r="E434" s="41"/>
      <c r="F434" s="233" t="s">
        <v>433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168</v>
      </c>
      <c r="AU434" s="18" t="s">
        <v>82</v>
      </c>
    </row>
    <row r="435" s="13" customFormat="1">
      <c r="A435" s="13"/>
      <c r="B435" s="234"/>
      <c r="C435" s="235"/>
      <c r="D435" s="227" t="s">
        <v>170</v>
      </c>
      <c r="E435" s="235"/>
      <c r="F435" s="237" t="s">
        <v>1058</v>
      </c>
      <c r="G435" s="235"/>
      <c r="H435" s="238">
        <v>32.238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170</v>
      </c>
      <c r="AU435" s="244" t="s">
        <v>82</v>
      </c>
      <c r="AV435" s="13" t="s">
        <v>82</v>
      </c>
      <c r="AW435" s="13" t="s">
        <v>4</v>
      </c>
      <c r="AX435" s="13" t="s">
        <v>80</v>
      </c>
      <c r="AY435" s="244" t="s">
        <v>157</v>
      </c>
    </row>
    <row r="436" s="2" customFormat="1" ht="33" customHeight="1">
      <c r="A436" s="39"/>
      <c r="B436" s="40"/>
      <c r="C436" s="214" t="s">
        <v>1059</v>
      </c>
      <c r="D436" s="214" t="s">
        <v>159</v>
      </c>
      <c r="E436" s="215" t="s">
        <v>436</v>
      </c>
      <c r="F436" s="216" t="s">
        <v>437</v>
      </c>
      <c r="G436" s="217" t="s">
        <v>190</v>
      </c>
      <c r="H436" s="218">
        <v>3.5819999999999999</v>
      </c>
      <c r="I436" s="219"/>
      <c r="J436" s="220">
        <f>ROUND(I436*H436,2)</f>
        <v>0</v>
      </c>
      <c r="K436" s="216" t="s">
        <v>19</v>
      </c>
      <c r="L436" s="45"/>
      <c r="M436" s="221" t="s">
        <v>19</v>
      </c>
      <c r="N436" s="222" t="s">
        <v>43</v>
      </c>
      <c r="O436" s="85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164</v>
      </c>
      <c r="AT436" s="225" t="s">
        <v>159</v>
      </c>
      <c r="AU436" s="225" t="s">
        <v>82</v>
      </c>
      <c r="AY436" s="18" t="s">
        <v>157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80</v>
      </c>
      <c r="BK436" s="226">
        <f>ROUND(I436*H436,2)</f>
        <v>0</v>
      </c>
      <c r="BL436" s="18" t="s">
        <v>164</v>
      </c>
      <c r="BM436" s="225" t="s">
        <v>1060</v>
      </c>
    </row>
    <row r="437" s="2" customFormat="1">
      <c r="A437" s="39"/>
      <c r="B437" s="40"/>
      <c r="C437" s="41"/>
      <c r="D437" s="227" t="s">
        <v>166</v>
      </c>
      <c r="E437" s="41"/>
      <c r="F437" s="228" t="s">
        <v>439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166</v>
      </c>
      <c r="AU437" s="18" t="s">
        <v>82</v>
      </c>
    </row>
    <row r="438" s="2" customFormat="1">
      <c r="A438" s="39"/>
      <c r="B438" s="40"/>
      <c r="C438" s="41"/>
      <c r="D438" s="227" t="s">
        <v>298</v>
      </c>
      <c r="E438" s="41"/>
      <c r="F438" s="267" t="s">
        <v>440</v>
      </c>
      <c r="G438" s="41"/>
      <c r="H438" s="41"/>
      <c r="I438" s="229"/>
      <c r="J438" s="41"/>
      <c r="K438" s="41"/>
      <c r="L438" s="45"/>
      <c r="M438" s="230"/>
      <c r="N438" s="231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298</v>
      </c>
      <c r="AU438" s="18" t="s">
        <v>82</v>
      </c>
    </row>
    <row r="439" s="12" customFormat="1" ht="22.8" customHeight="1">
      <c r="A439" s="12"/>
      <c r="B439" s="198"/>
      <c r="C439" s="199"/>
      <c r="D439" s="200" t="s">
        <v>71</v>
      </c>
      <c r="E439" s="212" t="s">
        <v>475</v>
      </c>
      <c r="F439" s="212" t="s">
        <v>476</v>
      </c>
      <c r="G439" s="199"/>
      <c r="H439" s="199"/>
      <c r="I439" s="202"/>
      <c r="J439" s="213">
        <f>BK439</f>
        <v>0</v>
      </c>
      <c r="K439" s="199"/>
      <c r="L439" s="204"/>
      <c r="M439" s="205"/>
      <c r="N439" s="206"/>
      <c r="O439" s="206"/>
      <c r="P439" s="207">
        <f>SUM(P440:P442)</f>
        <v>0</v>
      </c>
      <c r="Q439" s="206"/>
      <c r="R439" s="207">
        <f>SUM(R440:R442)</f>
        <v>0</v>
      </c>
      <c r="S439" s="206"/>
      <c r="T439" s="208">
        <f>SUM(T440:T442)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9" t="s">
        <v>80</v>
      </c>
      <c r="AT439" s="210" t="s">
        <v>71</v>
      </c>
      <c r="AU439" s="210" t="s">
        <v>80</v>
      </c>
      <c r="AY439" s="209" t="s">
        <v>157</v>
      </c>
      <c r="BK439" s="211">
        <f>SUM(BK440:BK442)</f>
        <v>0</v>
      </c>
    </row>
    <row r="440" s="2" customFormat="1" ht="21.75" customHeight="1">
      <c r="A440" s="39"/>
      <c r="B440" s="40"/>
      <c r="C440" s="214" t="s">
        <v>595</v>
      </c>
      <c r="D440" s="214" t="s">
        <v>159</v>
      </c>
      <c r="E440" s="215" t="s">
        <v>478</v>
      </c>
      <c r="F440" s="216" t="s">
        <v>479</v>
      </c>
      <c r="G440" s="217" t="s">
        <v>190</v>
      </c>
      <c r="H440" s="218">
        <v>247.00299999999999</v>
      </c>
      <c r="I440" s="219"/>
      <c r="J440" s="220">
        <f>ROUND(I440*H440,2)</f>
        <v>0</v>
      </c>
      <c r="K440" s="216" t="s">
        <v>163</v>
      </c>
      <c r="L440" s="45"/>
      <c r="M440" s="221" t="s">
        <v>19</v>
      </c>
      <c r="N440" s="222" t="s">
        <v>43</v>
      </c>
      <c r="O440" s="85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5" t="s">
        <v>164</v>
      </c>
      <c r="AT440" s="225" t="s">
        <v>159</v>
      </c>
      <c r="AU440" s="225" t="s">
        <v>82</v>
      </c>
      <c r="AY440" s="18" t="s">
        <v>157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8" t="s">
        <v>80</v>
      </c>
      <c r="BK440" s="226">
        <f>ROUND(I440*H440,2)</f>
        <v>0</v>
      </c>
      <c r="BL440" s="18" t="s">
        <v>164</v>
      </c>
      <c r="BM440" s="225" t="s">
        <v>1061</v>
      </c>
    </row>
    <row r="441" s="2" customFormat="1">
      <c r="A441" s="39"/>
      <c r="B441" s="40"/>
      <c r="C441" s="41"/>
      <c r="D441" s="227" t="s">
        <v>166</v>
      </c>
      <c r="E441" s="41"/>
      <c r="F441" s="228" t="s">
        <v>481</v>
      </c>
      <c r="G441" s="41"/>
      <c r="H441" s="41"/>
      <c r="I441" s="229"/>
      <c r="J441" s="41"/>
      <c r="K441" s="41"/>
      <c r="L441" s="45"/>
      <c r="M441" s="230"/>
      <c r="N441" s="231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166</v>
      </c>
      <c r="AU441" s="18" t="s">
        <v>82</v>
      </c>
    </row>
    <row r="442" s="2" customFormat="1">
      <c r="A442" s="39"/>
      <c r="B442" s="40"/>
      <c r="C442" s="41"/>
      <c r="D442" s="232" t="s">
        <v>168</v>
      </c>
      <c r="E442" s="41"/>
      <c r="F442" s="233" t="s">
        <v>482</v>
      </c>
      <c r="G442" s="41"/>
      <c r="H442" s="41"/>
      <c r="I442" s="229"/>
      <c r="J442" s="41"/>
      <c r="K442" s="41"/>
      <c r="L442" s="45"/>
      <c r="M442" s="230"/>
      <c r="N442" s="23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168</v>
      </c>
      <c r="AU442" s="18" t="s">
        <v>82</v>
      </c>
    </row>
    <row r="443" s="12" customFormat="1" ht="25.92" customHeight="1">
      <c r="A443" s="12"/>
      <c r="B443" s="198"/>
      <c r="C443" s="199"/>
      <c r="D443" s="200" t="s">
        <v>71</v>
      </c>
      <c r="E443" s="201" t="s">
        <v>483</v>
      </c>
      <c r="F443" s="201" t="s">
        <v>484</v>
      </c>
      <c r="G443" s="199"/>
      <c r="H443" s="199"/>
      <c r="I443" s="202"/>
      <c r="J443" s="203">
        <f>BK443</f>
        <v>0</v>
      </c>
      <c r="K443" s="199"/>
      <c r="L443" s="204"/>
      <c r="M443" s="205"/>
      <c r="N443" s="206"/>
      <c r="O443" s="206"/>
      <c r="P443" s="207">
        <f>P444+P460+P483+P502+P526+P802+P846+P882+P890+P929+P1006+P1017+P1055</f>
        <v>0</v>
      </c>
      <c r="Q443" s="206"/>
      <c r="R443" s="207">
        <f>R444+R460+R483+R502+R526+R802+R846+R882+R890+R929+R1006+R1017+R1055</f>
        <v>66.409239079999992</v>
      </c>
      <c r="S443" s="206"/>
      <c r="T443" s="208">
        <f>T444+T460+T483+T502+T526+T802+T846+T882+T890+T929+T1006+T1017+T1055</f>
        <v>1.2819513900000001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9" t="s">
        <v>82</v>
      </c>
      <c r="AT443" s="210" t="s">
        <v>71</v>
      </c>
      <c r="AU443" s="210" t="s">
        <v>72</v>
      </c>
      <c r="AY443" s="209" t="s">
        <v>157</v>
      </c>
      <c r="BK443" s="211">
        <f>BK444+BK460+BK483+BK502+BK526+BK802+BK846+BK882+BK890+BK929+BK1006+BK1017+BK1055</f>
        <v>0</v>
      </c>
    </row>
    <row r="444" s="12" customFormat="1" ht="22.8" customHeight="1">
      <c r="A444" s="12"/>
      <c r="B444" s="198"/>
      <c r="C444" s="199"/>
      <c r="D444" s="200" t="s">
        <v>71</v>
      </c>
      <c r="E444" s="212" t="s">
        <v>1062</v>
      </c>
      <c r="F444" s="212" t="s">
        <v>1063</v>
      </c>
      <c r="G444" s="199"/>
      <c r="H444" s="199"/>
      <c r="I444" s="202"/>
      <c r="J444" s="213">
        <f>BK444</f>
        <v>0</v>
      </c>
      <c r="K444" s="199"/>
      <c r="L444" s="204"/>
      <c r="M444" s="205"/>
      <c r="N444" s="206"/>
      <c r="O444" s="206"/>
      <c r="P444" s="207">
        <f>SUM(P445:P459)</f>
        <v>0</v>
      </c>
      <c r="Q444" s="206"/>
      <c r="R444" s="207">
        <f>SUM(R445:R459)</f>
        <v>1.1346392000000001</v>
      </c>
      <c r="S444" s="206"/>
      <c r="T444" s="208">
        <f>SUM(T445:T459)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9" t="s">
        <v>82</v>
      </c>
      <c r="AT444" s="210" t="s">
        <v>71</v>
      </c>
      <c r="AU444" s="210" t="s">
        <v>80</v>
      </c>
      <c r="AY444" s="209" t="s">
        <v>157</v>
      </c>
      <c r="BK444" s="211">
        <f>SUM(BK445:BK459)</f>
        <v>0</v>
      </c>
    </row>
    <row r="445" s="2" customFormat="1" ht="33" customHeight="1">
      <c r="A445" s="39"/>
      <c r="B445" s="40"/>
      <c r="C445" s="214" t="s">
        <v>601</v>
      </c>
      <c r="D445" s="214" t="s">
        <v>159</v>
      </c>
      <c r="E445" s="215" t="s">
        <v>1064</v>
      </c>
      <c r="F445" s="216" t="s">
        <v>1065</v>
      </c>
      <c r="G445" s="217" t="s">
        <v>200</v>
      </c>
      <c r="H445" s="218">
        <v>173.38999999999999</v>
      </c>
      <c r="I445" s="219"/>
      <c r="J445" s="220">
        <f>ROUND(I445*H445,2)</f>
        <v>0</v>
      </c>
      <c r="K445" s="216" t="s">
        <v>163</v>
      </c>
      <c r="L445" s="45"/>
      <c r="M445" s="221" t="s">
        <v>19</v>
      </c>
      <c r="N445" s="222" t="s">
        <v>43</v>
      </c>
      <c r="O445" s="85"/>
      <c r="P445" s="223">
        <f>O445*H445</f>
        <v>0</v>
      </c>
      <c r="Q445" s="223">
        <v>0.0011800000000000001</v>
      </c>
      <c r="R445" s="223">
        <f>Q445*H445</f>
        <v>0.20460019999999998</v>
      </c>
      <c r="S445" s="223">
        <v>0</v>
      </c>
      <c r="T445" s="224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5" t="s">
        <v>300</v>
      </c>
      <c r="AT445" s="225" t="s">
        <v>159</v>
      </c>
      <c r="AU445" s="225" t="s">
        <v>82</v>
      </c>
      <c r="AY445" s="18" t="s">
        <v>157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8" t="s">
        <v>80</v>
      </c>
      <c r="BK445" s="226">
        <f>ROUND(I445*H445,2)</f>
        <v>0</v>
      </c>
      <c r="BL445" s="18" t="s">
        <v>300</v>
      </c>
      <c r="BM445" s="225" t="s">
        <v>1066</v>
      </c>
    </row>
    <row r="446" s="2" customFormat="1">
      <c r="A446" s="39"/>
      <c r="B446" s="40"/>
      <c r="C446" s="41"/>
      <c r="D446" s="227" t="s">
        <v>166</v>
      </c>
      <c r="E446" s="41"/>
      <c r="F446" s="228" t="s">
        <v>1067</v>
      </c>
      <c r="G446" s="41"/>
      <c r="H446" s="41"/>
      <c r="I446" s="229"/>
      <c r="J446" s="41"/>
      <c r="K446" s="41"/>
      <c r="L446" s="45"/>
      <c r="M446" s="230"/>
      <c r="N446" s="231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166</v>
      </c>
      <c r="AU446" s="18" t="s">
        <v>82</v>
      </c>
    </row>
    <row r="447" s="2" customFormat="1">
      <c r="A447" s="39"/>
      <c r="B447" s="40"/>
      <c r="C447" s="41"/>
      <c r="D447" s="232" t="s">
        <v>168</v>
      </c>
      <c r="E447" s="41"/>
      <c r="F447" s="233" t="s">
        <v>1068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168</v>
      </c>
      <c r="AU447" s="18" t="s">
        <v>82</v>
      </c>
    </row>
    <row r="448" s="13" customFormat="1">
      <c r="A448" s="13"/>
      <c r="B448" s="234"/>
      <c r="C448" s="235"/>
      <c r="D448" s="227" t="s">
        <v>170</v>
      </c>
      <c r="E448" s="236" t="s">
        <v>19</v>
      </c>
      <c r="F448" s="237" t="s">
        <v>1069</v>
      </c>
      <c r="G448" s="235"/>
      <c r="H448" s="238">
        <v>173.38999999999999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170</v>
      </c>
      <c r="AU448" s="244" t="s">
        <v>82</v>
      </c>
      <c r="AV448" s="13" t="s">
        <v>82</v>
      </c>
      <c r="AW448" s="13" t="s">
        <v>33</v>
      </c>
      <c r="AX448" s="13" t="s">
        <v>80</v>
      </c>
      <c r="AY448" s="244" t="s">
        <v>157</v>
      </c>
    </row>
    <row r="449" s="2" customFormat="1" ht="24.15" customHeight="1">
      <c r="A449" s="39"/>
      <c r="B449" s="40"/>
      <c r="C449" s="271" t="s">
        <v>614</v>
      </c>
      <c r="D449" s="271" t="s">
        <v>891</v>
      </c>
      <c r="E449" s="272" t="s">
        <v>1070</v>
      </c>
      <c r="F449" s="273" t="s">
        <v>1071</v>
      </c>
      <c r="G449" s="274" t="s">
        <v>200</v>
      </c>
      <c r="H449" s="275">
        <v>182.06</v>
      </c>
      <c r="I449" s="276"/>
      <c r="J449" s="277">
        <f>ROUND(I449*H449,2)</f>
        <v>0</v>
      </c>
      <c r="K449" s="273" t="s">
        <v>163</v>
      </c>
      <c r="L449" s="278"/>
      <c r="M449" s="279" t="s">
        <v>19</v>
      </c>
      <c r="N449" s="280" t="s">
        <v>43</v>
      </c>
      <c r="O449" s="85"/>
      <c r="P449" s="223">
        <f>O449*H449</f>
        <v>0</v>
      </c>
      <c r="Q449" s="223">
        <v>0.00165</v>
      </c>
      <c r="R449" s="223">
        <f>Q449*H449</f>
        <v>0.30039900000000003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416</v>
      </c>
      <c r="AT449" s="225" t="s">
        <v>891</v>
      </c>
      <c r="AU449" s="225" t="s">
        <v>82</v>
      </c>
      <c r="AY449" s="18" t="s">
        <v>157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80</v>
      </c>
      <c r="BK449" s="226">
        <f>ROUND(I449*H449,2)</f>
        <v>0</v>
      </c>
      <c r="BL449" s="18" t="s">
        <v>300</v>
      </c>
      <c r="BM449" s="225" t="s">
        <v>1072</v>
      </c>
    </row>
    <row r="450" s="2" customFormat="1">
      <c r="A450" s="39"/>
      <c r="B450" s="40"/>
      <c r="C450" s="41"/>
      <c r="D450" s="227" t="s">
        <v>166</v>
      </c>
      <c r="E450" s="41"/>
      <c r="F450" s="228" t="s">
        <v>1071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166</v>
      </c>
      <c r="AU450" s="18" t="s">
        <v>82</v>
      </c>
    </row>
    <row r="451" s="13" customFormat="1">
      <c r="A451" s="13"/>
      <c r="B451" s="234"/>
      <c r="C451" s="235"/>
      <c r="D451" s="227" t="s">
        <v>170</v>
      </c>
      <c r="E451" s="235"/>
      <c r="F451" s="237" t="s">
        <v>1073</v>
      </c>
      <c r="G451" s="235"/>
      <c r="H451" s="238">
        <v>182.06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170</v>
      </c>
      <c r="AU451" s="244" t="s">
        <v>82</v>
      </c>
      <c r="AV451" s="13" t="s">
        <v>82</v>
      </c>
      <c r="AW451" s="13" t="s">
        <v>4</v>
      </c>
      <c r="AX451" s="13" t="s">
        <v>80</v>
      </c>
      <c r="AY451" s="244" t="s">
        <v>157</v>
      </c>
    </row>
    <row r="452" s="2" customFormat="1" ht="24.15" customHeight="1">
      <c r="A452" s="39"/>
      <c r="B452" s="40"/>
      <c r="C452" s="214" t="s">
        <v>1074</v>
      </c>
      <c r="D452" s="214" t="s">
        <v>159</v>
      </c>
      <c r="E452" s="215" t="s">
        <v>1075</v>
      </c>
      <c r="F452" s="216" t="s">
        <v>1076</v>
      </c>
      <c r="G452" s="217" t="s">
        <v>308</v>
      </c>
      <c r="H452" s="218">
        <v>54</v>
      </c>
      <c r="I452" s="219"/>
      <c r="J452" s="220">
        <f>ROUND(I452*H452,2)</f>
        <v>0</v>
      </c>
      <c r="K452" s="216" t="s">
        <v>19</v>
      </c>
      <c r="L452" s="45"/>
      <c r="M452" s="221" t="s">
        <v>19</v>
      </c>
      <c r="N452" s="222" t="s">
        <v>43</v>
      </c>
      <c r="O452" s="85"/>
      <c r="P452" s="223">
        <f>O452*H452</f>
        <v>0</v>
      </c>
      <c r="Q452" s="223">
        <v>0.00016000000000000001</v>
      </c>
      <c r="R452" s="223">
        <f>Q452*H452</f>
        <v>0.0086400000000000001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300</v>
      </c>
      <c r="AT452" s="225" t="s">
        <v>159</v>
      </c>
      <c r="AU452" s="225" t="s">
        <v>82</v>
      </c>
      <c r="AY452" s="18" t="s">
        <v>157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80</v>
      </c>
      <c r="BK452" s="226">
        <f>ROUND(I452*H452,2)</f>
        <v>0</v>
      </c>
      <c r="BL452" s="18" t="s">
        <v>300</v>
      </c>
      <c r="BM452" s="225" t="s">
        <v>1077</v>
      </c>
    </row>
    <row r="453" s="2" customFormat="1">
      <c r="A453" s="39"/>
      <c r="B453" s="40"/>
      <c r="C453" s="41"/>
      <c r="D453" s="227" t="s">
        <v>166</v>
      </c>
      <c r="E453" s="41"/>
      <c r="F453" s="228" t="s">
        <v>1076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166</v>
      </c>
      <c r="AU453" s="18" t="s">
        <v>82</v>
      </c>
    </row>
    <row r="454" s="2" customFormat="1" ht="24.15" customHeight="1">
      <c r="A454" s="39"/>
      <c r="B454" s="40"/>
      <c r="C454" s="271" t="s">
        <v>1078</v>
      </c>
      <c r="D454" s="271" t="s">
        <v>891</v>
      </c>
      <c r="E454" s="272" t="s">
        <v>1079</v>
      </c>
      <c r="F454" s="273" t="s">
        <v>1080</v>
      </c>
      <c r="G454" s="274" t="s">
        <v>308</v>
      </c>
      <c r="H454" s="275">
        <v>54</v>
      </c>
      <c r="I454" s="276"/>
      <c r="J454" s="277">
        <f>ROUND(I454*H454,2)</f>
        <v>0</v>
      </c>
      <c r="K454" s="273" t="s">
        <v>19</v>
      </c>
      <c r="L454" s="278"/>
      <c r="M454" s="279" t="s">
        <v>19</v>
      </c>
      <c r="N454" s="280" t="s">
        <v>43</v>
      </c>
      <c r="O454" s="85"/>
      <c r="P454" s="223">
        <f>O454*H454</f>
        <v>0</v>
      </c>
      <c r="Q454" s="223">
        <v>0.0115</v>
      </c>
      <c r="R454" s="223">
        <f>Q454*H454</f>
        <v>0.621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416</v>
      </c>
      <c r="AT454" s="225" t="s">
        <v>891</v>
      </c>
      <c r="AU454" s="225" t="s">
        <v>82</v>
      </c>
      <c r="AY454" s="18" t="s">
        <v>157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80</v>
      </c>
      <c r="BK454" s="226">
        <f>ROUND(I454*H454,2)</f>
        <v>0</v>
      </c>
      <c r="BL454" s="18" t="s">
        <v>300</v>
      </c>
      <c r="BM454" s="225" t="s">
        <v>1081</v>
      </c>
    </row>
    <row r="455" s="2" customFormat="1">
      <c r="A455" s="39"/>
      <c r="B455" s="40"/>
      <c r="C455" s="41"/>
      <c r="D455" s="227" t="s">
        <v>166</v>
      </c>
      <c r="E455" s="41"/>
      <c r="F455" s="228" t="s">
        <v>1080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166</v>
      </c>
      <c r="AU455" s="18" t="s">
        <v>82</v>
      </c>
    </row>
    <row r="456" s="2" customFormat="1">
      <c r="A456" s="39"/>
      <c r="B456" s="40"/>
      <c r="C456" s="41"/>
      <c r="D456" s="227" t="s">
        <v>298</v>
      </c>
      <c r="E456" s="41"/>
      <c r="F456" s="267" t="s">
        <v>1082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298</v>
      </c>
      <c r="AU456" s="18" t="s">
        <v>82</v>
      </c>
    </row>
    <row r="457" s="2" customFormat="1" ht="24.15" customHeight="1">
      <c r="A457" s="39"/>
      <c r="B457" s="40"/>
      <c r="C457" s="214" t="s">
        <v>626</v>
      </c>
      <c r="D457" s="214" t="s">
        <v>159</v>
      </c>
      <c r="E457" s="215" t="s">
        <v>1083</v>
      </c>
      <c r="F457" s="216" t="s">
        <v>1084</v>
      </c>
      <c r="G457" s="217" t="s">
        <v>190</v>
      </c>
      <c r="H457" s="218">
        <v>1.135</v>
      </c>
      <c r="I457" s="219"/>
      <c r="J457" s="220">
        <f>ROUND(I457*H457,2)</f>
        <v>0</v>
      </c>
      <c r="K457" s="216" t="s">
        <v>163</v>
      </c>
      <c r="L457" s="45"/>
      <c r="M457" s="221" t="s">
        <v>19</v>
      </c>
      <c r="N457" s="222" t="s">
        <v>43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300</v>
      </c>
      <c r="AT457" s="225" t="s">
        <v>159</v>
      </c>
      <c r="AU457" s="225" t="s">
        <v>82</v>
      </c>
      <c r="AY457" s="18" t="s">
        <v>157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80</v>
      </c>
      <c r="BK457" s="226">
        <f>ROUND(I457*H457,2)</f>
        <v>0</v>
      </c>
      <c r="BL457" s="18" t="s">
        <v>300</v>
      </c>
      <c r="BM457" s="225" t="s">
        <v>1085</v>
      </c>
    </row>
    <row r="458" s="2" customFormat="1">
      <c r="A458" s="39"/>
      <c r="B458" s="40"/>
      <c r="C458" s="41"/>
      <c r="D458" s="227" t="s">
        <v>166</v>
      </c>
      <c r="E458" s="41"/>
      <c r="F458" s="228" t="s">
        <v>1086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166</v>
      </c>
      <c r="AU458" s="18" t="s">
        <v>82</v>
      </c>
    </row>
    <row r="459" s="2" customFormat="1">
      <c r="A459" s="39"/>
      <c r="B459" s="40"/>
      <c r="C459" s="41"/>
      <c r="D459" s="232" t="s">
        <v>168</v>
      </c>
      <c r="E459" s="41"/>
      <c r="F459" s="233" t="s">
        <v>1087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168</v>
      </c>
      <c r="AU459" s="18" t="s">
        <v>82</v>
      </c>
    </row>
    <row r="460" s="12" customFormat="1" ht="22.8" customHeight="1">
      <c r="A460" s="12"/>
      <c r="B460" s="198"/>
      <c r="C460" s="199"/>
      <c r="D460" s="200" t="s">
        <v>71</v>
      </c>
      <c r="E460" s="212" t="s">
        <v>1088</v>
      </c>
      <c r="F460" s="212" t="s">
        <v>1089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SUM(P461:P482)</f>
        <v>0</v>
      </c>
      <c r="Q460" s="206"/>
      <c r="R460" s="207">
        <f>SUM(R461:R482)</f>
        <v>0.044179999999999997</v>
      </c>
      <c r="S460" s="206"/>
      <c r="T460" s="208">
        <f>SUM(T461:T482)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82</v>
      </c>
      <c r="AT460" s="210" t="s">
        <v>71</v>
      </c>
      <c r="AU460" s="210" t="s">
        <v>80</v>
      </c>
      <c r="AY460" s="209" t="s">
        <v>157</v>
      </c>
      <c r="BK460" s="211">
        <f>SUM(BK461:BK482)</f>
        <v>0</v>
      </c>
    </row>
    <row r="461" s="2" customFormat="1" ht="24.15" customHeight="1">
      <c r="A461" s="39"/>
      <c r="B461" s="40"/>
      <c r="C461" s="214" t="s">
        <v>633</v>
      </c>
      <c r="D461" s="214" t="s">
        <v>159</v>
      </c>
      <c r="E461" s="215" t="s">
        <v>1090</v>
      </c>
      <c r="F461" s="216" t="s">
        <v>1091</v>
      </c>
      <c r="G461" s="217" t="s">
        <v>273</v>
      </c>
      <c r="H461" s="218">
        <v>12</v>
      </c>
      <c r="I461" s="219"/>
      <c r="J461" s="220">
        <f>ROUND(I461*H461,2)</f>
        <v>0</v>
      </c>
      <c r="K461" s="216" t="s">
        <v>163</v>
      </c>
      <c r="L461" s="45"/>
      <c r="M461" s="221" t="s">
        <v>19</v>
      </c>
      <c r="N461" s="222" t="s">
        <v>43</v>
      </c>
      <c r="O461" s="85"/>
      <c r="P461" s="223">
        <f>O461*H461</f>
        <v>0</v>
      </c>
      <c r="Q461" s="223">
        <v>0.00051999999999999995</v>
      </c>
      <c r="R461" s="223">
        <f>Q461*H461</f>
        <v>0.006239999999999999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300</v>
      </c>
      <c r="AT461" s="225" t="s">
        <v>159</v>
      </c>
      <c r="AU461" s="225" t="s">
        <v>82</v>
      </c>
      <c r="AY461" s="18" t="s">
        <v>157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80</v>
      </c>
      <c r="BK461" s="226">
        <f>ROUND(I461*H461,2)</f>
        <v>0</v>
      </c>
      <c r="BL461" s="18" t="s">
        <v>300</v>
      </c>
      <c r="BM461" s="225" t="s">
        <v>1092</v>
      </c>
    </row>
    <row r="462" s="2" customFormat="1">
      <c r="A462" s="39"/>
      <c r="B462" s="40"/>
      <c r="C462" s="41"/>
      <c r="D462" s="227" t="s">
        <v>166</v>
      </c>
      <c r="E462" s="41"/>
      <c r="F462" s="228" t="s">
        <v>1091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166</v>
      </c>
      <c r="AU462" s="18" t="s">
        <v>82</v>
      </c>
    </row>
    <row r="463" s="2" customFormat="1">
      <c r="A463" s="39"/>
      <c r="B463" s="40"/>
      <c r="C463" s="41"/>
      <c r="D463" s="232" t="s">
        <v>168</v>
      </c>
      <c r="E463" s="41"/>
      <c r="F463" s="233" t="s">
        <v>1093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168</v>
      </c>
      <c r="AU463" s="18" t="s">
        <v>82</v>
      </c>
    </row>
    <row r="464" s="2" customFormat="1">
      <c r="A464" s="39"/>
      <c r="B464" s="40"/>
      <c r="C464" s="41"/>
      <c r="D464" s="227" t="s">
        <v>298</v>
      </c>
      <c r="E464" s="41"/>
      <c r="F464" s="267" t="s">
        <v>1094</v>
      </c>
      <c r="G464" s="41"/>
      <c r="H464" s="41"/>
      <c r="I464" s="229"/>
      <c r="J464" s="41"/>
      <c r="K464" s="41"/>
      <c r="L464" s="45"/>
      <c r="M464" s="230"/>
      <c r="N464" s="231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298</v>
      </c>
      <c r="AU464" s="18" t="s">
        <v>82</v>
      </c>
    </row>
    <row r="465" s="2" customFormat="1" ht="24.15" customHeight="1">
      <c r="A465" s="39"/>
      <c r="B465" s="40"/>
      <c r="C465" s="214" t="s">
        <v>641</v>
      </c>
      <c r="D465" s="214" t="s">
        <v>159</v>
      </c>
      <c r="E465" s="215" t="s">
        <v>1095</v>
      </c>
      <c r="F465" s="216" t="s">
        <v>1096</v>
      </c>
      <c r="G465" s="217" t="s">
        <v>273</v>
      </c>
      <c r="H465" s="218">
        <v>17</v>
      </c>
      <c r="I465" s="219"/>
      <c r="J465" s="220">
        <f>ROUND(I465*H465,2)</f>
        <v>0</v>
      </c>
      <c r="K465" s="216" t="s">
        <v>163</v>
      </c>
      <c r="L465" s="45"/>
      <c r="M465" s="221" t="s">
        <v>19</v>
      </c>
      <c r="N465" s="222" t="s">
        <v>43</v>
      </c>
      <c r="O465" s="85"/>
      <c r="P465" s="223">
        <f>O465*H465</f>
        <v>0</v>
      </c>
      <c r="Q465" s="223">
        <v>0.00051999999999999995</v>
      </c>
      <c r="R465" s="223">
        <f>Q465*H465</f>
        <v>0.0088399999999999989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300</v>
      </c>
      <c r="AT465" s="225" t="s">
        <v>159</v>
      </c>
      <c r="AU465" s="225" t="s">
        <v>82</v>
      </c>
      <c r="AY465" s="18" t="s">
        <v>157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80</v>
      </c>
      <c r="BK465" s="226">
        <f>ROUND(I465*H465,2)</f>
        <v>0</v>
      </c>
      <c r="BL465" s="18" t="s">
        <v>300</v>
      </c>
      <c r="BM465" s="225" t="s">
        <v>1097</v>
      </c>
    </row>
    <row r="466" s="2" customFormat="1">
      <c r="A466" s="39"/>
      <c r="B466" s="40"/>
      <c r="C466" s="41"/>
      <c r="D466" s="227" t="s">
        <v>166</v>
      </c>
      <c r="E466" s="41"/>
      <c r="F466" s="228" t="s">
        <v>1098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166</v>
      </c>
      <c r="AU466" s="18" t="s">
        <v>82</v>
      </c>
    </row>
    <row r="467" s="2" customFormat="1">
      <c r="A467" s="39"/>
      <c r="B467" s="40"/>
      <c r="C467" s="41"/>
      <c r="D467" s="232" t="s">
        <v>168</v>
      </c>
      <c r="E467" s="41"/>
      <c r="F467" s="233" t="s">
        <v>1099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168</v>
      </c>
      <c r="AU467" s="18" t="s">
        <v>82</v>
      </c>
    </row>
    <row r="468" s="2" customFormat="1">
      <c r="A468" s="39"/>
      <c r="B468" s="40"/>
      <c r="C468" s="41"/>
      <c r="D468" s="227" t="s">
        <v>298</v>
      </c>
      <c r="E468" s="41"/>
      <c r="F468" s="267" t="s">
        <v>1094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298</v>
      </c>
      <c r="AU468" s="18" t="s">
        <v>82</v>
      </c>
    </row>
    <row r="469" s="2" customFormat="1" ht="24.15" customHeight="1">
      <c r="A469" s="39"/>
      <c r="B469" s="40"/>
      <c r="C469" s="214" t="s">
        <v>263</v>
      </c>
      <c r="D469" s="214" t="s">
        <v>159</v>
      </c>
      <c r="E469" s="215" t="s">
        <v>1100</v>
      </c>
      <c r="F469" s="216" t="s">
        <v>1101</v>
      </c>
      <c r="G469" s="217" t="s">
        <v>273</v>
      </c>
      <c r="H469" s="218">
        <v>11</v>
      </c>
      <c r="I469" s="219"/>
      <c r="J469" s="220">
        <f>ROUND(I469*H469,2)</f>
        <v>0</v>
      </c>
      <c r="K469" s="216" t="s">
        <v>163</v>
      </c>
      <c r="L469" s="45"/>
      <c r="M469" s="221" t="s">
        <v>19</v>
      </c>
      <c r="N469" s="222" t="s">
        <v>43</v>
      </c>
      <c r="O469" s="85"/>
      <c r="P469" s="223">
        <f>O469*H469</f>
        <v>0</v>
      </c>
      <c r="Q469" s="223">
        <v>0.00051999999999999995</v>
      </c>
      <c r="R469" s="223">
        <f>Q469*H469</f>
        <v>0.0057199999999999994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300</v>
      </c>
      <c r="AT469" s="225" t="s">
        <v>159</v>
      </c>
      <c r="AU469" s="225" t="s">
        <v>82</v>
      </c>
      <c r="AY469" s="18" t="s">
        <v>157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80</v>
      </c>
      <c r="BK469" s="226">
        <f>ROUND(I469*H469,2)</f>
        <v>0</v>
      </c>
      <c r="BL469" s="18" t="s">
        <v>300</v>
      </c>
      <c r="BM469" s="225" t="s">
        <v>1102</v>
      </c>
    </row>
    <row r="470" s="2" customFormat="1">
      <c r="A470" s="39"/>
      <c r="B470" s="40"/>
      <c r="C470" s="41"/>
      <c r="D470" s="227" t="s">
        <v>166</v>
      </c>
      <c r="E470" s="41"/>
      <c r="F470" s="228" t="s">
        <v>1101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166</v>
      </c>
      <c r="AU470" s="18" t="s">
        <v>82</v>
      </c>
    </row>
    <row r="471" s="2" customFormat="1">
      <c r="A471" s="39"/>
      <c r="B471" s="40"/>
      <c r="C471" s="41"/>
      <c r="D471" s="232" t="s">
        <v>168</v>
      </c>
      <c r="E471" s="41"/>
      <c r="F471" s="233" t="s">
        <v>1103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168</v>
      </c>
      <c r="AU471" s="18" t="s">
        <v>82</v>
      </c>
    </row>
    <row r="472" s="2" customFormat="1">
      <c r="A472" s="39"/>
      <c r="B472" s="40"/>
      <c r="C472" s="41"/>
      <c r="D472" s="227" t="s">
        <v>298</v>
      </c>
      <c r="E472" s="41"/>
      <c r="F472" s="267" t="s">
        <v>1094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298</v>
      </c>
      <c r="AU472" s="18" t="s">
        <v>82</v>
      </c>
    </row>
    <row r="473" s="2" customFormat="1" ht="24.15" customHeight="1">
      <c r="A473" s="39"/>
      <c r="B473" s="40"/>
      <c r="C473" s="214" t="s">
        <v>252</v>
      </c>
      <c r="D473" s="214" t="s">
        <v>159</v>
      </c>
      <c r="E473" s="215" t="s">
        <v>1104</v>
      </c>
      <c r="F473" s="216" t="s">
        <v>1105</v>
      </c>
      <c r="G473" s="217" t="s">
        <v>273</v>
      </c>
      <c r="H473" s="218">
        <v>17</v>
      </c>
      <c r="I473" s="219"/>
      <c r="J473" s="220">
        <f>ROUND(I473*H473,2)</f>
        <v>0</v>
      </c>
      <c r="K473" s="216" t="s">
        <v>19</v>
      </c>
      <c r="L473" s="45"/>
      <c r="M473" s="221" t="s">
        <v>19</v>
      </c>
      <c r="N473" s="222" t="s">
        <v>43</v>
      </c>
      <c r="O473" s="85"/>
      <c r="P473" s="223">
        <f>O473*H473</f>
        <v>0</v>
      </c>
      <c r="Q473" s="223">
        <v>0.0011000000000000001</v>
      </c>
      <c r="R473" s="223">
        <f>Q473*H473</f>
        <v>0.018700000000000001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300</v>
      </c>
      <c r="AT473" s="225" t="s">
        <v>159</v>
      </c>
      <c r="AU473" s="225" t="s">
        <v>82</v>
      </c>
      <c r="AY473" s="18" t="s">
        <v>157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80</v>
      </c>
      <c r="BK473" s="226">
        <f>ROUND(I473*H473,2)</f>
        <v>0</v>
      </c>
      <c r="BL473" s="18" t="s">
        <v>300</v>
      </c>
      <c r="BM473" s="225" t="s">
        <v>1106</v>
      </c>
    </row>
    <row r="474" s="2" customFormat="1">
      <c r="A474" s="39"/>
      <c r="B474" s="40"/>
      <c r="C474" s="41"/>
      <c r="D474" s="227" t="s">
        <v>166</v>
      </c>
      <c r="E474" s="41"/>
      <c r="F474" s="228" t="s">
        <v>1107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166</v>
      </c>
      <c r="AU474" s="18" t="s">
        <v>82</v>
      </c>
    </row>
    <row r="475" s="2" customFormat="1">
      <c r="A475" s="39"/>
      <c r="B475" s="40"/>
      <c r="C475" s="41"/>
      <c r="D475" s="227" t="s">
        <v>298</v>
      </c>
      <c r="E475" s="41"/>
      <c r="F475" s="267" t="s">
        <v>1094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298</v>
      </c>
      <c r="AU475" s="18" t="s">
        <v>82</v>
      </c>
    </row>
    <row r="476" s="2" customFormat="1" ht="24.15" customHeight="1">
      <c r="A476" s="39"/>
      <c r="B476" s="40"/>
      <c r="C476" s="214" t="s">
        <v>291</v>
      </c>
      <c r="D476" s="214" t="s">
        <v>159</v>
      </c>
      <c r="E476" s="215" t="s">
        <v>1108</v>
      </c>
      <c r="F476" s="216" t="s">
        <v>1109</v>
      </c>
      <c r="G476" s="217" t="s">
        <v>273</v>
      </c>
      <c r="H476" s="218">
        <v>9</v>
      </c>
      <c r="I476" s="219"/>
      <c r="J476" s="220">
        <f>ROUND(I476*H476,2)</f>
        <v>0</v>
      </c>
      <c r="K476" s="216" t="s">
        <v>19</v>
      </c>
      <c r="L476" s="45"/>
      <c r="M476" s="221" t="s">
        <v>19</v>
      </c>
      <c r="N476" s="222" t="s">
        <v>43</v>
      </c>
      <c r="O476" s="85"/>
      <c r="P476" s="223">
        <f>O476*H476</f>
        <v>0</v>
      </c>
      <c r="Q476" s="223">
        <v>0.00051999999999999995</v>
      </c>
      <c r="R476" s="223">
        <f>Q476*H476</f>
        <v>0.0046799999999999993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300</v>
      </c>
      <c r="AT476" s="225" t="s">
        <v>159</v>
      </c>
      <c r="AU476" s="225" t="s">
        <v>82</v>
      </c>
      <c r="AY476" s="18" t="s">
        <v>157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80</v>
      </c>
      <c r="BK476" s="226">
        <f>ROUND(I476*H476,2)</f>
        <v>0</v>
      </c>
      <c r="BL476" s="18" t="s">
        <v>300</v>
      </c>
      <c r="BM476" s="225" t="s">
        <v>1110</v>
      </c>
    </row>
    <row r="477" s="2" customFormat="1">
      <c r="A477" s="39"/>
      <c r="B477" s="40"/>
      <c r="C477" s="41"/>
      <c r="D477" s="227" t="s">
        <v>166</v>
      </c>
      <c r="E477" s="41"/>
      <c r="F477" s="228" t="s">
        <v>1111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166</v>
      </c>
      <c r="AU477" s="18" t="s">
        <v>82</v>
      </c>
    </row>
    <row r="478" s="2" customFormat="1">
      <c r="A478" s="39"/>
      <c r="B478" s="40"/>
      <c r="C478" s="41"/>
      <c r="D478" s="227" t="s">
        <v>298</v>
      </c>
      <c r="E478" s="41"/>
      <c r="F478" s="267" t="s">
        <v>1094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298</v>
      </c>
      <c r="AU478" s="18" t="s">
        <v>82</v>
      </c>
    </row>
    <row r="479" s="2" customFormat="1" ht="16.5" customHeight="1">
      <c r="A479" s="39"/>
      <c r="B479" s="40"/>
      <c r="C479" s="214" t="s">
        <v>1112</v>
      </c>
      <c r="D479" s="214" t="s">
        <v>159</v>
      </c>
      <c r="E479" s="215" t="s">
        <v>1113</v>
      </c>
      <c r="F479" s="216" t="s">
        <v>19</v>
      </c>
      <c r="G479" s="217" t="s">
        <v>308</v>
      </c>
      <c r="H479" s="218">
        <v>10</v>
      </c>
      <c r="I479" s="219"/>
      <c r="J479" s="220">
        <f>ROUND(I479*H479,2)</f>
        <v>0</v>
      </c>
      <c r="K479" s="216" t="s">
        <v>19</v>
      </c>
      <c r="L479" s="45"/>
      <c r="M479" s="221" t="s">
        <v>19</v>
      </c>
      <c r="N479" s="222" t="s">
        <v>43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300</v>
      </c>
      <c r="AT479" s="225" t="s">
        <v>159</v>
      </c>
      <c r="AU479" s="225" t="s">
        <v>82</v>
      </c>
      <c r="AY479" s="18" t="s">
        <v>157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80</v>
      </c>
      <c r="BK479" s="226">
        <f>ROUND(I479*H479,2)</f>
        <v>0</v>
      </c>
      <c r="BL479" s="18" t="s">
        <v>300</v>
      </c>
      <c r="BM479" s="225" t="s">
        <v>1114</v>
      </c>
    </row>
    <row r="480" s="2" customFormat="1">
      <c r="A480" s="39"/>
      <c r="B480" s="40"/>
      <c r="C480" s="41"/>
      <c r="D480" s="227" t="s">
        <v>166</v>
      </c>
      <c r="E480" s="41"/>
      <c r="F480" s="228" t="s">
        <v>1115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166</v>
      </c>
      <c r="AU480" s="18" t="s">
        <v>82</v>
      </c>
    </row>
    <row r="481" s="2" customFormat="1" ht="16.5" customHeight="1">
      <c r="A481" s="39"/>
      <c r="B481" s="40"/>
      <c r="C481" s="214" t="s">
        <v>1116</v>
      </c>
      <c r="D481" s="214" t="s">
        <v>159</v>
      </c>
      <c r="E481" s="215" t="s">
        <v>1117</v>
      </c>
      <c r="F481" s="216" t="s">
        <v>19</v>
      </c>
      <c r="G481" s="217" t="s">
        <v>308</v>
      </c>
      <c r="H481" s="218">
        <v>1</v>
      </c>
      <c r="I481" s="219"/>
      <c r="J481" s="220">
        <f>ROUND(I481*H481,2)</f>
        <v>0</v>
      </c>
      <c r="K481" s="216" t="s">
        <v>19</v>
      </c>
      <c r="L481" s="45"/>
      <c r="M481" s="221" t="s">
        <v>19</v>
      </c>
      <c r="N481" s="222" t="s">
        <v>43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300</v>
      </c>
      <c r="AT481" s="225" t="s">
        <v>159</v>
      </c>
      <c r="AU481" s="225" t="s">
        <v>82</v>
      </c>
      <c r="AY481" s="18" t="s">
        <v>157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80</v>
      </c>
      <c r="BK481" s="226">
        <f>ROUND(I481*H481,2)</f>
        <v>0</v>
      </c>
      <c r="BL481" s="18" t="s">
        <v>300</v>
      </c>
      <c r="BM481" s="225" t="s">
        <v>1118</v>
      </c>
    </row>
    <row r="482" s="2" customFormat="1">
      <c r="A482" s="39"/>
      <c r="B482" s="40"/>
      <c r="C482" s="41"/>
      <c r="D482" s="227" t="s">
        <v>166</v>
      </c>
      <c r="E482" s="41"/>
      <c r="F482" s="228" t="s">
        <v>1119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166</v>
      </c>
      <c r="AU482" s="18" t="s">
        <v>82</v>
      </c>
    </row>
    <row r="483" s="12" customFormat="1" ht="22.8" customHeight="1">
      <c r="A483" s="12"/>
      <c r="B483" s="198"/>
      <c r="C483" s="199"/>
      <c r="D483" s="200" t="s">
        <v>71</v>
      </c>
      <c r="E483" s="212" t="s">
        <v>1120</v>
      </c>
      <c r="F483" s="212" t="s">
        <v>1121</v>
      </c>
      <c r="G483" s="199"/>
      <c r="H483" s="199"/>
      <c r="I483" s="202"/>
      <c r="J483" s="213">
        <f>BK483</f>
        <v>0</v>
      </c>
      <c r="K483" s="199"/>
      <c r="L483" s="204"/>
      <c r="M483" s="205"/>
      <c r="N483" s="206"/>
      <c r="O483" s="206"/>
      <c r="P483" s="207">
        <f>SUM(P484:P501)</f>
        <v>0</v>
      </c>
      <c r="Q483" s="206"/>
      <c r="R483" s="207">
        <f>SUM(R484:R501)</f>
        <v>0.12715736</v>
      </c>
      <c r="S483" s="206"/>
      <c r="T483" s="208">
        <f>SUM(T484:T501)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9" t="s">
        <v>82</v>
      </c>
      <c r="AT483" s="210" t="s">
        <v>71</v>
      </c>
      <c r="AU483" s="210" t="s">
        <v>80</v>
      </c>
      <c r="AY483" s="209" t="s">
        <v>157</v>
      </c>
      <c r="BK483" s="211">
        <f>SUM(BK484:BK501)</f>
        <v>0</v>
      </c>
    </row>
    <row r="484" s="2" customFormat="1" ht="33" customHeight="1">
      <c r="A484" s="39"/>
      <c r="B484" s="40"/>
      <c r="C484" s="214" t="s">
        <v>1122</v>
      </c>
      <c r="D484" s="214" t="s">
        <v>159</v>
      </c>
      <c r="E484" s="215" t="s">
        <v>1123</v>
      </c>
      <c r="F484" s="216" t="s">
        <v>1124</v>
      </c>
      <c r="G484" s="217" t="s">
        <v>200</v>
      </c>
      <c r="H484" s="218">
        <v>3.423</v>
      </c>
      <c r="I484" s="219"/>
      <c r="J484" s="220">
        <f>ROUND(I484*H484,2)</f>
        <v>0</v>
      </c>
      <c r="K484" s="216" t="s">
        <v>163</v>
      </c>
      <c r="L484" s="45"/>
      <c r="M484" s="221" t="s">
        <v>19</v>
      </c>
      <c r="N484" s="222" t="s">
        <v>43</v>
      </c>
      <c r="O484" s="85"/>
      <c r="P484" s="223">
        <f>O484*H484</f>
        <v>0</v>
      </c>
      <c r="Q484" s="223">
        <v>0.034119999999999998</v>
      </c>
      <c r="R484" s="223">
        <f>Q484*H484</f>
        <v>0.11679276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300</v>
      </c>
      <c r="AT484" s="225" t="s">
        <v>159</v>
      </c>
      <c r="AU484" s="225" t="s">
        <v>82</v>
      </c>
      <c r="AY484" s="18" t="s">
        <v>157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80</v>
      </c>
      <c r="BK484" s="226">
        <f>ROUND(I484*H484,2)</f>
        <v>0</v>
      </c>
      <c r="BL484" s="18" t="s">
        <v>300</v>
      </c>
      <c r="BM484" s="225" t="s">
        <v>1125</v>
      </c>
    </row>
    <row r="485" s="2" customFormat="1">
      <c r="A485" s="39"/>
      <c r="B485" s="40"/>
      <c r="C485" s="41"/>
      <c r="D485" s="227" t="s">
        <v>166</v>
      </c>
      <c r="E485" s="41"/>
      <c r="F485" s="228" t="s">
        <v>1126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166</v>
      </c>
      <c r="AU485" s="18" t="s">
        <v>82</v>
      </c>
    </row>
    <row r="486" s="2" customFormat="1">
      <c r="A486" s="39"/>
      <c r="B486" s="40"/>
      <c r="C486" s="41"/>
      <c r="D486" s="232" t="s">
        <v>168</v>
      </c>
      <c r="E486" s="41"/>
      <c r="F486" s="233" t="s">
        <v>1127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168</v>
      </c>
      <c r="AU486" s="18" t="s">
        <v>82</v>
      </c>
    </row>
    <row r="487" s="13" customFormat="1">
      <c r="A487" s="13"/>
      <c r="B487" s="234"/>
      <c r="C487" s="235"/>
      <c r="D487" s="227" t="s">
        <v>170</v>
      </c>
      <c r="E487" s="236" t="s">
        <v>19</v>
      </c>
      <c r="F487" s="237" t="s">
        <v>1128</v>
      </c>
      <c r="G487" s="235"/>
      <c r="H487" s="238">
        <v>3.423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170</v>
      </c>
      <c r="AU487" s="244" t="s">
        <v>82</v>
      </c>
      <c r="AV487" s="13" t="s">
        <v>82</v>
      </c>
      <c r="AW487" s="13" t="s">
        <v>33</v>
      </c>
      <c r="AX487" s="13" t="s">
        <v>80</v>
      </c>
      <c r="AY487" s="244" t="s">
        <v>157</v>
      </c>
    </row>
    <row r="488" s="2" customFormat="1" ht="24.15" customHeight="1">
      <c r="A488" s="39"/>
      <c r="B488" s="40"/>
      <c r="C488" s="214" t="s">
        <v>1129</v>
      </c>
      <c r="D488" s="214" t="s">
        <v>159</v>
      </c>
      <c r="E488" s="215" t="s">
        <v>1130</v>
      </c>
      <c r="F488" s="216" t="s">
        <v>1131</v>
      </c>
      <c r="G488" s="217" t="s">
        <v>200</v>
      </c>
      <c r="H488" s="218">
        <v>3.423</v>
      </c>
      <c r="I488" s="219"/>
      <c r="J488" s="220">
        <f>ROUND(I488*H488,2)</f>
        <v>0</v>
      </c>
      <c r="K488" s="216" t="s">
        <v>163</v>
      </c>
      <c r="L488" s="45"/>
      <c r="M488" s="221" t="s">
        <v>19</v>
      </c>
      <c r="N488" s="222" t="s">
        <v>43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300</v>
      </c>
      <c r="AT488" s="225" t="s">
        <v>159</v>
      </c>
      <c r="AU488" s="225" t="s">
        <v>82</v>
      </c>
      <c r="AY488" s="18" t="s">
        <v>157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80</v>
      </c>
      <c r="BK488" s="226">
        <f>ROUND(I488*H488,2)</f>
        <v>0</v>
      </c>
      <c r="BL488" s="18" t="s">
        <v>300</v>
      </c>
      <c r="BM488" s="225" t="s">
        <v>1132</v>
      </c>
    </row>
    <row r="489" s="2" customFormat="1">
      <c r="A489" s="39"/>
      <c r="B489" s="40"/>
      <c r="C489" s="41"/>
      <c r="D489" s="227" t="s">
        <v>166</v>
      </c>
      <c r="E489" s="41"/>
      <c r="F489" s="228" t="s">
        <v>1133</v>
      </c>
      <c r="G489" s="41"/>
      <c r="H489" s="41"/>
      <c r="I489" s="229"/>
      <c r="J489" s="41"/>
      <c r="K489" s="41"/>
      <c r="L489" s="45"/>
      <c r="M489" s="230"/>
      <c r="N489" s="231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166</v>
      </c>
      <c r="AU489" s="18" t="s">
        <v>82</v>
      </c>
    </row>
    <row r="490" s="2" customFormat="1">
      <c r="A490" s="39"/>
      <c r="B490" s="40"/>
      <c r="C490" s="41"/>
      <c r="D490" s="232" t="s">
        <v>168</v>
      </c>
      <c r="E490" s="41"/>
      <c r="F490" s="233" t="s">
        <v>1134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168</v>
      </c>
      <c r="AU490" s="18" t="s">
        <v>82</v>
      </c>
    </row>
    <row r="491" s="2" customFormat="1" ht="24.15" customHeight="1">
      <c r="A491" s="39"/>
      <c r="B491" s="40"/>
      <c r="C491" s="271" t="s">
        <v>1135</v>
      </c>
      <c r="D491" s="271" t="s">
        <v>891</v>
      </c>
      <c r="E491" s="272" t="s">
        <v>1136</v>
      </c>
      <c r="F491" s="273" t="s">
        <v>1137</v>
      </c>
      <c r="G491" s="274" t="s">
        <v>162</v>
      </c>
      <c r="H491" s="275">
        <v>0.002</v>
      </c>
      <c r="I491" s="276"/>
      <c r="J491" s="277">
        <f>ROUND(I491*H491,2)</f>
        <v>0</v>
      </c>
      <c r="K491" s="273" t="s">
        <v>163</v>
      </c>
      <c r="L491" s="278"/>
      <c r="M491" s="279" t="s">
        <v>19</v>
      </c>
      <c r="N491" s="280" t="s">
        <v>43</v>
      </c>
      <c r="O491" s="85"/>
      <c r="P491" s="223">
        <f>O491*H491</f>
        <v>0</v>
      </c>
      <c r="Q491" s="223">
        <v>0.44</v>
      </c>
      <c r="R491" s="223">
        <f>Q491*H491</f>
        <v>0.00088000000000000003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416</v>
      </c>
      <c r="AT491" s="225" t="s">
        <v>891</v>
      </c>
      <c r="AU491" s="225" t="s">
        <v>82</v>
      </c>
      <c r="AY491" s="18" t="s">
        <v>157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80</v>
      </c>
      <c r="BK491" s="226">
        <f>ROUND(I491*H491,2)</f>
        <v>0</v>
      </c>
      <c r="BL491" s="18" t="s">
        <v>300</v>
      </c>
      <c r="BM491" s="225" t="s">
        <v>1138</v>
      </c>
    </row>
    <row r="492" s="2" customFormat="1">
      <c r="A492" s="39"/>
      <c r="B492" s="40"/>
      <c r="C492" s="41"/>
      <c r="D492" s="227" t="s">
        <v>166</v>
      </c>
      <c r="E492" s="41"/>
      <c r="F492" s="228" t="s">
        <v>1137</v>
      </c>
      <c r="G492" s="41"/>
      <c r="H492" s="41"/>
      <c r="I492" s="229"/>
      <c r="J492" s="41"/>
      <c r="K492" s="41"/>
      <c r="L492" s="45"/>
      <c r="M492" s="230"/>
      <c r="N492" s="231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166</v>
      </c>
      <c r="AU492" s="18" t="s">
        <v>82</v>
      </c>
    </row>
    <row r="493" s="2" customFormat="1" ht="24.15" customHeight="1">
      <c r="A493" s="39"/>
      <c r="B493" s="40"/>
      <c r="C493" s="271" t="s">
        <v>1139</v>
      </c>
      <c r="D493" s="271" t="s">
        <v>891</v>
      </c>
      <c r="E493" s="272" t="s">
        <v>1140</v>
      </c>
      <c r="F493" s="273" t="s">
        <v>1141</v>
      </c>
      <c r="G493" s="274" t="s">
        <v>162</v>
      </c>
      <c r="H493" s="275">
        <v>0.02</v>
      </c>
      <c r="I493" s="276"/>
      <c r="J493" s="277">
        <f>ROUND(I493*H493,2)</f>
        <v>0</v>
      </c>
      <c r="K493" s="273" t="s">
        <v>163</v>
      </c>
      <c r="L493" s="278"/>
      <c r="M493" s="279" t="s">
        <v>19</v>
      </c>
      <c r="N493" s="280" t="s">
        <v>43</v>
      </c>
      <c r="O493" s="85"/>
      <c r="P493" s="223">
        <f>O493*H493</f>
        <v>0</v>
      </c>
      <c r="Q493" s="223">
        <v>0.44</v>
      </c>
      <c r="R493" s="223">
        <f>Q493*H493</f>
        <v>0.0088000000000000005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416</v>
      </c>
      <c r="AT493" s="225" t="s">
        <v>891</v>
      </c>
      <c r="AU493" s="225" t="s">
        <v>82</v>
      </c>
      <c r="AY493" s="18" t="s">
        <v>157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80</v>
      </c>
      <c r="BK493" s="226">
        <f>ROUND(I493*H493,2)</f>
        <v>0</v>
      </c>
      <c r="BL493" s="18" t="s">
        <v>300</v>
      </c>
      <c r="BM493" s="225" t="s">
        <v>1142</v>
      </c>
    </row>
    <row r="494" s="2" customFormat="1">
      <c r="A494" s="39"/>
      <c r="B494" s="40"/>
      <c r="C494" s="41"/>
      <c r="D494" s="227" t="s">
        <v>166</v>
      </c>
      <c r="E494" s="41"/>
      <c r="F494" s="228" t="s">
        <v>1141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166</v>
      </c>
      <c r="AU494" s="18" t="s">
        <v>82</v>
      </c>
    </row>
    <row r="495" s="2" customFormat="1" ht="24.15" customHeight="1">
      <c r="A495" s="39"/>
      <c r="B495" s="40"/>
      <c r="C495" s="214" t="s">
        <v>1143</v>
      </c>
      <c r="D495" s="214" t="s">
        <v>159</v>
      </c>
      <c r="E495" s="215" t="s">
        <v>1144</v>
      </c>
      <c r="F495" s="216" t="s">
        <v>1145</v>
      </c>
      <c r="G495" s="217" t="s">
        <v>200</v>
      </c>
      <c r="H495" s="218">
        <v>3.423</v>
      </c>
      <c r="I495" s="219"/>
      <c r="J495" s="220">
        <f>ROUND(I495*H495,2)</f>
        <v>0</v>
      </c>
      <c r="K495" s="216" t="s">
        <v>163</v>
      </c>
      <c r="L495" s="45"/>
      <c r="M495" s="221" t="s">
        <v>19</v>
      </c>
      <c r="N495" s="222" t="s">
        <v>43</v>
      </c>
      <c r="O495" s="85"/>
      <c r="P495" s="223">
        <f>O495*H495</f>
        <v>0</v>
      </c>
      <c r="Q495" s="223">
        <v>0.00020000000000000001</v>
      </c>
      <c r="R495" s="223">
        <f>Q495*H495</f>
        <v>0.00068460000000000005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300</v>
      </c>
      <c r="AT495" s="225" t="s">
        <v>159</v>
      </c>
      <c r="AU495" s="225" t="s">
        <v>82</v>
      </c>
      <c r="AY495" s="18" t="s">
        <v>157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80</v>
      </c>
      <c r="BK495" s="226">
        <f>ROUND(I495*H495,2)</f>
        <v>0</v>
      </c>
      <c r="BL495" s="18" t="s">
        <v>300</v>
      </c>
      <c r="BM495" s="225" t="s">
        <v>1146</v>
      </c>
    </row>
    <row r="496" s="2" customFormat="1">
      <c r="A496" s="39"/>
      <c r="B496" s="40"/>
      <c r="C496" s="41"/>
      <c r="D496" s="227" t="s">
        <v>166</v>
      </c>
      <c r="E496" s="41"/>
      <c r="F496" s="228" t="s">
        <v>1147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166</v>
      </c>
      <c r="AU496" s="18" t="s">
        <v>82</v>
      </c>
    </row>
    <row r="497" s="2" customFormat="1">
      <c r="A497" s="39"/>
      <c r="B497" s="40"/>
      <c r="C497" s="41"/>
      <c r="D497" s="232" t="s">
        <v>168</v>
      </c>
      <c r="E497" s="41"/>
      <c r="F497" s="233" t="s">
        <v>1148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168</v>
      </c>
      <c r="AU497" s="18" t="s">
        <v>82</v>
      </c>
    </row>
    <row r="498" s="13" customFormat="1">
      <c r="A498" s="13"/>
      <c r="B498" s="234"/>
      <c r="C498" s="235"/>
      <c r="D498" s="227" t="s">
        <v>170</v>
      </c>
      <c r="E498" s="236" t="s">
        <v>19</v>
      </c>
      <c r="F498" s="237" t="s">
        <v>1149</v>
      </c>
      <c r="G498" s="235"/>
      <c r="H498" s="238">
        <v>3.423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170</v>
      </c>
      <c r="AU498" s="244" t="s">
        <v>82</v>
      </c>
      <c r="AV498" s="13" t="s">
        <v>82</v>
      </c>
      <c r="AW498" s="13" t="s">
        <v>33</v>
      </c>
      <c r="AX498" s="13" t="s">
        <v>80</v>
      </c>
      <c r="AY498" s="244" t="s">
        <v>157</v>
      </c>
    </row>
    <row r="499" s="2" customFormat="1" ht="24.15" customHeight="1">
      <c r="A499" s="39"/>
      <c r="B499" s="40"/>
      <c r="C499" s="214" t="s">
        <v>1150</v>
      </c>
      <c r="D499" s="214" t="s">
        <v>159</v>
      </c>
      <c r="E499" s="215" t="s">
        <v>1151</v>
      </c>
      <c r="F499" s="216" t="s">
        <v>1152</v>
      </c>
      <c r="G499" s="217" t="s">
        <v>190</v>
      </c>
      <c r="H499" s="218">
        <v>0.127</v>
      </c>
      <c r="I499" s="219"/>
      <c r="J499" s="220">
        <f>ROUND(I499*H499,2)</f>
        <v>0</v>
      </c>
      <c r="K499" s="216" t="s">
        <v>163</v>
      </c>
      <c r="L499" s="45"/>
      <c r="M499" s="221" t="s">
        <v>19</v>
      </c>
      <c r="N499" s="222" t="s">
        <v>43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300</v>
      </c>
      <c r="AT499" s="225" t="s">
        <v>159</v>
      </c>
      <c r="AU499" s="225" t="s">
        <v>82</v>
      </c>
      <c r="AY499" s="18" t="s">
        <v>157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80</v>
      </c>
      <c r="BK499" s="226">
        <f>ROUND(I499*H499,2)</f>
        <v>0</v>
      </c>
      <c r="BL499" s="18" t="s">
        <v>300</v>
      </c>
      <c r="BM499" s="225" t="s">
        <v>1153</v>
      </c>
    </row>
    <row r="500" s="2" customFormat="1">
      <c r="A500" s="39"/>
      <c r="B500" s="40"/>
      <c r="C500" s="41"/>
      <c r="D500" s="227" t="s">
        <v>166</v>
      </c>
      <c r="E500" s="41"/>
      <c r="F500" s="228" t="s">
        <v>1154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166</v>
      </c>
      <c r="AU500" s="18" t="s">
        <v>82</v>
      </c>
    </row>
    <row r="501" s="2" customFormat="1">
      <c r="A501" s="39"/>
      <c r="B501" s="40"/>
      <c r="C501" s="41"/>
      <c r="D501" s="232" t="s">
        <v>168</v>
      </c>
      <c r="E501" s="41"/>
      <c r="F501" s="233" t="s">
        <v>1155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168</v>
      </c>
      <c r="AU501" s="18" t="s">
        <v>82</v>
      </c>
    </row>
    <row r="502" s="12" customFormat="1" ht="22.8" customHeight="1">
      <c r="A502" s="12"/>
      <c r="B502" s="198"/>
      <c r="C502" s="199"/>
      <c r="D502" s="200" t="s">
        <v>71</v>
      </c>
      <c r="E502" s="212" t="s">
        <v>519</v>
      </c>
      <c r="F502" s="212" t="s">
        <v>520</v>
      </c>
      <c r="G502" s="199"/>
      <c r="H502" s="199"/>
      <c r="I502" s="202"/>
      <c r="J502" s="213">
        <f>BK502</f>
        <v>0</v>
      </c>
      <c r="K502" s="199"/>
      <c r="L502" s="204"/>
      <c r="M502" s="205"/>
      <c r="N502" s="206"/>
      <c r="O502" s="206"/>
      <c r="P502" s="207">
        <f>SUM(P503:P525)</f>
        <v>0</v>
      </c>
      <c r="Q502" s="206"/>
      <c r="R502" s="207">
        <f>SUM(R503:R525)</f>
        <v>9.9031803000000007</v>
      </c>
      <c r="S502" s="206"/>
      <c r="T502" s="208">
        <f>SUM(T503:T525)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9" t="s">
        <v>82</v>
      </c>
      <c r="AT502" s="210" t="s">
        <v>71</v>
      </c>
      <c r="AU502" s="210" t="s">
        <v>80</v>
      </c>
      <c r="AY502" s="209" t="s">
        <v>157</v>
      </c>
      <c r="BK502" s="211">
        <f>SUM(BK503:BK525)</f>
        <v>0</v>
      </c>
    </row>
    <row r="503" s="2" customFormat="1" ht="24.15" customHeight="1">
      <c r="A503" s="39"/>
      <c r="B503" s="40"/>
      <c r="C503" s="214" t="s">
        <v>1156</v>
      </c>
      <c r="D503" s="214" t="s">
        <v>159</v>
      </c>
      <c r="E503" s="215" t="s">
        <v>1157</v>
      </c>
      <c r="F503" s="216" t="s">
        <v>1158</v>
      </c>
      <c r="G503" s="217" t="s">
        <v>200</v>
      </c>
      <c r="H503" s="218">
        <v>136.18000000000001</v>
      </c>
      <c r="I503" s="219"/>
      <c r="J503" s="220">
        <f>ROUND(I503*H503,2)</f>
        <v>0</v>
      </c>
      <c r="K503" s="216" t="s">
        <v>163</v>
      </c>
      <c r="L503" s="45"/>
      <c r="M503" s="221" t="s">
        <v>19</v>
      </c>
      <c r="N503" s="222" t="s">
        <v>43</v>
      </c>
      <c r="O503" s="85"/>
      <c r="P503" s="223">
        <f>O503*H503</f>
        <v>0</v>
      </c>
      <c r="Q503" s="223">
        <v>0.025510000000000001</v>
      </c>
      <c r="R503" s="223">
        <f>Q503*H503</f>
        <v>3.4739518000000005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300</v>
      </c>
      <c r="AT503" s="225" t="s">
        <v>159</v>
      </c>
      <c r="AU503" s="225" t="s">
        <v>82</v>
      </c>
      <c r="AY503" s="18" t="s">
        <v>157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80</v>
      </c>
      <c r="BK503" s="226">
        <f>ROUND(I503*H503,2)</f>
        <v>0</v>
      </c>
      <c r="BL503" s="18" t="s">
        <v>300</v>
      </c>
      <c r="BM503" s="225" t="s">
        <v>1159</v>
      </c>
    </row>
    <row r="504" s="2" customFormat="1">
      <c r="A504" s="39"/>
      <c r="B504" s="40"/>
      <c r="C504" s="41"/>
      <c r="D504" s="227" t="s">
        <v>166</v>
      </c>
      <c r="E504" s="41"/>
      <c r="F504" s="228" t="s">
        <v>1160</v>
      </c>
      <c r="G504" s="41"/>
      <c r="H504" s="41"/>
      <c r="I504" s="229"/>
      <c r="J504" s="41"/>
      <c r="K504" s="41"/>
      <c r="L504" s="45"/>
      <c r="M504" s="230"/>
      <c r="N504" s="231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166</v>
      </c>
      <c r="AU504" s="18" t="s">
        <v>82</v>
      </c>
    </row>
    <row r="505" s="2" customFormat="1">
      <c r="A505" s="39"/>
      <c r="B505" s="40"/>
      <c r="C505" s="41"/>
      <c r="D505" s="232" t="s">
        <v>168</v>
      </c>
      <c r="E505" s="41"/>
      <c r="F505" s="233" t="s">
        <v>1161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168</v>
      </c>
      <c r="AU505" s="18" t="s">
        <v>82</v>
      </c>
    </row>
    <row r="506" s="13" customFormat="1">
      <c r="A506" s="13"/>
      <c r="B506" s="234"/>
      <c r="C506" s="235"/>
      <c r="D506" s="227" t="s">
        <v>170</v>
      </c>
      <c r="E506" s="236" t="s">
        <v>19</v>
      </c>
      <c r="F506" s="237" t="s">
        <v>1162</v>
      </c>
      <c r="G506" s="235"/>
      <c r="H506" s="238">
        <v>72.450000000000003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170</v>
      </c>
      <c r="AU506" s="244" t="s">
        <v>82</v>
      </c>
      <c r="AV506" s="13" t="s">
        <v>82</v>
      </c>
      <c r="AW506" s="13" t="s">
        <v>33</v>
      </c>
      <c r="AX506" s="13" t="s">
        <v>72</v>
      </c>
      <c r="AY506" s="244" t="s">
        <v>157</v>
      </c>
    </row>
    <row r="507" s="13" customFormat="1">
      <c r="A507" s="13"/>
      <c r="B507" s="234"/>
      <c r="C507" s="235"/>
      <c r="D507" s="227" t="s">
        <v>170</v>
      </c>
      <c r="E507" s="236" t="s">
        <v>19</v>
      </c>
      <c r="F507" s="237" t="s">
        <v>1163</v>
      </c>
      <c r="G507" s="235"/>
      <c r="H507" s="238">
        <v>63.729999999999997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170</v>
      </c>
      <c r="AU507" s="244" t="s">
        <v>82</v>
      </c>
      <c r="AV507" s="13" t="s">
        <v>82</v>
      </c>
      <c r="AW507" s="13" t="s">
        <v>33</v>
      </c>
      <c r="AX507" s="13" t="s">
        <v>72</v>
      </c>
      <c r="AY507" s="244" t="s">
        <v>157</v>
      </c>
    </row>
    <row r="508" s="15" customFormat="1">
      <c r="A508" s="15"/>
      <c r="B508" s="256"/>
      <c r="C508" s="257"/>
      <c r="D508" s="227" t="s">
        <v>170</v>
      </c>
      <c r="E508" s="258" t="s">
        <v>19</v>
      </c>
      <c r="F508" s="259" t="s">
        <v>208</v>
      </c>
      <c r="G508" s="257"/>
      <c r="H508" s="260">
        <v>136.18000000000001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170</v>
      </c>
      <c r="AU508" s="266" t="s">
        <v>82</v>
      </c>
      <c r="AV508" s="15" t="s">
        <v>164</v>
      </c>
      <c r="AW508" s="15" t="s">
        <v>33</v>
      </c>
      <c r="AX508" s="15" t="s">
        <v>80</v>
      </c>
      <c r="AY508" s="266" t="s">
        <v>157</v>
      </c>
    </row>
    <row r="509" s="2" customFormat="1" ht="24.15" customHeight="1">
      <c r="A509" s="39"/>
      <c r="B509" s="40"/>
      <c r="C509" s="214" t="s">
        <v>460</v>
      </c>
      <c r="D509" s="214" t="s">
        <v>159</v>
      </c>
      <c r="E509" s="215" t="s">
        <v>1164</v>
      </c>
      <c r="F509" s="216" t="s">
        <v>1165</v>
      </c>
      <c r="G509" s="217" t="s">
        <v>200</v>
      </c>
      <c r="H509" s="218">
        <v>16.960000000000001</v>
      </c>
      <c r="I509" s="219"/>
      <c r="J509" s="220">
        <f>ROUND(I509*H509,2)</f>
        <v>0</v>
      </c>
      <c r="K509" s="216" t="s">
        <v>163</v>
      </c>
      <c r="L509" s="45"/>
      <c r="M509" s="221" t="s">
        <v>19</v>
      </c>
      <c r="N509" s="222" t="s">
        <v>43</v>
      </c>
      <c r="O509" s="85"/>
      <c r="P509" s="223">
        <f>O509*H509</f>
        <v>0</v>
      </c>
      <c r="Q509" s="223">
        <v>0.01385</v>
      </c>
      <c r="R509" s="223">
        <f>Q509*H509</f>
        <v>0.23489599999999999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300</v>
      </c>
      <c r="AT509" s="225" t="s">
        <v>159</v>
      </c>
      <c r="AU509" s="225" t="s">
        <v>82</v>
      </c>
      <c r="AY509" s="18" t="s">
        <v>157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80</v>
      </c>
      <c r="BK509" s="226">
        <f>ROUND(I509*H509,2)</f>
        <v>0</v>
      </c>
      <c r="BL509" s="18" t="s">
        <v>300</v>
      </c>
      <c r="BM509" s="225" t="s">
        <v>1166</v>
      </c>
    </row>
    <row r="510" s="2" customFormat="1">
      <c r="A510" s="39"/>
      <c r="B510" s="40"/>
      <c r="C510" s="41"/>
      <c r="D510" s="227" t="s">
        <v>166</v>
      </c>
      <c r="E510" s="41"/>
      <c r="F510" s="228" t="s">
        <v>1167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166</v>
      </c>
      <c r="AU510" s="18" t="s">
        <v>82</v>
      </c>
    </row>
    <row r="511" s="2" customFormat="1">
      <c r="A511" s="39"/>
      <c r="B511" s="40"/>
      <c r="C511" s="41"/>
      <c r="D511" s="232" t="s">
        <v>168</v>
      </c>
      <c r="E511" s="41"/>
      <c r="F511" s="233" t="s">
        <v>1168</v>
      </c>
      <c r="G511" s="41"/>
      <c r="H511" s="41"/>
      <c r="I511" s="229"/>
      <c r="J511" s="41"/>
      <c r="K511" s="41"/>
      <c r="L511" s="45"/>
      <c r="M511" s="230"/>
      <c r="N511" s="231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168</v>
      </c>
      <c r="AU511" s="18" t="s">
        <v>82</v>
      </c>
    </row>
    <row r="512" s="2" customFormat="1" ht="33" customHeight="1">
      <c r="A512" s="39"/>
      <c r="B512" s="40"/>
      <c r="C512" s="214" t="s">
        <v>1169</v>
      </c>
      <c r="D512" s="214" t="s">
        <v>159</v>
      </c>
      <c r="E512" s="215" t="s">
        <v>1170</v>
      </c>
      <c r="F512" s="216" t="s">
        <v>1171</v>
      </c>
      <c r="G512" s="217" t="s">
        <v>200</v>
      </c>
      <c r="H512" s="218">
        <v>1278.5</v>
      </c>
      <c r="I512" s="219"/>
      <c r="J512" s="220">
        <f>ROUND(I512*H512,2)</f>
        <v>0</v>
      </c>
      <c r="K512" s="216" t="s">
        <v>163</v>
      </c>
      <c r="L512" s="45"/>
      <c r="M512" s="221" t="s">
        <v>19</v>
      </c>
      <c r="N512" s="222" t="s">
        <v>43</v>
      </c>
      <c r="O512" s="85"/>
      <c r="P512" s="223">
        <f>O512*H512</f>
        <v>0</v>
      </c>
      <c r="Q512" s="223">
        <v>0.00117</v>
      </c>
      <c r="R512" s="223">
        <f>Q512*H512</f>
        <v>1.4958450000000001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300</v>
      </c>
      <c r="AT512" s="225" t="s">
        <v>159</v>
      </c>
      <c r="AU512" s="225" t="s">
        <v>82</v>
      </c>
      <c r="AY512" s="18" t="s">
        <v>157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80</v>
      </c>
      <c r="BK512" s="226">
        <f>ROUND(I512*H512,2)</f>
        <v>0</v>
      </c>
      <c r="BL512" s="18" t="s">
        <v>300</v>
      </c>
      <c r="BM512" s="225" t="s">
        <v>1172</v>
      </c>
    </row>
    <row r="513" s="2" customFormat="1">
      <c r="A513" s="39"/>
      <c r="B513" s="40"/>
      <c r="C513" s="41"/>
      <c r="D513" s="227" t="s">
        <v>166</v>
      </c>
      <c r="E513" s="41"/>
      <c r="F513" s="228" t="s">
        <v>1173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166</v>
      </c>
      <c r="AU513" s="18" t="s">
        <v>82</v>
      </c>
    </row>
    <row r="514" s="2" customFormat="1">
      <c r="A514" s="39"/>
      <c r="B514" s="40"/>
      <c r="C514" s="41"/>
      <c r="D514" s="232" t="s">
        <v>168</v>
      </c>
      <c r="E514" s="41"/>
      <c r="F514" s="233" t="s">
        <v>1174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168</v>
      </c>
      <c r="AU514" s="18" t="s">
        <v>82</v>
      </c>
    </row>
    <row r="515" s="13" customFormat="1">
      <c r="A515" s="13"/>
      <c r="B515" s="234"/>
      <c r="C515" s="235"/>
      <c r="D515" s="227" t="s">
        <v>170</v>
      </c>
      <c r="E515" s="236" t="s">
        <v>19</v>
      </c>
      <c r="F515" s="237" t="s">
        <v>1175</v>
      </c>
      <c r="G515" s="235"/>
      <c r="H515" s="238">
        <v>505.19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170</v>
      </c>
      <c r="AU515" s="244" t="s">
        <v>82</v>
      </c>
      <c r="AV515" s="13" t="s">
        <v>82</v>
      </c>
      <c r="AW515" s="13" t="s">
        <v>33</v>
      </c>
      <c r="AX515" s="13" t="s">
        <v>72</v>
      </c>
      <c r="AY515" s="244" t="s">
        <v>157</v>
      </c>
    </row>
    <row r="516" s="13" customFormat="1">
      <c r="A516" s="13"/>
      <c r="B516" s="234"/>
      <c r="C516" s="235"/>
      <c r="D516" s="227" t="s">
        <v>170</v>
      </c>
      <c r="E516" s="236" t="s">
        <v>19</v>
      </c>
      <c r="F516" s="237" t="s">
        <v>1176</v>
      </c>
      <c r="G516" s="235"/>
      <c r="H516" s="238">
        <v>745.96000000000004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170</v>
      </c>
      <c r="AU516" s="244" t="s">
        <v>82</v>
      </c>
      <c r="AV516" s="13" t="s">
        <v>82</v>
      </c>
      <c r="AW516" s="13" t="s">
        <v>33</v>
      </c>
      <c r="AX516" s="13" t="s">
        <v>72</v>
      </c>
      <c r="AY516" s="244" t="s">
        <v>157</v>
      </c>
    </row>
    <row r="517" s="13" customFormat="1">
      <c r="A517" s="13"/>
      <c r="B517" s="234"/>
      <c r="C517" s="235"/>
      <c r="D517" s="227" t="s">
        <v>170</v>
      </c>
      <c r="E517" s="236" t="s">
        <v>19</v>
      </c>
      <c r="F517" s="237" t="s">
        <v>1177</v>
      </c>
      <c r="G517" s="235"/>
      <c r="H517" s="238">
        <v>13.85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170</v>
      </c>
      <c r="AU517" s="244" t="s">
        <v>82</v>
      </c>
      <c r="AV517" s="13" t="s">
        <v>82</v>
      </c>
      <c r="AW517" s="13" t="s">
        <v>33</v>
      </c>
      <c r="AX517" s="13" t="s">
        <v>72</v>
      </c>
      <c r="AY517" s="244" t="s">
        <v>157</v>
      </c>
    </row>
    <row r="518" s="13" customFormat="1">
      <c r="A518" s="13"/>
      <c r="B518" s="234"/>
      <c r="C518" s="235"/>
      <c r="D518" s="227" t="s">
        <v>170</v>
      </c>
      <c r="E518" s="236" t="s">
        <v>19</v>
      </c>
      <c r="F518" s="237" t="s">
        <v>1178</v>
      </c>
      <c r="G518" s="235"/>
      <c r="H518" s="238">
        <v>13.5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170</v>
      </c>
      <c r="AU518" s="244" t="s">
        <v>82</v>
      </c>
      <c r="AV518" s="13" t="s">
        <v>82</v>
      </c>
      <c r="AW518" s="13" t="s">
        <v>33</v>
      </c>
      <c r="AX518" s="13" t="s">
        <v>72</v>
      </c>
      <c r="AY518" s="244" t="s">
        <v>157</v>
      </c>
    </row>
    <row r="519" s="15" customFormat="1">
      <c r="A519" s="15"/>
      <c r="B519" s="256"/>
      <c r="C519" s="257"/>
      <c r="D519" s="227" t="s">
        <v>170</v>
      </c>
      <c r="E519" s="258" t="s">
        <v>19</v>
      </c>
      <c r="F519" s="259" t="s">
        <v>208</v>
      </c>
      <c r="G519" s="257"/>
      <c r="H519" s="260">
        <v>1278.5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170</v>
      </c>
      <c r="AU519" s="266" t="s">
        <v>82</v>
      </c>
      <c r="AV519" s="15" t="s">
        <v>164</v>
      </c>
      <c r="AW519" s="15" t="s">
        <v>33</v>
      </c>
      <c r="AX519" s="15" t="s">
        <v>80</v>
      </c>
      <c r="AY519" s="266" t="s">
        <v>157</v>
      </c>
    </row>
    <row r="520" s="2" customFormat="1" ht="24.15" customHeight="1">
      <c r="A520" s="39"/>
      <c r="B520" s="40"/>
      <c r="C520" s="271" t="s">
        <v>1179</v>
      </c>
      <c r="D520" s="271" t="s">
        <v>891</v>
      </c>
      <c r="E520" s="272" t="s">
        <v>1180</v>
      </c>
      <c r="F520" s="273" t="s">
        <v>1181</v>
      </c>
      <c r="G520" s="274" t="s">
        <v>200</v>
      </c>
      <c r="H520" s="275">
        <v>1342.425</v>
      </c>
      <c r="I520" s="276"/>
      <c r="J520" s="277">
        <f>ROUND(I520*H520,2)</f>
        <v>0</v>
      </c>
      <c r="K520" s="273" t="s">
        <v>163</v>
      </c>
      <c r="L520" s="278"/>
      <c r="M520" s="279" t="s">
        <v>19</v>
      </c>
      <c r="N520" s="280" t="s">
        <v>43</v>
      </c>
      <c r="O520" s="85"/>
      <c r="P520" s="223">
        <f>O520*H520</f>
        <v>0</v>
      </c>
      <c r="Q520" s="223">
        <v>0.0035000000000000001</v>
      </c>
      <c r="R520" s="223">
        <f>Q520*H520</f>
        <v>4.6984874999999997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416</v>
      </c>
      <c r="AT520" s="225" t="s">
        <v>891</v>
      </c>
      <c r="AU520" s="225" t="s">
        <v>82</v>
      </c>
      <c r="AY520" s="18" t="s">
        <v>157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80</v>
      </c>
      <c r="BK520" s="226">
        <f>ROUND(I520*H520,2)</f>
        <v>0</v>
      </c>
      <c r="BL520" s="18" t="s">
        <v>300</v>
      </c>
      <c r="BM520" s="225" t="s">
        <v>1182</v>
      </c>
    </row>
    <row r="521" s="2" customFormat="1">
      <c r="A521" s="39"/>
      <c r="B521" s="40"/>
      <c r="C521" s="41"/>
      <c r="D521" s="227" t="s">
        <v>166</v>
      </c>
      <c r="E521" s="41"/>
      <c r="F521" s="228" t="s">
        <v>1181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166</v>
      </c>
      <c r="AU521" s="18" t="s">
        <v>82</v>
      </c>
    </row>
    <row r="522" s="13" customFormat="1">
      <c r="A522" s="13"/>
      <c r="B522" s="234"/>
      <c r="C522" s="235"/>
      <c r="D522" s="227" t="s">
        <v>170</v>
      </c>
      <c r="E522" s="235"/>
      <c r="F522" s="237" t="s">
        <v>1183</v>
      </c>
      <c r="G522" s="235"/>
      <c r="H522" s="238">
        <v>1342.425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170</v>
      </c>
      <c r="AU522" s="244" t="s">
        <v>82</v>
      </c>
      <c r="AV522" s="13" t="s">
        <v>82</v>
      </c>
      <c r="AW522" s="13" t="s">
        <v>4</v>
      </c>
      <c r="AX522" s="13" t="s">
        <v>80</v>
      </c>
      <c r="AY522" s="244" t="s">
        <v>157</v>
      </c>
    </row>
    <row r="523" s="2" customFormat="1" ht="24.15" customHeight="1">
      <c r="A523" s="39"/>
      <c r="B523" s="40"/>
      <c r="C523" s="214" t="s">
        <v>1184</v>
      </c>
      <c r="D523" s="214" t="s">
        <v>159</v>
      </c>
      <c r="E523" s="215" t="s">
        <v>1185</v>
      </c>
      <c r="F523" s="216" t="s">
        <v>1186</v>
      </c>
      <c r="G523" s="217" t="s">
        <v>190</v>
      </c>
      <c r="H523" s="218">
        <v>9.9030000000000005</v>
      </c>
      <c r="I523" s="219"/>
      <c r="J523" s="220">
        <f>ROUND(I523*H523,2)</f>
        <v>0</v>
      </c>
      <c r="K523" s="216" t="s">
        <v>163</v>
      </c>
      <c r="L523" s="45"/>
      <c r="M523" s="221" t="s">
        <v>19</v>
      </c>
      <c r="N523" s="222" t="s">
        <v>43</v>
      </c>
      <c r="O523" s="85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300</v>
      </c>
      <c r="AT523" s="225" t="s">
        <v>159</v>
      </c>
      <c r="AU523" s="225" t="s">
        <v>82</v>
      </c>
      <c r="AY523" s="18" t="s">
        <v>157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80</v>
      </c>
      <c r="BK523" s="226">
        <f>ROUND(I523*H523,2)</f>
        <v>0</v>
      </c>
      <c r="BL523" s="18" t="s">
        <v>300</v>
      </c>
      <c r="BM523" s="225" t="s">
        <v>1187</v>
      </c>
    </row>
    <row r="524" s="2" customFormat="1">
      <c r="A524" s="39"/>
      <c r="B524" s="40"/>
      <c r="C524" s="41"/>
      <c r="D524" s="227" t="s">
        <v>166</v>
      </c>
      <c r="E524" s="41"/>
      <c r="F524" s="228" t="s">
        <v>1188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166</v>
      </c>
      <c r="AU524" s="18" t="s">
        <v>82</v>
      </c>
    </row>
    <row r="525" s="2" customFormat="1">
      <c r="A525" s="39"/>
      <c r="B525" s="40"/>
      <c r="C525" s="41"/>
      <c r="D525" s="232" t="s">
        <v>168</v>
      </c>
      <c r="E525" s="41"/>
      <c r="F525" s="233" t="s">
        <v>1189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168</v>
      </c>
      <c r="AU525" s="18" t="s">
        <v>82</v>
      </c>
    </row>
    <row r="526" s="12" customFormat="1" ht="22.8" customHeight="1">
      <c r="A526" s="12"/>
      <c r="B526" s="198"/>
      <c r="C526" s="199"/>
      <c r="D526" s="200" t="s">
        <v>71</v>
      </c>
      <c r="E526" s="212" t="s">
        <v>536</v>
      </c>
      <c r="F526" s="212" t="s">
        <v>537</v>
      </c>
      <c r="G526" s="199"/>
      <c r="H526" s="199"/>
      <c r="I526" s="202"/>
      <c r="J526" s="213">
        <f>BK526</f>
        <v>0</v>
      </c>
      <c r="K526" s="199"/>
      <c r="L526" s="204"/>
      <c r="M526" s="205"/>
      <c r="N526" s="206"/>
      <c r="O526" s="206"/>
      <c r="P526" s="207">
        <f>SUM(P527:P801)</f>
        <v>0</v>
      </c>
      <c r="Q526" s="206"/>
      <c r="R526" s="207">
        <f>SUM(R527:R801)</f>
        <v>3.2474716000000003</v>
      </c>
      <c r="S526" s="206"/>
      <c r="T526" s="208">
        <f>SUM(T527:T801)</f>
        <v>0.00069999999999999999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9" t="s">
        <v>82</v>
      </c>
      <c r="AT526" s="210" t="s">
        <v>71</v>
      </c>
      <c r="AU526" s="210" t="s">
        <v>80</v>
      </c>
      <c r="AY526" s="209" t="s">
        <v>157</v>
      </c>
      <c r="BK526" s="211">
        <f>SUM(BK527:BK801)</f>
        <v>0</v>
      </c>
    </row>
    <row r="527" s="2" customFormat="1" ht="24.15" customHeight="1">
      <c r="A527" s="39"/>
      <c r="B527" s="40"/>
      <c r="C527" s="214" t="s">
        <v>1190</v>
      </c>
      <c r="D527" s="214" t="s">
        <v>159</v>
      </c>
      <c r="E527" s="215" t="s">
        <v>1191</v>
      </c>
      <c r="F527" s="216" t="s">
        <v>1192</v>
      </c>
      <c r="G527" s="217" t="s">
        <v>200</v>
      </c>
      <c r="H527" s="218">
        <v>130.83000000000001</v>
      </c>
      <c r="I527" s="219"/>
      <c r="J527" s="220">
        <f>ROUND(I527*H527,2)</f>
        <v>0</v>
      </c>
      <c r="K527" s="216" t="s">
        <v>163</v>
      </c>
      <c r="L527" s="45"/>
      <c r="M527" s="221" t="s">
        <v>19</v>
      </c>
      <c r="N527" s="222" t="s">
        <v>43</v>
      </c>
      <c r="O527" s="85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5" t="s">
        <v>300</v>
      </c>
      <c r="AT527" s="225" t="s">
        <v>159</v>
      </c>
      <c r="AU527" s="225" t="s">
        <v>82</v>
      </c>
      <c r="AY527" s="18" t="s">
        <v>157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8" t="s">
        <v>80</v>
      </c>
      <c r="BK527" s="226">
        <f>ROUND(I527*H527,2)</f>
        <v>0</v>
      </c>
      <c r="BL527" s="18" t="s">
        <v>300</v>
      </c>
      <c r="BM527" s="225" t="s">
        <v>1193</v>
      </c>
    </row>
    <row r="528" s="2" customFormat="1">
      <c r="A528" s="39"/>
      <c r="B528" s="40"/>
      <c r="C528" s="41"/>
      <c r="D528" s="227" t="s">
        <v>166</v>
      </c>
      <c r="E528" s="41"/>
      <c r="F528" s="228" t="s">
        <v>1194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166</v>
      </c>
      <c r="AU528" s="18" t="s">
        <v>82</v>
      </c>
    </row>
    <row r="529" s="2" customFormat="1">
      <c r="A529" s="39"/>
      <c r="B529" s="40"/>
      <c r="C529" s="41"/>
      <c r="D529" s="232" t="s">
        <v>168</v>
      </c>
      <c r="E529" s="41"/>
      <c r="F529" s="233" t="s">
        <v>1195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168</v>
      </c>
      <c r="AU529" s="18" t="s">
        <v>82</v>
      </c>
    </row>
    <row r="530" s="2" customFormat="1">
      <c r="A530" s="39"/>
      <c r="B530" s="40"/>
      <c r="C530" s="41"/>
      <c r="D530" s="227" t="s">
        <v>298</v>
      </c>
      <c r="E530" s="41"/>
      <c r="F530" s="267" t="s">
        <v>1196</v>
      </c>
      <c r="G530" s="41"/>
      <c r="H530" s="41"/>
      <c r="I530" s="229"/>
      <c r="J530" s="41"/>
      <c r="K530" s="41"/>
      <c r="L530" s="45"/>
      <c r="M530" s="230"/>
      <c r="N530" s="231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298</v>
      </c>
      <c r="AU530" s="18" t="s">
        <v>82</v>
      </c>
    </row>
    <row r="531" s="13" customFormat="1">
      <c r="A531" s="13"/>
      <c r="B531" s="234"/>
      <c r="C531" s="235"/>
      <c r="D531" s="227" t="s">
        <v>170</v>
      </c>
      <c r="E531" s="236" t="s">
        <v>19</v>
      </c>
      <c r="F531" s="237" t="s">
        <v>1197</v>
      </c>
      <c r="G531" s="235"/>
      <c r="H531" s="238">
        <v>130.83000000000001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170</v>
      </c>
      <c r="AU531" s="244" t="s">
        <v>82</v>
      </c>
      <c r="AV531" s="13" t="s">
        <v>82</v>
      </c>
      <c r="AW531" s="13" t="s">
        <v>33</v>
      </c>
      <c r="AX531" s="13" t="s">
        <v>80</v>
      </c>
      <c r="AY531" s="244" t="s">
        <v>157</v>
      </c>
    </row>
    <row r="532" s="2" customFormat="1" ht="24.15" customHeight="1">
      <c r="A532" s="39"/>
      <c r="B532" s="40"/>
      <c r="C532" s="271" t="s">
        <v>1198</v>
      </c>
      <c r="D532" s="271" t="s">
        <v>891</v>
      </c>
      <c r="E532" s="272" t="s">
        <v>1199</v>
      </c>
      <c r="F532" s="273" t="s">
        <v>1200</v>
      </c>
      <c r="G532" s="274" t="s">
        <v>200</v>
      </c>
      <c r="H532" s="275">
        <v>130.83000000000001</v>
      </c>
      <c r="I532" s="276"/>
      <c r="J532" s="277">
        <f>ROUND(I532*H532,2)</f>
        <v>0</v>
      </c>
      <c r="K532" s="273" t="s">
        <v>163</v>
      </c>
      <c r="L532" s="278"/>
      <c r="M532" s="279" t="s">
        <v>19</v>
      </c>
      <c r="N532" s="280" t="s">
        <v>43</v>
      </c>
      <c r="O532" s="85"/>
      <c r="P532" s="223">
        <f>O532*H532</f>
        <v>0</v>
      </c>
      <c r="Q532" s="223">
        <v>0.01652</v>
      </c>
      <c r="R532" s="223">
        <f>Q532*H532</f>
        <v>2.1613116000000003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416</v>
      </c>
      <c r="AT532" s="225" t="s">
        <v>891</v>
      </c>
      <c r="AU532" s="225" t="s">
        <v>82</v>
      </c>
      <c r="AY532" s="18" t="s">
        <v>157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80</v>
      </c>
      <c r="BK532" s="226">
        <f>ROUND(I532*H532,2)</f>
        <v>0</v>
      </c>
      <c r="BL532" s="18" t="s">
        <v>300</v>
      </c>
      <c r="BM532" s="225" t="s">
        <v>1201</v>
      </c>
    </row>
    <row r="533" s="2" customFormat="1">
      <c r="A533" s="39"/>
      <c r="B533" s="40"/>
      <c r="C533" s="41"/>
      <c r="D533" s="227" t="s">
        <v>166</v>
      </c>
      <c r="E533" s="41"/>
      <c r="F533" s="228" t="s">
        <v>1200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166</v>
      </c>
      <c r="AU533" s="18" t="s">
        <v>82</v>
      </c>
    </row>
    <row r="534" s="2" customFormat="1" ht="16.5" customHeight="1">
      <c r="A534" s="39"/>
      <c r="B534" s="40"/>
      <c r="C534" s="214" t="s">
        <v>1202</v>
      </c>
      <c r="D534" s="214" t="s">
        <v>159</v>
      </c>
      <c r="E534" s="215" t="s">
        <v>1203</v>
      </c>
      <c r="F534" s="216" t="s">
        <v>1204</v>
      </c>
      <c r="G534" s="217" t="s">
        <v>308</v>
      </c>
      <c r="H534" s="218">
        <v>2</v>
      </c>
      <c r="I534" s="219"/>
      <c r="J534" s="220">
        <f>ROUND(I534*H534,2)</f>
        <v>0</v>
      </c>
      <c r="K534" s="216" t="s">
        <v>19</v>
      </c>
      <c r="L534" s="45"/>
      <c r="M534" s="221" t="s">
        <v>19</v>
      </c>
      <c r="N534" s="222" t="s">
        <v>43</v>
      </c>
      <c r="O534" s="85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5" t="s">
        <v>300</v>
      </c>
      <c r="AT534" s="225" t="s">
        <v>159</v>
      </c>
      <c r="AU534" s="225" t="s">
        <v>82</v>
      </c>
      <c r="AY534" s="18" t="s">
        <v>157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8" t="s">
        <v>80</v>
      </c>
      <c r="BK534" s="226">
        <f>ROUND(I534*H534,2)</f>
        <v>0</v>
      </c>
      <c r="BL534" s="18" t="s">
        <v>300</v>
      </c>
      <c r="BM534" s="225" t="s">
        <v>1205</v>
      </c>
    </row>
    <row r="535" s="2" customFormat="1">
      <c r="A535" s="39"/>
      <c r="B535" s="40"/>
      <c r="C535" s="41"/>
      <c r="D535" s="227" t="s">
        <v>166</v>
      </c>
      <c r="E535" s="41"/>
      <c r="F535" s="228" t="s">
        <v>1204</v>
      </c>
      <c r="G535" s="41"/>
      <c r="H535" s="41"/>
      <c r="I535" s="229"/>
      <c r="J535" s="41"/>
      <c r="K535" s="41"/>
      <c r="L535" s="45"/>
      <c r="M535" s="230"/>
      <c r="N535" s="23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166</v>
      </c>
      <c r="AU535" s="18" t="s">
        <v>82</v>
      </c>
    </row>
    <row r="536" s="2" customFormat="1">
      <c r="A536" s="39"/>
      <c r="B536" s="40"/>
      <c r="C536" s="41"/>
      <c r="D536" s="227" t="s">
        <v>298</v>
      </c>
      <c r="E536" s="41"/>
      <c r="F536" s="267" t="s">
        <v>1206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298</v>
      </c>
      <c r="AU536" s="18" t="s">
        <v>82</v>
      </c>
    </row>
    <row r="537" s="2" customFormat="1" ht="16.5" customHeight="1">
      <c r="A537" s="39"/>
      <c r="B537" s="40"/>
      <c r="C537" s="214" t="s">
        <v>1207</v>
      </c>
      <c r="D537" s="214" t="s">
        <v>159</v>
      </c>
      <c r="E537" s="215" t="s">
        <v>1208</v>
      </c>
      <c r="F537" s="216" t="s">
        <v>1209</v>
      </c>
      <c r="G537" s="217" t="s">
        <v>308</v>
      </c>
      <c r="H537" s="218">
        <v>7</v>
      </c>
      <c r="I537" s="219"/>
      <c r="J537" s="220">
        <f>ROUND(I537*H537,2)</f>
        <v>0</v>
      </c>
      <c r="K537" s="216" t="s">
        <v>163</v>
      </c>
      <c r="L537" s="45"/>
      <c r="M537" s="221" t="s">
        <v>19</v>
      </c>
      <c r="N537" s="222" t="s">
        <v>43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0.00010000000000000001</v>
      </c>
      <c r="T537" s="224">
        <f>S537*H537</f>
        <v>0.00069999999999999999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300</v>
      </c>
      <c r="AT537" s="225" t="s">
        <v>159</v>
      </c>
      <c r="AU537" s="225" t="s">
        <v>82</v>
      </c>
      <c r="AY537" s="18" t="s">
        <v>157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80</v>
      </c>
      <c r="BK537" s="226">
        <f>ROUND(I537*H537,2)</f>
        <v>0</v>
      </c>
      <c r="BL537" s="18" t="s">
        <v>300</v>
      </c>
      <c r="BM537" s="225" t="s">
        <v>1210</v>
      </c>
    </row>
    <row r="538" s="2" customFormat="1">
      <c r="A538" s="39"/>
      <c r="B538" s="40"/>
      <c r="C538" s="41"/>
      <c r="D538" s="227" t="s">
        <v>166</v>
      </c>
      <c r="E538" s="41"/>
      <c r="F538" s="228" t="s">
        <v>1211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166</v>
      </c>
      <c r="AU538" s="18" t="s">
        <v>82</v>
      </c>
    </row>
    <row r="539" s="2" customFormat="1">
      <c r="A539" s="39"/>
      <c r="B539" s="40"/>
      <c r="C539" s="41"/>
      <c r="D539" s="232" t="s">
        <v>168</v>
      </c>
      <c r="E539" s="41"/>
      <c r="F539" s="233" t="s">
        <v>1212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168</v>
      </c>
      <c r="AU539" s="18" t="s">
        <v>82</v>
      </c>
    </row>
    <row r="540" s="2" customFormat="1">
      <c r="A540" s="39"/>
      <c r="B540" s="40"/>
      <c r="C540" s="41"/>
      <c r="D540" s="227" t="s">
        <v>298</v>
      </c>
      <c r="E540" s="41"/>
      <c r="F540" s="267" t="s">
        <v>1213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298</v>
      </c>
      <c r="AU540" s="18" t="s">
        <v>82</v>
      </c>
    </row>
    <row r="541" s="2" customFormat="1" ht="24.15" customHeight="1">
      <c r="A541" s="39"/>
      <c r="B541" s="40"/>
      <c r="C541" s="214" t="s">
        <v>1214</v>
      </c>
      <c r="D541" s="214" t="s">
        <v>159</v>
      </c>
      <c r="E541" s="215" t="s">
        <v>1215</v>
      </c>
      <c r="F541" s="216" t="s">
        <v>1216</v>
      </c>
      <c r="G541" s="217" t="s">
        <v>308</v>
      </c>
      <c r="H541" s="218">
        <v>8</v>
      </c>
      <c r="I541" s="219"/>
      <c r="J541" s="220">
        <f>ROUND(I541*H541,2)</f>
        <v>0</v>
      </c>
      <c r="K541" s="216" t="s">
        <v>255</v>
      </c>
      <c r="L541" s="45"/>
      <c r="M541" s="221" t="s">
        <v>19</v>
      </c>
      <c r="N541" s="222" t="s">
        <v>43</v>
      </c>
      <c r="O541" s="85"/>
      <c r="P541" s="223">
        <f>O541*H541</f>
        <v>0</v>
      </c>
      <c r="Q541" s="223">
        <v>0.00048000000000000001</v>
      </c>
      <c r="R541" s="223">
        <f>Q541*H541</f>
        <v>0.0038400000000000001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300</v>
      </c>
      <c r="AT541" s="225" t="s">
        <v>159</v>
      </c>
      <c r="AU541" s="225" t="s">
        <v>82</v>
      </c>
      <c r="AY541" s="18" t="s">
        <v>157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80</v>
      </c>
      <c r="BK541" s="226">
        <f>ROUND(I541*H541,2)</f>
        <v>0</v>
      </c>
      <c r="BL541" s="18" t="s">
        <v>300</v>
      </c>
      <c r="BM541" s="225" t="s">
        <v>1217</v>
      </c>
    </row>
    <row r="542" s="2" customFormat="1">
      <c r="A542" s="39"/>
      <c r="B542" s="40"/>
      <c r="C542" s="41"/>
      <c r="D542" s="227" t="s">
        <v>166</v>
      </c>
      <c r="E542" s="41"/>
      <c r="F542" s="228" t="s">
        <v>1218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166</v>
      </c>
      <c r="AU542" s="18" t="s">
        <v>82</v>
      </c>
    </row>
    <row r="543" s="2" customFormat="1">
      <c r="A543" s="39"/>
      <c r="B543" s="40"/>
      <c r="C543" s="41"/>
      <c r="D543" s="232" t="s">
        <v>168</v>
      </c>
      <c r="E543" s="41"/>
      <c r="F543" s="233" t="s">
        <v>1219</v>
      </c>
      <c r="G543" s="41"/>
      <c r="H543" s="41"/>
      <c r="I543" s="229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168</v>
      </c>
      <c r="AU543" s="18" t="s">
        <v>82</v>
      </c>
    </row>
    <row r="544" s="2" customFormat="1" ht="24.15" customHeight="1">
      <c r="A544" s="39"/>
      <c r="B544" s="40"/>
      <c r="C544" s="214" t="s">
        <v>1220</v>
      </c>
      <c r="D544" s="214" t="s">
        <v>159</v>
      </c>
      <c r="E544" s="215" t="s">
        <v>1221</v>
      </c>
      <c r="F544" s="216" t="s">
        <v>1222</v>
      </c>
      <c r="G544" s="217" t="s">
        <v>308</v>
      </c>
      <c r="H544" s="218">
        <v>5</v>
      </c>
      <c r="I544" s="219"/>
      <c r="J544" s="220">
        <f>ROUND(I544*H544,2)</f>
        <v>0</v>
      </c>
      <c r="K544" s="216" t="s">
        <v>255</v>
      </c>
      <c r="L544" s="45"/>
      <c r="M544" s="221" t="s">
        <v>19</v>
      </c>
      <c r="N544" s="222" t="s">
        <v>43</v>
      </c>
      <c r="O544" s="85"/>
      <c r="P544" s="223">
        <f>O544*H544</f>
        <v>0</v>
      </c>
      <c r="Q544" s="223">
        <v>0.00040000000000000002</v>
      </c>
      <c r="R544" s="223">
        <f>Q544*H544</f>
        <v>0.002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300</v>
      </c>
      <c r="AT544" s="225" t="s">
        <v>159</v>
      </c>
      <c r="AU544" s="225" t="s">
        <v>82</v>
      </c>
      <c r="AY544" s="18" t="s">
        <v>157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80</v>
      </c>
      <c r="BK544" s="226">
        <f>ROUND(I544*H544,2)</f>
        <v>0</v>
      </c>
      <c r="BL544" s="18" t="s">
        <v>300</v>
      </c>
      <c r="BM544" s="225" t="s">
        <v>1223</v>
      </c>
    </row>
    <row r="545" s="2" customFormat="1">
      <c r="A545" s="39"/>
      <c r="B545" s="40"/>
      <c r="C545" s="41"/>
      <c r="D545" s="227" t="s">
        <v>166</v>
      </c>
      <c r="E545" s="41"/>
      <c r="F545" s="228" t="s">
        <v>1224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166</v>
      </c>
      <c r="AU545" s="18" t="s">
        <v>82</v>
      </c>
    </row>
    <row r="546" s="2" customFormat="1">
      <c r="A546" s="39"/>
      <c r="B546" s="40"/>
      <c r="C546" s="41"/>
      <c r="D546" s="232" t="s">
        <v>168</v>
      </c>
      <c r="E546" s="41"/>
      <c r="F546" s="233" t="s">
        <v>1225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168</v>
      </c>
      <c r="AU546" s="18" t="s">
        <v>82</v>
      </c>
    </row>
    <row r="547" s="2" customFormat="1" ht="24.15" customHeight="1">
      <c r="A547" s="39"/>
      <c r="B547" s="40"/>
      <c r="C547" s="214" t="s">
        <v>1226</v>
      </c>
      <c r="D547" s="214" t="s">
        <v>159</v>
      </c>
      <c r="E547" s="215" t="s">
        <v>1227</v>
      </c>
      <c r="F547" s="216" t="s">
        <v>1228</v>
      </c>
      <c r="G547" s="217" t="s">
        <v>308</v>
      </c>
      <c r="H547" s="218">
        <v>2</v>
      </c>
      <c r="I547" s="219"/>
      <c r="J547" s="220">
        <f>ROUND(I547*H547,2)</f>
        <v>0</v>
      </c>
      <c r="K547" s="216" t="s">
        <v>255</v>
      </c>
      <c r="L547" s="45"/>
      <c r="M547" s="221" t="s">
        <v>19</v>
      </c>
      <c r="N547" s="222" t="s">
        <v>43</v>
      </c>
      <c r="O547" s="85"/>
      <c r="P547" s="223">
        <f>O547*H547</f>
        <v>0</v>
      </c>
      <c r="Q547" s="223">
        <v>0.00040999999999999999</v>
      </c>
      <c r="R547" s="223">
        <f>Q547*H547</f>
        <v>0.00081999999999999998</v>
      </c>
      <c r="S547" s="223">
        <v>0</v>
      </c>
      <c r="T547" s="22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5" t="s">
        <v>300</v>
      </c>
      <c r="AT547" s="225" t="s">
        <v>159</v>
      </c>
      <c r="AU547" s="225" t="s">
        <v>82</v>
      </c>
      <c r="AY547" s="18" t="s">
        <v>157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8" t="s">
        <v>80</v>
      </c>
      <c r="BK547" s="226">
        <f>ROUND(I547*H547,2)</f>
        <v>0</v>
      </c>
      <c r="BL547" s="18" t="s">
        <v>300</v>
      </c>
      <c r="BM547" s="225" t="s">
        <v>1229</v>
      </c>
    </row>
    <row r="548" s="2" customFormat="1">
      <c r="A548" s="39"/>
      <c r="B548" s="40"/>
      <c r="C548" s="41"/>
      <c r="D548" s="227" t="s">
        <v>166</v>
      </c>
      <c r="E548" s="41"/>
      <c r="F548" s="228" t="s">
        <v>1230</v>
      </c>
      <c r="G548" s="41"/>
      <c r="H548" s="41"/>
      <c r="I548" s="229"/>
      <c r="J548" s="41"/>
      <c r="K548" s="41"/>
      <c r="L548" s="45"/>
      <c r="M548" s="230"/>
      <c r="N548" s="231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166</v>
      </c>
      <c r="AU548" s="18" t="s">
        <v>82</v>
      </c>
    </row>
    <row r="549" s="2" customFormat="1">
      <c r="A549" s="39"/>
      <c r="B549" s="40"/>
      <c r="C549" s="41"/>
      <c r="D549" s="232" t="s">
        <v>168</v>
      </c>
      <c r="E549" s="41"/>
      <c r="F549" s="233" t="s">
        <v>1231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168</v>
      </c>
      <c r="AU549" s="18" t="s">
        <v>82</v>
      </c>
    </row>
    <row r="550" s="2" customFormat="1" ht="24.15" customHeight="1">
      <c r="A550" s="39"/>
      <c r="B550" s="40"/>
      <c r="C550" s="214" t="s">
        <v>1232</v>
      </c>
      <c r="D550" s="214" t="s">
        <v>159</v>
      </c>
      <c r="E550" s="215" t="s">
        <v>1233</v>
      </c>
      <c r="F550" s="216" t="s">
        <v>1234</v>
      </c>
      <c r="G550" s="217" t="s">
        <v>308</v>
      </c>
      <c r="H550" s="218">
        <v>8</v>
      </c>
      <c r="I550" s="219"/>
      <c r="J550" s="220">
        <f>ROUND(I550*H550,2)</f>
        <v>0</v>
      </c>
      <c r="K550" s="216" t="s">
        <v>163</v>
      </c>
      <c r="L550" s="45"/>
      <c r="M550" s="221" t="s">
        <v>19</v>
      </c>
      <c r="N550" s="222" t="s">
        <v>43</v>
      </c>
      <c r="O550" s="85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300</v>
      </c>
      <c r="AT550" s="225" t="s">
        <v>159</v>
      </c>
      <c r="AU550" s="225" t="s">
        <v>82</v>
      </c>
      <c r="AY550" s="18" t="s">
        <v>157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80</v>
      </c>
      <c r="BK550" s="226">
        <f>ROUND(I550*H550,2)</f>
        <v>0</v>
      </c>
      <c r="BL550" s="18" t="s">
        <v>300</v>
      </c>
      <c r="BM550" s="225" t="s">
        <v>1235</v>
      </c>
    </row>
    <row r="551" s="2" customFormat="1">
      <c r="A551" s="39"/>
      <c r="B551" s="40"/>
      <c r="C551" s="41"/>
      <c r="D551" s="227" t="s">
        <v>166</v>
      </c>
      <c r="E551" s="41"/>
      <c r="F551" s="228" t="s">
        <v>1236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166</v>
      </c>
      <c r="AU551" s="18" t="s">
        <v>82</v>
      </c>
    </row>
    <row r="552" s="2" customFormat="1">
      <c r="A552" s="39"/>
      <c r="B552" s="40"/>
      <c r="C552" s="41"/>
      <c r="D552" s="232" t="s">
        <v>168</v>
      </c>
      <c r="E552" s="41"/>
      <c r="F552" s="233" t="s">
        <v>1237</v>
      </c>
      <c r="G552" s="41"/>
      <c r="H552" s="41"/>
      <c r="I552" s="229"/>
      <c r="J552" s="41"/>
      <c r="K552" s="41"/>
      <c r="L552" s="45"/>
      <c r="M552" s="230"/>
      <c r="N552" s="231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168</v>
      </c>
      <c r="AU552" s="18" t="s">
        <v>82</v>
      </c>
    </row>
    <row r="553" s="2" customFormat="1" ht="16.5" customHeight="1">
      <c r="A553" s="39"/>
      <c r="B553" s="40"/>
      <c r="C553" s="271" t="s">
        <v>1238</v>
      </c>
      <c r="D553" s="271" t="s">
        <v>891</v>
      </c>
      <c r="E553" s="272" t="s">
        <v>1239</v>
      </c>
      <c r="F553" s="273" t="s">
        <v>1240</v>
      </c>
      <c r="G553" s="274" t="s">
        <v>308</v>
      </c>
      <c r="H553" s="275">
        <v>4</v>
      </c>
      <c r="I553" s="276"/>
      <c r="J553" s="277">
        <f>ROUND(I553*H553,2)</f>
        <v>0</v>
      </c>
      <c r="K553" s="273" t="s">
        <v>19</v>
      </c>
      <c r="L553" s="278"/>
      <c r="M553" s="279" t="s">
        <v>19</v>
      </c>
      <c r="N553" s="280" t="s">
        <v>43</v>
      </c>
      <c r="O553" s="85"/>
      <c r="P553" s="223">
        <f>O553*H553</f>
        <v>0</v>
      </c>
      <c r="Q553" s="223">
        <v>0.034200000000000001</v>
      </c>
      <c r="R553" s="223">
        <f>Q553*H553</f>
        <v>0.13680000000000001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416</v>
      </c>
      <c r="AT553" s="225" t="s">
        <v>891</v>
      </c>
      <c r="AU553" s="225" t="s">
        <v>82</v>
      </c>
      <c r="AY553" s="18" t="s">
        <v>157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80</v>
      </c>
      <c r="BK553" s="226">
        <f>ROUND(I553*H553,2)</f>
        <v>0</v>
      </c>
      <c r="BL553" s="18" t="s">
        <v>300</v>
      </c>
      <c r="BM553" s="225" t="s">
        <v>1241</v>
      </c>
    </row>
    <row r="554" s="2" customFormat="1">
      <c r="A554" s="39"/>
      <c r="B554" s="40"/>
      <c r="C554" s="41"/>
      <c r="D554" s="227" t="s">
        <v>166</v>
      </c>
      <c r="E554" s="41"/>
      <c r="F554" s="228" t="s">
        <v>1240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166</v>
      </c>
      <c r="AU554" s="18" t="s">
        <v>82</v>
      </c>
    </row>
    <row r="555" s="2" customFormat="1" ht="16.5" customHeight="1">
      <c r="A555" s="39"/>
      <c r="B555" s="40"/>
      <c r="C555" s="271" t="s">
        <v>1242</v>
      </c>
      <c r="D555" s="271" t="s">
        <v>891</v>
      </c>
      <c r="E555" s="272" t="s">
        <v>1243</v>
      </c>
      <c r="F555" s="273" t="s">
        <v>1244</v>
      </c>
      <c r="G555" s="274" t="s">
        <v>308</v>
      </c>
      <c r="H555" s="275">
        <v>4</v>
      </c>
      <c r="I555" s="276"/>
      <c r="J555" s="277">
        <f>ROUND(I555*H555,2)</f>
        <v>0</v>
      </c>
      <c r="K555" s="273" t="s">
        <v>19</v>
      </c>
      <c r="L555" s="278"/>
      <c r="M555" s="279" t="s">
        <v>19</v>
      </c>
      <c r="N555" s="280" t="s">
        <v>43</v>
      </c>
      <c r="O555" s="85"/>
      <c r="P555" s="223">
        <f>O555*H555</f>
        <v>0</v>
      </c>
      <c r="Q555" s="223">
        <v>0.034200000000000001</v>
      </c>
      <c r="R555" s="223">
        <f>Q555*H555</f>
        <v>0.13680000000000001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416</v>
      </c>
      <c r="AT555" s="225" t="s">
        <v>891</v>
      </c>
      <c r="AU555" s="225" t="s">
        <v>82</v>
      </c>
      <c r="AY555" s="18" t="s">
        <v>157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80</v>
      </c>
      <c r="BK555" s="226">
        <f>ROUND(I555*H555,2)</f>
        <v>0</v>
      </c>
      <c r="BL555" s="18" t="s">
        <v>300</v>
      </c>
      <c r="BM555" s="225" t="s">
        <v>1245</v>
      </c>
    </row>
    <row r="556" s="2" customFormat="1">
      <c r="A556" s="39"/>
      <c r="B556" s="40"/>
      <c r="C556" s="41"/>
      <c r="D556" s="227" t="s">
        <v>166</v>
      </c>
      <c r="E556" s="41"/>
      <c r="F556" s="228" t="s">
        <v>1244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166</v>
      </c>
      <c r="AU556" s="18" t="s">
        <v>82</v>
      </c>
    </row>
    <row r="557" s="2" customFormat="1" ht="24.15" customHeight="1">
      <c r="A557" s="39"/>
      <c r="B557" s="40"/>
      <c r="C557" s="214" t="s">
        <v>1246</v>
      </c>
      <c r="D557" s="214" t="s">
        <v>159</v>
      </c>
      <c r="E557" s="215" t="s">
        <v>1247</v>
      </c>
      <c r="F557" s="216" t="s">
        <v>1248</v>
      </c>
      <c r="G557" s="217" t="s">
        <v>308</v>
      </c>
      <c r="H557" s="218">
        <v>16</v>
      </c>
      <c r="I557" s="219"/>
      <c r="J557" s="220">
        <f>ROUND(I557*H557,2)</f>
        <v>0</v>
      </c>
      <c r="K557" s="216" t="s">
        <v>163</v>
      </c>
      <c r="L557" s="45"/>
      <c r="M557" s="221" t="s">
        <v>19</v>
      </c>
      <c r="N557" s="222" t="s">
        <v>43</v>
      </c>
      <c r="O557" s="85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300</v>
      </c>
      <c r="AT557" s="225" t="s">
        <v>159</v>
      </c>
      <c r="AU557" s="225" t="s">
        <v>82</v>
      </c>
      <c r="AY557" s="18" t="s">
        <v>157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80</v>
      </c>
      <c r="BK557" s="226">
        <f>ROUND(I557*H557,2)</f>
        <v>0</v>
      </c>
      <c r="BL557" s="18" t="s">
        <v>300</v>
      </c>
      <c r="BM557" s="225" t="s">
        <v>1249</v>
      </c>
    </row>
    <row r="558" s="2" customFormat="1">
      <c r="A558" s="39"/>
      <c r="B558" s="40"/>
      <c r="C558" s="41"/>
      <c r="D558" s="227" t="s">
        <v>166</v>
      </c>
      <c r="E558" s="41"/>
      <c r="F558" s="228" t="s">
        <v>1250</v>
      </c>
      <c r="G558" s="41"/>
      <c r="H558" s="41"/>
      <c r="I558" s="229"/>
      <c r="J558" s="41"/>
      <c r="K558" s="41"/>
      <c r="L558" s="45"/>
      <c r="M558" s="230"/>
      <c r="N558" s="231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166</v>
      </c>
      <c r="AU558" s="18" t="s">
        <v>82</v>
      </c>
    </row>
    <row r="559" s="2" customFormat="1">
      <c r="A559" s="39"/>
      <c r="B559" s="40"/>
      <c r="C559" s="41"/>
      <c r="D559" s="232" t="s">
        <v>168</v>
      </c>
      <c r="E559" s="41"/>
      <c r="F559" s="233" t="s">
        <v>1251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168</v>
      </c>
      <c r="AU559" s="18" t="s">
        <v>82</v>
      </c>
    </row>
    <row r="560" s="2" customFormat="1" ht="24.15" customHeight="1">
      <c r="A560" s="39"/>
      <c r="B560" s="40"/>
      <c r="C560" s="214" t="s">
        <v>1252</v>
      </c>
      <c r="D560" s="214" t="s">
        <v>159</v>
      </c>
      <c r="E560" s="215" t="s">
        <v>1253</v>
      </c>
      <c r="F560" s="216" t="s">
        <v>1254</v>
      </c>
      <c r="G560" s="217" t="s">
        <v>308</v>
      </c>
      <c r="H560" s="218">
        <v>28</v>
      </c>
      <c r="I560" s="219"/>
      <c r="J560" s="220">
        <f>ROUND(I560*H560,2)</f>
        <v>0</v>
      </c>
      <c r="K560" s="216" t="s">
        <v>255</v>
      </c>
      <c r="L560" s="45"/>
      <c r="M560" s="221" t="s">
        <v>19</v>
      </c>
      <c r="N560" s="222" t="s">
        <v>43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300</v>
      </c>
      <c r="AT560" s="225" t="s">
        <v>159</v>
      </c>
      <c r="AU560" s="225" t="s">
        <v>82</v>
      </c>
      <c r="AY560" s="18" t="s">
        <v>157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80</v>
      </c>
      <c r="BK560" s="226">
        <f>ROUND(I560*H560,2)</f>
        <v>0</v>
      </c>
      <c r="BL560" s="18" t="s">
        <v>300</v>
      </c>
      <c r="BM560" s="225" t="s">
        <v>1255</v>
      </c>
    </row>
    <row r="561" s="2" customFormat="1">
      <c r="A561" s="39"/>
      <c r="B561" s="40"/>
      <c r="C561" s="41"/>
      <c r="D561" s="227" t="s">
        <v>166</v>
      </c>
      <c r="E561" s="41"/>
      <c r="F561" s="228" t="s">
        <v>1256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166</v>
      </c>
      <c r="AU561" s="18" t="s">
        <v>82</v>
      </c>
    </row>
    <row r="562" s="2" customFormat="1">
      <c r="A562" s="39"/>
      <c r="B562" s="40"/>
      <c r="C562" s="41"/>
      <c r="D562" s="232" t="s">
        <v>168</v>
      </c>
      <c r="E562" s="41"/>
      <c r="F562" s="233" t="s">
        <v>1257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168</v>
      </c>
      <c r="AU562" s="18" t="s">
        <v>82</v>
      </c>
    </row>
    <row r="563" s="13" customFormat="1">
      <c r="A563" s="13"/>
      <c r="B563" s="234"/>
      <c r="C563" s="235"/>
      <c r="D563" s="227" t="s">
        <v>170</v>
      </c>
      <c r="E563" s="236" t="s">
        <v>19</v>
      </c>
      <c r="F563" s="237" t="s">
        <v>381</v>
      </c>
      <c r="G563" s="235"/>
      <c r="H563" s="238">
        <v>28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170</v>
      </c>
      <c r="AU563" s="244" t="s">
        <v>82</v>
      </c>
      <c r="AV563" s="13" t="s">
        <v>82</v>
      </c>
      <c r="AW563" s="13" t="s">
        <v>33</v>
      </c>
      <c r="AX563" s="13" t="s">
        <v>80</v>
      </c>
      <c r="AY563" s="244" t="s">
        <v>157</v>
      </c>
    </row>
    <row r="564" s="2" customFormat="1" ht="24.15" customHeight="1">
      <c r="A564" s="39"/>
      <c r="B564" s="40"/>
      <c r="C564" s="271" t="s">
        <v>1258</v>
      </c>
      <c r="D564" s="271" t="s">
        <v>891</v>
      </c>
      <c r="E564" s="272" t="s">
        <v>1259</v>
      </c>
      <c r="F564" s="273" t="s">
        <v>1260</v>
      </c>
      <c r="G564" s="274" t="s">
        <v>247</v>
      </c>
      <c r="H564" s="275">
        <v>90.700000000000003</v>
      </c>
      <c r="I564" s="276"/>
      <c r="J564" s="277">
        <f>ROUND(I564*H564,2)</f>
        <v>0</v>
      </c>
      <c r="K564" s="273" t="s">
        <v>255</v>
      </c>
      <c r="L564" s="278"/>
      <c r="M564" s="279" t="s">
        <v>19</v>
      </c>
      <c r="N564" s="280" t="s">
        <v>43</v>
      </c>
      <c r="O564" s="85"/>
      <c r="P564" s="223">
        <f>O564*H564</f>
        <v>0</v>
      </c>
      <c r="Q564" s="223">
        <v>0.0040000000000000001</v>
      </c>
      <c r="R564" s="223">
        <f>Q564*H564</f>
        <v>0.36280000000000001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416</v>
      </c>
      <c r="AT564" s="225" t="s">
        <v>891</v>
      </c>
      <c r="AU564" s="225" t="s">
        <v>82</v>
      </c>
      <c r="AY564" s="18" t="s">
        <v>157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80</v>
      </c>
      <c r="BK564" s="226">
        <f>ROUND(I564*H564,2)</f>
        <v>0</v>
      </c>
      <c r="BL564" s="18" t="s">
        <v>300</v>
      </c>
      <c r="BM564" s="225" t="s">
        <v>1261</v>
      </c>
    </row>
    <row r="565" s="2" customFormat="1">
      <c r="A565" s="39"/>
      <c r="B565" s="40"/>
      <c r="C565" s="41"/>
      <c r="D565" s="227" t="s">
        <v>166</v>
      </c>
      <c r="E565" s="41"/>
      <c r="F565" s="228" t="s">
        <v>1260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166</v>
      </c>
      <c r="AU565" s="18" t="s">
        <v>82</v>
      </c>
    </row>
    <row r="566" s="13" customFormat="1">
      <c r="A566" s="13"/>
      <c r="B566" s="234"/>
      <c r="C566" s="235"/>
      <c r="D566" s="227" t="s">
        <v>170</v>
      </c>
      <c r="E566" s="236" t="s">
        <v>19</v>
      </c>
      <c r="F566" s="237" t="s">
        <v>1262</v>
      </c>
      <c r="G566" s="235"/>
      <c r="H566" s="238">
        <v>43.399999999999999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170</v>
      </c>
      <c r="AU566" s="244" t="s">
        <v>82</v>
      </c>
      <c r="AV566" s="13" t="s">
        <v>82</v>
      </c>
      <c r="AW566" s="13" t="s">
        <v>33</v>
      </c>
      <c r="AX566" s="13" t="s">
        <v>72</v>
      </c>
      <c r="AY566" s="244" t="s">
        <v>157</v>
      </c>
    </row>
    <row r="567" s="13" customFormat="1">
      <c r="A567" s="13"/>
      <c r="B567" s="234"/>
      <c r="C567" s="235"/>
      <c r="D567" s="227" t="s">
        <v>170</v>
      </c>
      <c r="E567" s="236" t="s">
        <v>19</v>
      </c>
      <c r="F567" s="237" t="s">
        <v>1263</v>
      </c>
      <c r="G567" s="235"/>
      <c r="H567" s="238">
        <v>47.299999999999997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170</v>
      </c>
      <c r="AU567" s="244" t="s">
        <v>82</v>
      </c>
      <c r="AV567" s="13" t="s">
        <v>82</v>
      </c>
      <c r="AW567" s="13" t="s">
        <v>33</v>
      </c>
      <c r="AX567" s="13" t="s">
        <v>72</v>
      </c>
      <c r="AY567" s="244" t="s">
        <v>157</v>
      </c>
    </row>
    <row r="568" s="15" customFormat="1">
      <c r="A568" s="15"/>
      <c r="B568" s="256"/>
      <c r="C568" s="257"/>
      <c r="D568" s="227" t="s">
        <v>170</v>
      </c>
      <c r="E568" s="258" t="s">
        <v>19</v>
      </c>
      <c r="F568" s="259" t="s">
        <v>208</v>
      </c>
      <c r="G568" s="257"/>
      <c r="H568" s="260">
        <v>90.699999999999989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6" t="s">
        <v>170</v>
      </c>
      <c r="AU568" s="266" t="s">
        <v>82</v>
      </c>
      <c r="AV568" s="15" t="s">
        <v>164</v>
      </c>
      <c r="AW568" s="15" t="s">
        <v>33</v>
      </c>
      <c r="AX568" s="15" t="s">
        <v>80</v>
      </c>
      <c r="AY568" s="266" t="s">
        <v>157</v>
      </c>
    </row>
    <row r="569" s="2" customFormat="1" ht="24.15" customHeight="1">
      <c r="A569" s="39"/>
      <c r="B569" s="40"/>
      <c r="C569" s="214" t="s">
        <v>1264</v>
      </c>
      <c r="D569" s="214" t="s">
        <v>159</v>
      </c>
      <c r="E569" s="215" t="s">
        <v>1265</v>
      </c>
      <c r="F569" s="216" t="s">
        <v>1266</v>
      </c>
      <c r="G569" s="217" t="s">
        <v>308</v>
      </c>
      <c r="H569" s="218">
        <v>22</v>
      </c>
      <c r="I569" s="219"/>
      <c r="J569" s="220">
        <f>ROUND(I569*H569,2)</f>
        <v>0</v>
      </c>
      <c r="K569" s="216" t="s">
        <v>255</v>
      </c>
      <c r="L569" s="45"/>
      <c r="M569" s="221" t="s">
        <v>19</v>
      </c>
      <c r="N569" s="222" t="s">
        <v>43</v>
      </c>
      <c r="O569" s="85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300</v>
      </c>
      <c r="AT569" s="225" t="s">
        <v>159</v>
      </c>
      <c r="AU569" s="225" t="s">
        <v>82</v>
      </c>
      <c r="AY569" s="18" t="s">
        <v>157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80</v>
      </c>
      <c r="BK569" s="226">
        <f>ROUND(I569*H569,2)</f>
        <v>0</v>
      </c>
      <c r="BL569" s="18" t="s">
        <v>300</v>
      </c>
      <c r="BM569" s="225" t="s">
        <v>1267</v>
      </c>
    </row>
    <row r="570" s="2" customFormat="1">
      <c r="A570" s="39"/>
      <c r="B570" s="40"/>
      <c r="C570" s="41"/>
      <c r="D570" s="227" t="s">
        <v>166</v>
      </c>
      <c r="E570" s="41"/>
      <c r="F570" s="228" t="s">
        <v>1268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166</v>
      </c>
      <c r="AU570" s="18" t="s">
        <v>82</v>
      </c>
    </row>
    <row r="571" s="2" customFormat="1">
      <c r="A571" s="39"/>
      <c r="B571" s="40"/>
      <c r="C571" s="41"/>
      <c r="D571" s="232" t="s">
        <v>168</v>
      </c>
      <c r="E571" s="41"/>
      <c r="F571" s="233" t="s">
        <v>1269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168</v>
      </c>
      <c r="AU571" s="18" t="s">
        <v>82</v>
      </c>
    </row>
    <row r="572" s="2" customFormat="1" ht="24.15" customHeight="1">
      <c r="A572" s="39"/>
      <c r="B572" s="40"/>
      <c r="C572" s="214" t="s">
        <v>1270</v>
      </c>
      <c r="D572" s="214" t="s">
        <v>159</v>
      </c>
      <c r="E572" s="215" t="s">
        <v>1271</v>
      </c>
      <c r="F572" s="216" t="s">
        <v>1272</v>
      </c>
      <c r="G572" s="217" t="s">
        <v>308</v>
      </c>
      <c r="H572" s="218">
        <v>32</v>
      </c>
      <c r="I572" s="219"/>
      <c r="J572" s="220">
        <f>ROUND(I572*H572,2)</f>
        <v>0</v>
      </c>
      <c r="K572" s="216" t="s">
        <v>255</v>
      </c>
      <c r="L572" s="45"/>
      <c r="M572" s="221" t="s">
        <v>19</v>
      </c>
      <c r="N572" s="222" t="s">
        <v>43</v>
      </c>
      <c r="O572" s="85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5" t="s">
        <v>300</v>
      </c>
      <c r="AT572" s="225" t="s">
        <v>159</v>
      </c>
      <c r="AU572" s="225" t="s">
        <v>82</v>
      </c>
      <c r="AY572" s="18" t="s">
        <v>157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8" t="s">
        <v>80</v>
      </c>
      <c r="BK572" s="226">
        <f>ROUND(I572*H572,2)</f>
        <v>0</v>
      </c>
      <c r="BL572" s="18" t="s">
        <v>300</v>
      </c>
      <c r="BM572" s="225" t="s">
        <v>1273</v>
      </c>
    </row>
    <row r="573" s="2" customFormat="1">
      <c r="A573" s="39"/>
      <c r="B573" s="40"/>
      <c r="C573" s="41"/>
      <c r="D573" s="227" t="s">
        <v>166</v>
      </c>
      <c r="E573" s="41"/>
      <c r="F573" s="228" t="s">
        <v>1274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166</v>
      </c>
      <c r="AU573" s="18" t="s">
        <v>82</v>
      </c>
    </row>
    <row r="574" s="2" customFormat="1">
      <c r="A574" s="39"/>
      <c r="B574" s="40"/>
      <c r="C574" s="41"/>
      <c r="D574" s="232" t="s">
        <v>168</v>
      </c>
      <c r="E574" s="41"/>
      <c r="F574" s="233" t="s">
        <v>1275</v>
      </c>
      <c r="G574" s="41"/>
      <c r="H574" s="41"/>
      <c r="I574" s="229"/>
      <c r="J574" s="41"/>
      <c r="K574" s="41"/>
      <c r="L574" s="45"/>
      <c r="M574" s="230"/>
      <c r="N574" s="231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168</v>
      </c>
      <c r="AU574" s="18" t="s">
        <v>82</v>
      </c>
    </row>
    <row r="575" s="13" customFormat="1">
      <c r="A575" s="13"/>
      <c r="B575" s="234"/>
      <c r="C575" s="235"/>
      <c r="D575" s="227" t="s">
        <v>170</v>
      </c>
      <c r="E575" s="236" t="s">
        <v>19</v>
      </c>
      <c r="F575" s="237" t="s">
        <v>1276</v>
      </c>
      <c r="G575" s="235"/>
      <c r="H575" s="238">
        <v>32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170</v>
      </c>
      <c r="AU575" s="244" t="s">
        <v>82</v>
      </c>
      <c r="AV575" s="13" t="s">
        <v>82</v>
      </c>
      <c r="AW575" s="13" t="s">
        <v>33</v>
      </c>
      <c r="AX575" s="13" t="s">
        <v>80</v>
      </c>
      <c r="AY575" s="244" t="s">
        <v>157</v>
      </c>
    </row>
    <row r="576" s="2" customFormat="1" ht="24.15" customHeight="1">
      <c r="A576" s="39"/>
      <c r="B576" s="40"/>
      <c r="C576" s="271" t="s">
        <v>1277</v>
      </c>
      <c r="D576" s="271" t="s">
        <v>891</v>
      </c>
      <c r="E576" s="272" t="s">
        <v>1278</v>
      </c>
      <c r="F576" s="273" t="s">
        <v>1279</v>
      </c>
      <c r="G576" s="274" t="s">
        <v>247</v>
      </c>
      <c r="H576" s="275">
        <v>59.100000000000001</v>
      </c>
      <c r="I576" s="276"/>
      <c r="J576" s="277">
        <f>ROUND(I576*H576,2)</f>
        <v>0</v>
      </c>
      <c r="K576" s="273" t="s">
        <v>255</v>
      </c>
      <c r="L576" s="278"/>
      <c r="M576" s="279" t="s">
        <v>19</v>
      </c>
      <c r="N576" s="280" t="s">
        <v>43</v>
      </c>
      <c r="O576" s="85"/>
      <c r="P576" s="223">
        <f>O576*H576</f>
        <v>0</v>
      </c>
      <c r="Q576" s="223">
        <v>0.0070000000000000001</v>
      </c>
      <c r="R576" s="223">
        <f>Q576*H576</f>
        <v>0.41370000000000001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416</v>
      </c>
      <c r="AT576" s="225" t="s">
        <v>891</v>
      </c>
      <c r="AU576" s="225" t="s">
        <v>82</v>
      </c>
      <c r="AY576" s="18" t="s">
        <v>157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80</v>
      </c>
      <c r="BK576" s="226">
        <f>ROUND(I576*H576,2)</f>
        <v>0</v>
      </c>
      <c r="BL576" s="18" t="s">
        <v>300</v>
      </c>
      <c r="BM576" s="225" t="s">
        <v>1280</v>
      </c>
    </row>
    <row r="577" s="2" customFormat="1">
      <c r="A577" s="39"/>
      <c r="B577" s="40"/>
      <c r="C577" s="41"/>
      <c r="D577" s="227" t="s">
        <v>166</v>
      </c>
      <c r="E577" s="41"/>
      <c r="F577" s="228" t="s">
        <v>1279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166</v>
      </c>
      <c r="AU577" s="18" t="s">
        <v>82</v>
      </c>
    </row>
    <row r="578" s="13" customFormat="1">
      <c r="A578" s="13"/>
      <c r="B578" s="234"/>
      <c r="C578" s="235"/>
      <c r="D578" s="227" t="s">
        <v>170</v>
      </c>
      <c r="E578" s="236" t="s">
        <v>19</v>
      </c>
      <c r="F578" s="237" t="s">
        <v>1281</v>
      </c>
      <c r="G578" s="235"/>
      <c r="H578" s="238">
        <v>3.1000000000000001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170</v>
      </c>
      <c r="AU578" s="244" t="s">
        <v>82</v>
      </c>
      <c r="AV578" s="13" t="s">
        <v>82</v>
      </c>
      <c r="AW578" s="13" t="s">
        <v>33</v>
      </c>
      <c r="AX578" s="13" t="s">
        <v>72</v>
      </c>
      <c r="AY578" s="244" t="s">
        <v>157</v>
      </c>
    </row>
    <row r="579" s="13" customFormat="1">
      <c r="A579" s="13"/>
      <c r="B579" s="234"/>
      <c r="C579" s="235"/>
      <c r="D579" s="227" t="s">
        <v>170</v>
      </c>
      <c r="E579" s="236" t="s">
        <v>19</v>
      </c>
      <c r="F579" s="237" t="s">
        <v>1282</v>
      </c>
      <c r="G579" s="235"/>
      <c r="H579" s="238">
        <v>21.699999999999999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170</v>
      </c>
      <c r="AU579" s="244" t="s">
        <v>82</v>
      </c>
      <c r="AV579" s="13" t="s">
        <v>82</v>
      </c>
      <c r="AW579" s="13" t="s">
        <v>33</v>
      </c>
      <c r="AX579" s="13" t="s">
        <v>72</v>
      </c>
      <c r="AY579" s="244" t="s">
        <v>157</v>
      </c>
    </row>
    <row r="580" s="13" customFormat="1">
      <c r="A580" s="13"/>
      <c r="B580" s="234"/>
      <c r="C580" s="235"/>
      <c r="D580" s="227" t="s">
        <v>170</v>
      </c>
      <c r="E580" s="236" t="s">
        <v>19</v>
      </c>
      <c r="F580" s="237" t="s">
        <v>1283</v>
      </c>
      <c r="G580" s="235"/>
      <c r="H580" s="238">
        <v>9.3000000000000007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170</v>
      </c>
      <c r="AU580" s="244" t="s">
        <v>82</v>
      </c>
      <c r="AV580" s="13" t="s">
        <v>82</v>
      </c>
      <c r="AW580" s="13" t="s">
        <v>33</v>
      </c>
      <c r="AX580" s="13" t="s">
        <v>72</v>
      </c>
      <c r="AY580" s="244" t="s">
        <v>157</v>
      </c>
    </row>
    <row r="581" s="13" customFormat="1">
      <c r="A581" s="13"/>
      <c r="B581" s="234"/>
      <c r="C581" s="235"/>
      <c r="D581" s="227" t="s">
        <v>170</v>
      </c>
      <c r="E581" s="236" t="s">
        <v>19</v>
      </c>
      <c r="F581" s="237" t="s">
        <v>1284</v>
      </c>
      <c r="G581" s="235"/>
      <c r="H581" s="238">
        <v>22.399999999999999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170</v>
      </c>
      <c r="AU581" s="244" t="s">
        <v>82</v>
      </c>
      <c r="AV581" s="13" t="s">
        <v>82</v>
      </c>
      <c r="AW581" s="13" t="s">
        <v>33</v>
      </c>
      <c r="AX581" s="13" t="s">
        <v>72</v>
      </c>
      <c r="AY581" s="244" t="s">
        <v>157</v>
      </c>
    </row>
    <row r="582" s="13" customFormat="1">
      <c r="A582" s="13"/>
      <c r="B582" s="234"/>
      <c r="C582" s="235"/>
      <c r="D582" s="227" t="s">
        <v>170</v>
      </c>
      <c r="E582" s="236" t="s">
        <v>19</v>
      </c>
      <c r="F582" s="237" t="s">
        <v>1285</v>
      </c>
      <c r="G582" s="235"/>
      <c r="H582" s="238">
        <v>2.6000000000000001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170</v>
      </c>
      <c r="AU582" s="244" t="s">
        <v>82</v>
      </c>
      <c r="AV582" s="13" t="s">
        <v>82</v>
      </c>
      <c r="AW582" s="13" t="s">
        <v>33</v>
      </c>
      <c r="AX582" s="13" t="s">
        <v>72</v>
      </c>
      <c r="AY582" s="244" t="s">
        <v>157</v>
      </c>
    </row>
    <row r="583" s="15" customFormat="1">
      <c r="A583" s="15"/>
      <c r="B583" s="256"/>
      <c r="C583" s="257"/>
      <c r="D583" s="227" t="s">
        <v>170</v>
      </c>
      <c r="E583" s="258" t="s">
        <v>19</v>
      </c>
      <c r="F583" s="259" t="s">
        <v>208</v>
      </c>
      <c r="G583" s="257"/>
      <c r="H583" s="260">
        <v>59.100000000000001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170</v>
      </c>
      <c r="AU583" s="266" t="s">
        <v>82</v>
      </c>
      <c r="AV583" s="15" t="s">
        <v>164</v>
      </c>
      <c r="AW583" s="15" t="s">
        <v>33</v>
      </c>
      <c r="AX583" s="15" t="s">
        <v>80</v>
      </c>
      <c r="AY583" s="266" t="s">
        <v>157</v>
      </c>
    </row>
    <row r="584" s="2" customFormat="1" ht="24.15" customHeight="1">
      <c r="A584" s="39"/>
      <c r="B584" s="40"/>
      <c r="C584" s="271" t="s">
        <v>1286</v>
      </c>
      <c r="D584" s="271" t="s">
        <v>891</v>
      </c>
      <c r="E584" s="272" t="s">
        <v>1287</v>
      </c>
      <c r="F584" s="273" t="s">
        <v>1288</v>
      </c>
      <c r="G584" s="274" t="s">
        <v>308</v>
      </c>
      <c r="H584" s="275">
        <v>208</v>
      </c>
      <c r="I584" s="276"/>
      <c r="J584" s="277">
        <f>ROUND(I584*H584,2)</f>
        <v>0</v>
      </c>
      <c r="K584" s="273" t="s">
        <v>255</v>
      </c>
      <c r="L584" s="278"/>
      <c r="M584" s="279" t="s">
        <v>19</v>
      </c>
      <c r="N584" s="280" t="s">
        <v>43</v>
      </c>
      <c r="O584" s="85"/>
      <c r="P584" s="223">
        <f>O584*H584</f>
        <v>0</v>
      </c>
      <c r="Q584" s="223">
        <v>6.0000000000000002E-05</v>
      </c>
      <c r="R584" s="223">
        <f>Q584*H584</f>
        <v>0.01248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416</v>
      </c>
      <c r="AT584" s="225" t="s">
        <v>891</v>
      </c>
      <c r="AU584" s="225" t="s">
        <v>82</v>
      </c>
      <c r="AY584" s="18" t="s">
        <v>157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80</v>
      </c>
      <c r="BK584" s="226">
        <f>ROUND(I584*H584,2)</f>
        <v>0</v>
      </c>
      <c r="BL584" s="18" t="s">
        <v>300</v>
      </c>
      <c r="BM584" s="225" t="s">
        <v>1289</v>
      </c>
    </row>
    <row r="585" s="2" customFormat="1">
      <c r="A585" s="39"/>
      <c r="B585" s="40"/>
      <c r="C585" s="41"/>
      <c r="D585" s="227" t="s">
        <v>166</v>
      </c>
      <c r="E585" s="41"/>
      <c r="F585" s="228" t="s">
        <v>1288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166</v>
      </c>
      <c r="AU585" s="18" t="s">
        <v>82</v>
      </c>
    </row>
    <row r="586" s="13" customFormat="1">
      <c r="A586" s="13"/>
      <c r="B586" s="234"/>
      <c r="C586" s="235"/>
      <c r="D586" s="227" t="s">
        <v>170</v>
      </c>
      <c r="E586" s="236" t="s">
        <v>19</v>
      </c>
      <c r="F586" s="237" t="s">
        <v>1290</v>
      </c>
      <c r="G586" s="235"/>
      <c r="H586" s="238">
        <v>208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170</v>
      </c>
      <c r="AU586" s="244" t="s">
        <v>82</v>
      </c>
      <c r="AV586" s="13" t="s">
        <v>82</v>
      </c>
      <c r="AW586" s="13" t="s">
        <v>33</v>
      </c>
      <c r="AX586" s="13" t="s">
        <v>80</v>
      </c>
      <c r="AY586" s="244" t="s">
        <v>157</v>
      </c>
    </row>
    <row r="587" s="2" customFormat="1" ht="24.15" customHeight="1">
      <c r="A587" s="39"/>
      <c r="B587" s="40"/>
      <c r="C587" s="214" t="s">
        <v>1291</v>
      </c>
      <c r="D587" s="214" t="s">
        <v>159</v>
      </c>
      <c r="E587" s="215" t="s">
        <v>1292</v>
      </c>
      <c r="F587" s="216" t="s">
        <v>1293</v>
      </c>
      <c r="G587" s="217" t="s">
        <v>308</v>
      </c>
      <c r="H587" s="218">
        <v>22</v>
      </c>
      <c r="I587" s="219"/>
      <c r="J587" s="220">
        <f>ROUND(I587*H587,2)</f>
        <v>0</v>
      </c>
      <c r="K587" s="216" t="s">
        <v>255</v>
      </c>
      <c r="L587" s="45"/>
      <c r="M587" s="221" t="s">
        <v>19</v>
      </c>
      <c r="N587" s="222" t="s">
        <v>43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300</v>
      </c>
      <c r="AT587" s="225" t="s">
        <v>159</v>
      </c>
      <c r="AU587" s="225" t="s">
        <v>82</v>
      </c>
      <c r="AY587" s="18" t="s">
        <v>157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80</v>
      </c>
      <c r="BK587" s="226">
        <f>ROUND(I587*H587,2)</f>
        <v>0</v>
      </c>
      <c r="BL587" s="18" t="s">
        <v>300</v>
      </c>
      <c r="BM587" s="225" t="s">
        <v>1294</v>
      </c>
    </row>
    <row r="588" s="2" customFormat="1">
      <c r="A588" s="39"/>
      <c r="B588" s="40"/>
      <c r="C588" s="41"/>
      <c r="D588" s="227" t="s">
        <v>166</v>
      </c>
      <c r="E588" s="41"/>
      <c r="F588" s="228" t="s">
        <v>1295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166</v>
      </c>
      <c r="AU588" s="18" t="s">
        <v>82</v>
      </c>
    </row>
    <row r="589" s="2" customFormat="1">
      <c r="A589" s="39"/>
      <c r="B589" s="40"/>
      <c r="C589" s="41"/>
      <c r="D589" s="232" t="s">
        <v>168</v>
      </c>
      <c r="E589" s="41"/>
      <c r="F589" s="233" t="s">
        <v>1296</v>
      </c>
      <c r="G589" s="41"/>
      <c r="H589" s="41"/>
      <c r="I589" s="229"/>
      <c r="J589" s="41"/>
      <c r="K589" s="41"/>
      <c r="L589" s="45"/>
      <c r="M589" s="230"/>
      <c r="N589" s="231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168</v>
      </c>
      <c r="AU589" s="18" t="s">
        <v>82</v>
      </c>
    </row>
    <row r="590" s="13" customFormat="1">
      <c r="A590" s="13"/>
      <c r="B590" s="234"/>
      <c r="C590" s="235"/>
      <c r="D590" s="227" t="s">
        <v>170</v>
      </c>
      <c r="E590" s="236" t="s">
        <v>19</v>
      </c>
      <c r="F590" s="237" t="s">
        <v>1297</v>
      </c>
      <c r="G590" s="235"/>
      <c r="H590" s="238">
        <v>22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170</v>
      </c>
      <c r="AU590" s="244" t="s">
        <v>82</v>
      </c>
      <c r="AV590" s="13" t="s">
        <v>82</v>
      </c>
      <c r="AW590" s="13" t="s">
        <v>33</v>
      </c>
      <c r="AX590" s="13" t="s">
        <v>80</v>
      </c>
      <c r="AY590" s="244" t="s">
        <v>157</v>
      </c>
    </row>
    <row r="591" s="2" customFormat="1" ht="16.5" customHeight="1">
      <c r="A591" s="39"/>
      <c r="B591" s="40"/>
      <c r="C591" s="214" t="s">
        <v>1298</v>
      </c>
      <c r="D591" s="214" t="s">
        <v>159</v>
      </c>
      <c r="E591" s="215" t="s">
        <v>1299</v>
      </c>
      <c r="F591" s="216" t="s">
        <v>1300</v>
      </c>
      <c r="G591" s="217" t="s">
        <v>308</v>
      </c>
      <c r="H591" s="218">
        <v>3</v>
      </c>
      <c r="I591" s="219"/>
      <c r="J591" s="220">
        <f>ROUND(I591*H591,2)</f>
        <v>0</v>
      </c>
      <c r="K591" s="216" t="s">
        <v>19</v>
      </c>
      <c r="L591" s="45"/>
      <c r="M591" s="221" t="s">
        <v>19</v>
      </c>
      <c r="N591" s="222" t="s">
        <v>43</v>
      </c>
      <c r="O591" s="85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5" t="s">
        <v>300</v>
      </c>
      <c r="AT591" s="225" t="s">
        <v>159</v>
      </c>
      <c r="AU591" s="225" t="s">
        <v>82</v>
      </c>
      <c r="AY591" s="18" t="s">
        <v>157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8" t="s">
        <v>80</v>
      </c>
      <c r="BK591" s="226">
        <f>ROUND(I591*H591,2)</f>
        <v>0</v>
      </c>
      <c r="BL591" s="18" t="s">
        <v>300</v>
      </c>
      <c r="BM591" s="225" t="s">
        <v>1301</v>
      </c>
    </row>
    <row r="592" s="2" customFormat="1">
      <c r="A592" s="39"/>
      <c r="B592" s="40"/>
      <c r="C592" s="41"/>
      <c r="D592" s="227" t="s">
        <v>166</v>
      </c>
      <c r="E592" s="41"/>
      <c r="F592" s="228" t="s">
        <v>1300</v>
      </c>
      <c r="G592" s="41"/>
      <c r="H592" s="41"/>
      <c r="I592" s="229"/>
      <c r="J592" s="41"/>
      <c r="K592" s="41"/>
      <c r="L592" s="45"/>
      <c r="M592" s="230"/>
      <c r="N592" s="231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166</v>
      </c>
      <c r="AU592" s="18" t="s">
        <v>82</v>
      </c>
    </row>
    <row r="593" s="2" customFormat="1" ht="24.15" customHeight="1">
      <c r="A593" s="39"/>
      <c r="B593" s="40"/>
      <c r="C593" s="214" t="s">
        <v>1302</v>
      </c>
      <c r="D593" s="214" t="s">
        <v>159</v>
      </c>
      <c r="E593" s="215" t="s">
        <v>1303</v>
      </c>
      <c r="F593" s="216" t="s">
        <v>1304</v>
      </c>
      <c r="G593" s="217" t="s">
        <v>308</v>
      </c>
      <c r="H593" s="218">
        <v>49</v>
      </c>
      <c r="I593" s="219"/>
      <c r="J593" s="220">
        <f>ROUND(I593*H593,2)</f>
        <v>0</v>
      </c>
      <c r="K593" s="216" t="s">
        <v>163</v>
      </c>
      <c r="L593" s="45"/>
      <c r="M593" s="221" t="s">
        <v>19</v>
      </c>
      <c r="N593" s="222" t="s">
        <v>43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300</v>
      </c>
      <c r="AT593" s="225" t="s">
        <v>159</v>
      </c>
      <c r="AU593" s="225" t="s">
        <v>82</v>
      </c>
      <c r="AY593" s="18" t="s">
        <v>157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80</v>
      </c>
      <c r="BK593" s="226">
        <f>ROUND(I593*H593,2)</f>
        <v>0</v>
      </c>
      <c r="BL593" s="18" t="s">
        <v>300</v>
      </c>
      <c r="BM593" s="225" t="s">
        <v>1305</v>
      </c>
    </row>
    <row r="594" s="2" customFormat="1">
      <c r="A594" s="39"/>
      <c r="B594" s="40"/>
      <c r="C594" s="41"/>
      <c r="D594" s="227" t="s">
        <v>166</v>
      </c>
      <c r="E594" s="41"/>
      <c r="F594" s="228" t="s">
        <v>1306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166</v>
      </c>
      <c r="AU594" s="18" t="s">
        <v>82</v>
      </c>
    </row>
    <row r="595" s="2" customFormat="1">
      <c r="A595" s="39"/>
      <c r="B595" s="40"/>
      <c r="C595" s="41"/>
      <c r="D595" s="232" t="s">
        <v>168</v>
      </c>
      <c r="E595" s="41"/>
      <c r="F595" s="233" t="s">
        <v>1307</v>
      </c>
      <c r="G595" s="41"/>
      <c r="H595" s="41"/>
      <c r="I595" s="229"/>
      <c r="J595" s="41"/>
      <c r="K595" s="41"/>
      <c r="L595" s="45"/>
      <c r="M595" s="230"/>
      <c r="N595" s="231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168</v>
      </c>
      <c r="AU595" s="18" t="s">
        <v>82</v>
      </c>
    </row>
    <row r="596" s="13" customFormat="1">
      <c r="A596" s="13"/>
      <c r="B596" s="234"/>
      <c r="C596" s="235"/>
      <c r="D596" s="227" t="s">
        <v>170</v>
      </c>
      <c r="E596" s="236" t="s">
        <v>19</v>
      </c>
      <c r="F596" s="237" t="s">
        <v>538</v>
      </c>
      <c r="G596" s="235"/>
      <c r="H596" s="238">
        <v>49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170</v>
      </c>
      <c r="AU596" s="244" t="s">
        <v>82</v>
      </c>
      <c r="AV596" s="13" t="s">
        <v>82</v>
      </c>
      <c r="AW596" s="13" t="s">
        <v>33</v>
      </c>
      <c r="AX596" s="13" t="s">
        <v>80</v>
      </c>
      <c r="AY596" s="244" t="s">
        <v>157</v>
      </c>
    </row>
    <row r="597" s="2" customFormat="1" ht="24.15" customHeight="1">
      <c r="A597" s="39"/>
      <c r="B597" s="40"/>
      <c r="C597" s="214" t="s">
        <v>1308</v>
      </c>
      <c r="D597" s="214" t="s">
        <v>159</v>
      </c>
      <c r="E597" s="215" t="s">
        <v>1309</v>
      </c>
      <c r="F597" s="216" t="s">
        <v>1310</v>
      </c>
      <c r="G597" s="217" t="s">
        <v>308</v>
      </c>
      <c r="H597" s="218">
        <v>36</v>
      </c>
      <c r="I597" s="219"/>
      <c r="J597" s="220">
        <f>ROUND(I597*H597,2)</f>
        <v>0</v>
      </c>
      <c r="K597" s="216" t="s">
        <v>163</v>
      </c>
      <c r="L597" s="45"/>
      <c r="M597" s="221" t="s">
        <v>19</v>
      </c>
      <c r="N597" s="222" t="s">
        <v>43</v>
      </c>
      <c r="O597" s="85"/>
      <c r="P597" s="223">
        <f>O597*H597</f>
        <v>0</v>
      </c>
      <c r="Q597" s="223">
        <v>0.00046999999999999999</v>
      </c>
      <c r="R597" s="223">
        <f>Q597*H597</f>
        <v>0.016920000000000001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300</v>
      </c>
      <c r="AT597" s="225" t="s">
        <v>159</v>
      </c>
      <c r="AU597" s="225" t="s">
        <v>82</v>
      </c>
      <c r="AY597" s="18" t="s">
        <v>157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80</v>
      </c>
      <c r="BK597" s="226">
        <f>ROUND(I597*H597,2)</f>
        <v>0</v>
      </c>
      <c r="BL597" s="18" t="s">
        <v>300</v>
      </c>
      <c r="BM597" s="225" t="s">
        <v>1311</v>
      </c>
    </row>
    <row r="598" s="2" customFormat="1">
      <c r="A598" s="39"/>
      <c r="B598" s="40"/>
      <c r="C598" s="41"/>
      <c r="D598" s="227" t="s">
        <v>166</v>
      </c>
      <c r="E598" s="41"/>
      <c r="F598" s="228" t="s">
        <v>1312</v>
      </c>
      <c r="G598" s="41"/>
      <c r="H598" s="41"/>
      <c r="I598" s="229"/>
      <c r="J598" s="41"/>
      <c r="K598" s="41"/>
      <c r="L598" s="45"/>
      <c r="M598" s="230"/>
      <c r="N598" s="231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166</v>
      </c>
      <c r="AU598" s="18" t="s">
        <v>82</v>
      </c>
    </row>
    <row r="599" s="2" customFormat="1">
      <c r="A599" s="39"/>
      <c r="B599" s="40"/>
      <c r="C599" s="41"/>
      <c r="D599" s="232" t="s">
        <v>168</v>
      </c>
      <c r="E599" s="41"/>
      <c r="F599" s="233" t="s">
        <v>1313</v>
      </c>
      <c r="G599" s="41"/>
      <c r="H599" s="41"/>
      <c r="I599" s="229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168</v>
      </c>
      <c r="AU599" s="18" t="s">
        <v>82</v>
      </c>
    </row>
    <row r="600" s="2" customFormat="1">
      <c r="A600" s="39"/>
      <c r="B600" s="40"/>
      <c r="C600" s="41"/>
      <c r="D600" s="227" t="s">
        <v>298</v>
      </c>
      <c r="E600" s="41"/>
      <c r="F600" s="267" t="s">
        <v>1314</v>
      </c>
      <c r="G600" s="41"/>
      <c r="H600" s="41"/>
      <c r="I600" s="229"/>
      <c r="J600" s="41"/>
      <c r="K600" s="41"/>
      <c r="L600" s="45"/>
      <c r="M600" s="230"/>
      <c r="N600" s="231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298</v>
      </c>
      <c r="AU600" s="18" t="s">
        <v>82</v>
      </c>
    </row>
    <row r="601" s="2" customFormat="1" ht="24.15" customHeight="1">
      <c r="A601" s="39"/>
      <c r="B601" s="40"/>
      <c r="C601" s="214" t="s">
        <v>1315</v>
      </c>
      <c r="D601" s="214" t="s">
        <v>159</v>
      </c>
      <c r="E601" s="215" t="s">
        <v>1316</v>
      </c>
      <c r="F601" s="216" t="s">
        <v>1317</v>
      </c>
      <c r="G601" s="217" t="s">
        <v>308</v>
      </c>
      <c r="H601" s="218">
        <v>51</v>
      </c>
      <c r="I601" s="219"/>
      <c r="J601" s="220">
        <f>ROUND(I601*H601,2)</f>
        <v>0</v>
      </c>
      <c r="K601" s="216" t="s">
        <v>163</v>
      </c>
      <c r="L601" s="45"/>
      <c r="M601" s="221" t="s">
        <v>19</v>
      </c>
      <c r="N601" s="222" t="s">
        <v>43</v>
      </c>
      <c r="O601" s="85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300</v>
      </c>
      <c r="AT601" s="225" t="s">
        <v>159</v>
      </c>
      <c r="AU601" s="225" t="s">
        <v>82</v>
      </c>
      <c r="AY601" s="18" t="s">
        <v>157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80</v>
      </c>
      <c r="BK601" s="226">
        <f>ROUND(I601*H601,2)</f>
        <v>0</v>
      </c>
      <c r="BL601" s="18" t="s">
        <v>300</v>
      </c>
      <c r="BM601" s="225" t="s">
        <v>1318</v>
      </c>
    </row>
    <row r="602" s="2" customFormat="1">
      <c r="A602" s="39"/>
      <c r="B602" s="40"/>
      <c r="C602" s="41"/>
      <c r="D602" s="227" t="s">
        <v>166</v>
      </c>
      <c r="E602" s="41"/>
      <c r="F602" s="228" t="s">
        <v>1319</v>
      </c>
      <c r="G602" s="41"/>
      <c r="H602" s="41"/>
      <c r="I602" s="229"/>
      <c r="J602" s="41"/>
      <c r="K602" s="41"/>
      <c r="L602" s="45"/>
      <c r="M602" s="230"/>
      <c r="N602" s="231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166</v>
      </c>
      <c r="AU602" s="18" t="s">
        <v>82</v>
      </c>
    </row>
    <row r="603" s="2" customFormat="1">
      <c r="A603" s="39"/>
      <c r="B603" s="40"/>
      <c r="C603" s="41"/>
      <c r="D603" s="232" t="s">
        <v>168</v>
      </c>
      <c r="E603" s="41"/>
      <c r="F603" s="233" t="s">
        <v>1320</v>
      </c>
      <c r="G603" s="41"/>
      <c r="H603" s="41"/>
      <c r="I603" s="229"/>
      <c r="J603" s="41"/>
      <c r="K603" s="41"/>
      <c r="L603" s="45"/>
      <c r="M603" s="230"/>
      <c r="N603" s="231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168</v>
      </c>
      <c r="AU603" s="18" t="s">
        <v>82</v>
      </c>
    </row>
    <row r="604" s="2" customFormat="1" ht="24.15" customHeight="1">
      <c r="A604" s="39"/>
      <c r="B604" s="40"/>
      <c r="C604" s="271" t="s">
        <v>1321</v>
      </c>
      <c r="D604" s="271" t="s">
        <v>891</v>
      </c>
      <c r="E604" s="272" t="s">
        <v>1322</v>
      </c>
      <c r="F604" s="273" t="s">
        <v>1323</v>
      </c>
      <c r="G604" s="274" t="s">
        <v>308</v>
      </c>
      <c r="H604" s="275">
        <v>1</v>
      </c>
      <c r="I604" s="276"/>
      <c r="J604" s="277">
        <f>ROUND(I604*H604,2)</f>
        <v>0</v>
      </c>
      <c r="K604" s="273" t="s">
        <v>19</v>
      </c>
      <c r="L604" s="278"/>
      <c r="M604" s="279" t="s">
        <v>19</v>
      </c>
      <c r="N604" s="280" t="s">
        <v>43</v>
      </c>
      <c r="O604" s="85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416</v>
      </c>
      <c r="AT604" s="225" t="s">
        <v>891</v>
      </c>
      <c r="AU604" s="225" t="s">
        <v>82</v>
      </c>
      <c r="AY604" s="18" t="s">
        <v>157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80</v>
      </c>
      <c r="BK604" s="226">
        <f>ROUND(I604*H604,2)</f>
        <v>0</v>
      </c>
      <c r="BL604" s="18" t="s">
        <v>300</v>
      </c>
      <c r="BM604" s="225" t="s">
        <v>1324</v>
      </c>
    </row>
    <row r="605" s="2" customFormat="1">
      <c r="A605" s="39"/>
      <c r="B605" s="40"/>
      <c r="C605" s="41"/>
      <c r="D605" s="227" t="s">
        <v>166</v>
      </c>
      <c r="E605" s="41"/>
      <c r="F605" s="228" t="s">
        <v>1323</v>
      </c>
      <c r="G605" s="41"/>
      <c r="H605" s="41"/>
      <c r="I605" s="229"/>
      <c r="J605" s="41"/>
      <c r="K605" s="41"/>
      <c r="L605" s="45"/>
      <c r="M605" s="230"/>
      <c r="N605" s="231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166</v>
      </c>
      <c r="AU605" s="18" t="s">
        <v>82</v>
      </c>
    </row>
    <row r="606" s="2" customFormat="1" ht="24.15" customHeight="1">
      <c r="A606" s="39"/>
      <c r="B606" s="40"/>
      <c r="C606" s="271" t="s">
        <v>1325</v>
      </c>
      <c r="D606" s="271" t="s">
        <v>891</v>
      </c>
      <c r="E606" s="272" t="s">
        <v>1326</v>
      </c>
      <c r="F606" s="273" t="s">
        <v>1327</v>
      </c>
      <c r="G606" s="274" t="s">
        <v>308</v>
      </c>
      <c r="H606" s="275">
        <v>1</v>
      </c>
      <c r="I606" s="276"/>
      <c r="J606" s="277">
        <f>ROUND(I606*H606,2)</f>
        <v>0</v>
      </c>
      <c r="K606" s="273" t="s">
        <v>19</v>
      </c>
      <c r="L606" s="278"/>
      <c r="M606" s="279" t="s">
        <v>19</v>
      </c>
      <c r="N606" s="280" t="s">
        <v>43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416</v>
      </c>
      <c r="AT606" s="225" t="s">
        <v>891</v>
      </c>
      <c r="AU606" s="225" t="s">
        <v>82</v>
      </c>
      <c r="AY606" s="18" t="s">
        <v>157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80</v>
      </c>
      <c r="BK606" s="226">
        <f>ROUND(I606*H606,2)</f>
        <v>0</v>
      </c>
      <c r="BL606" s="18" t="s">
        <v>300</v>
      </c>
      <c r="BM606" s="225" t="s">
        <v>1328</v>
      </c>
    </row>
    <row r="607" s="2" customFormat="1">
      <c r="A607" s="39"/>
      <c r="B607" s="40"/>
      <c r="C607" s="41"/>
      <c r="D607" s="227" t="s">
        <v>166</v>
      </c>
      <c r="E607" s="41"/>
      <c r="F607" s="228" t="s">
        <v>1327</v>
      </c>
      <c r="G607" s="41"/>
      <c r="H607" s="41"/>
      <c r="I607" s="229"/>
      <c r="J607" s="41"/>
      <c r="K607" s="41"/>
      <c r="L607" s="45"/>
      <c r="M607" s="230"/>
      <c r="N607" s="231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166</v>
      </c>
      <c r="AU607" s="18" t="s">
        <v>82</v>
      </c>
    </row>
    <row r="608" s="2" customFormat="1" ht="24.15" customHeight="1">
      <c r="A608" s="39"/>
      <c r="B608" s="40"/>
      <c r="C608" s="271" t="s">
        <v>1329</v>
      </c>
      <c r="D608" s="271" t="s">
        <v>891</v>
      </c>
      <c r="E608" s="272" t="s">
        <v>1330</v>
      </c>
      <c r="F608" s="273" t="s">
        <v>1331</v>
      </c>
      <c r="G608" s="274" t="s">
        <v>308</v>
      </c>
      <c r="H608" s="275">
        <v>1</v>
      </c>
      <c r="I608" s="276"/>
      <c r="J608" s="277">
        <f>ROUND(I608*H608,2)</f>
        <v>0</v>
      </c>
      <c r="K608" s="273" t="s">
        <v>19</v>
      </c>
      <c r="L608" s="278"/>
      <c r="M608" s="279" t="s">
        <v>19</v>
      </c>
      <c r="N608" s="280" t="s">
        <v>43</v>
      </c>
      <c r="O608" s="85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5" t="s">
        <v>416</v>
      </c>
      <c r="AT608" s="225" t="s">
        <v>891</v>
      </c>
      <c r="AU608" s="225" t="s">
        <v>82</v>
      </c>
      <c r="AY608" s="18" t="s">
        <v>157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8" t="s">
        <v>80</v>
      </c>
      <c r="BK608" s="226">
        <f>ROUND(I608*H608,2)</f>
        <v>0</v>
      </c>
      <c r="BL608" s="18" t="s">
        <v>300</v>
      </c>
      <c r="BM608" s="225" t="s">
        <v>1332</v>
      </c>
    </row>
    <row r="609" s="2" customFormat="1">
      <c r="A609" s="39"/>
      <c r="B609" s="40"/>
      <c r="C609" s="41"/>
      <c r="D609" s="227" t="s">
        <v>166</v>
      </c>
      <c r="E609" s="41"/>
      <c r="F609" s="228" t="s">
        <v>1331</v>
      </c>
      <c r="G609" s="41"/>
      <c r="H609" s="41"/>
      <c r="I609" s="229"/>
      <c r="J609" s="41"/>
      <c r="K609" s="41"/>
      <c r="L609" s="45"/>
      <c r="M609" s="230"/>
      <c r="N609" s="231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166</v>
      </c>
      <c r="AU609" s="18" t="s">
        <v>82</v>
      </c>
    </row>
    <row r="610" s="2" customFormat="1" ht="24.15" customHeight="1">
      <c r="A610" s="39"/>
      <c r="B610" s="40"/>
      <c r="C610" s="271" t="s">
        <v>1333</v>
      </c>
      <c r="D610" s="271" t="s">
        <v>891</v>
      </c>
      <c r="E610" s="272" t="s">
        <v>1334</v>
      </c>
      <c r="F610" s="273" t="s">
        <v>1335</v>
      </c>
      <c r="G610" s="274" t="s">
        <v>308</v>
      </c>
      <c r="H610" s="275">
        <v>1</v>
      </c>
      <c r="I610" s="276"/>
      <c r="J610" s="277">
        <f>ROUND(I610*H610,2)</f>
        <v>0</v>
      </c>
      <c r="K610" s="273" t="s">
        <v>19</v>
      </c>
      <c r="L610" s="278"/>
      <c r="M610" s="279" t="s">
        <v>19</v>
      </c>
      <c r="N610" s="280" t="s">
        <v>43</v>
      </c>
      <c r="O610" s="85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5" t="s">
        <v>416</v>
      </c>
      <c r="AT610" s="225" t="s">
        <v>891</v>
      </c>
      <c r="AU610" s="225" t="s">
        <v>82</v>
      </c>
      <c r="AY610" s="18" t="s">
        <v>157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8" t="s">
        <v>80</v>
      </c>
      <c r="BK610" s="226">
        <f>ROUND(I610*H610,2)</f>
        <v>0</v>
      </c>
      <c r="BL610" s="18" t="s">
        <v>300</v>
      </c>
      <c r="BM610" s="225" t="s">
        <v>1336</v>
      </c>
    </row>
    <row r="611" s="2" customFormat="1">
      <c r="A611" s="39"/>
      <c r="B611" s="40"/>
      <c r="C611" s="41"/>
      <c r="D611" s="227" t="s">
        <v>166</v>
      </c>
      <c r="E611" s="41"/>
      <c r="F611" s="228" t="s">
        <v>1335</v>
      </c>
      <c r="G611" s="41"/>
      <c r="H611" s="41"/>
      <c r="I611" s="229"/>
      <c r="J611" s="41"/>
      <c r="K611" s="41"/>
      <c r="L611" s="45"/>
      <c r="M611" s="230"/>
      <c r="N611" s="231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166</v>
      </c>
      <c r="AU611" s="18" t="s">
        <v>82</v>
      </c>
    </row>
    <row r="612" s="2" customFormat="1" ht="24.15" customHeight="1">
      <c r="A612" s="39"/>
      <c r="B612" s="40"/>
      <c r="C612" s="271" t="s">
        <v>1337</v>
      </c>
      <c r="D612" s="271" t="s">
        <v>891</v>
      </c>
      <c r="E612" s="272" t="s">
        <v>1338</v>
      </c>
      <c r="F612" s="273" t="s">
        <v>1339</v>
      </c>
      <c r="G612" s="274" t="s">
        <v>308</v>
      </c>
      <c r="H612" s="275">
        <v>1</v>
      </c>
      <c r="I612" s="276"/>
      <c r="J612" s="277">
        <f>ROUND(I612*H612,2)</f>
        <v>0</v>
      </c>
      <c r="K612" s="273" t="s">
        <v>19</v>
      </c>
      <c r="L612" s="278"/>
      <c r="M612" s="279" t="s">
        <v>19</v>
      </c>
      <c r="N612" s="280" t="s">
        <v>43</v>
      </c>
      <c r="O612" s="85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5" t="s">
        <v>416</v>
      </c>
      <c r="AT612" s="225" t="s">
        <v>891</v>
      </c>
      <c r="AU612" s="225" t="s">
        <v>82</v>
      </c>
      <c r="AY612" s="18" t="s">
        <v>157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8" t="s">
        <v>80</v>
      </c>
      <c r="BK612" s="226">
        <f>ROUND(I612*H612,2)</f>
        <v>0</v>
      </c>
      <c r="BL612" s="18" t="s">
        <v>300</v>
      </c>
      <c r="BM612" s="225" t="s">
        <v>1340</v>
      </c>
    </row>
    <row r="613" s="2" customFormat="1">
      <c r="A613" s="39"/>
      <c r="B613" s="40"/>
      <c r="C613" s="41"/>
      <c r="D613" s="227" t="s">
        <v>166</v>
      </c>
      <c r="E613" s="41"/>
      <c r="F613" s="228" t="s">
        <v>1339</v>
      </c>
      <c r="G613" s="41"/>
      <c r="H613" s="41"/>
      <c r="I613" s="229"/>
      <c r="J613" s="41"/>
      <c r="K613" s="41"/>
      <c r="L613" s="45"/>
      <c r="M613" s="230"/>
      <c r="N613" s="231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166</v>
      </c>
      <c r="AU613" s="18" t="s">
        <v>82</v>
      </c>
    </row>
    <row r="614" s="2" customFormat="1" ht="24.15" customHeight="1">
      <c r="A614" s="39"/>
      <c r="B614" s="40"/>
      <c r="C614" s="271" t="s">
        <v>1341</v>
      </c>
      <c r="D614" s="271" t="s">
        <v>891</v>
      </c>
      <c r="E614" s="272" t="s">
        <v>1342</v>
      </c>
      <c r="F614" s="273" t="s">
        <v>1343</v>
      </c>
      <c r="G614" s="274" t="s">
        <v>308</v>
      </c>
      <c r="H614" s="275">
        <v>1</v>
      </c>
      <c r="I614" s="276"/>
      <c r="J614" s="277">
        <f>ROUND(I614*H614,2)</f>
        <v>0</v>
      </c>
      <c r="K614" s="273" t="s">
        <v>19</v>
      </c>
      <c r="L614" s="278"/>
      <c r="M614" s="279" t="s">
        <v>19</v>
      </c>
      <c r="N614" s="280" t="s">
        <v>43</v>
      </c>
      <c r="O614" s="85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416</v>
      </c>
      <c r="AT614" s="225" t="s">
        <v>891</v>
      </c>
      <c r="AU614" s="225" t="s">
        <v>82</v>
      </c>
      <c r="AY614" s="18" t="s">
        <v>157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80</v>
      </c>
      <c r="BK614" s="226">
        <f>ROUND(I614*H614,2)</f>
        <v>0</v>
      </c>
      <c r="BL614" s="18" t="s">
        <v>300</v>
      </c>
      <c r="BM614" s="225" t="s">
        <v>1344</v>
      </c>
    </row>
    <row r="615" s="2" customFormat="1">
      <c r="A615" s="39"/>
      <c r="B615" s="40"/>
      <c r="C615" s="41"/>
      <c r="D615" s="227" t="s">
        <v>166</v>
      </c>
      <c r="E615" s="41"/>
      <c r="F615" s="228" t="s">
        <v>1343</v>
      </c>
      <c r="G615" s="41"/>
      <c r="H615" s="41"/>
      <c r="I615" s="229"/>
      <c r="J615" s="41"/>
      <c r="K615" s="41"/>
      <c r="L615" s="45"/>
      <c r="M615" s="230"/>
      <c r="N615" s="231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166</v>
      </c>
      <c r="AU615" s="18" t="s">
        <v>82</v>
      </c>
    </row>
    <row r="616" s="2" customFormat="1" ht="24.15" customHeight="1">
      <c r="A616" s="39"/>
      <c r="B616" s="40"/>
      <c r="C616" s="271" t="s">
        <v>1345</v>
      </c>
      <c r="D616" s="271" t="s">
        <v>891</v>
      </c>
      <c r="E616" s="272" t="s">
        <v>1346</v>
      </c>
      <c r="F616" s="273" t="s">
        <v>1347</v>
      </c>
      <c r="G616" s="274" t="s">
        <v>308</v>
      </c>
      <c r="H616" s="275">
        <v>1</v>
      </c>
      <c r="I616" s="276"/>
      <c r="J616" s="277">
        <f>ROUND(I616*H616,2)</f>
        <v>0</v>
      </c>
      <c r="K616" s="273" t="s">
        <v>19</v>
      </c>
      <c r="L616" s="278"/>
      <c r="M616" s="279" t="s">
        <v>19</v>
      </c>
      <c r="N616" s="280" t="s">
        <v>43</v>
      </c>
      <c r="O616" s="85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5" t="s">
        <v>416</v>
      </c>
      <c r="AT616" s="225" t="s">
        <v>891</v>
      </c>
      <c r="AU616" s="225" t="s">
        <v>82</v>
      </c>
      <c r="AY616" s="18" t="s">
        <v>157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8" t="s">
        <v>80</v>
      </c>
      <c r="BK616" s="226">
        <f>ROUND(I616*H616,2)</f>
        <v>0</v>
      </c>
      <c r="BL616" s="18" t="s">
        <v>300</v>
      </c>
      <c r="BM616" s="225" t="s">
        <v>1348</v>
      </c>
    </row>
    <row r="617" s="2" customFormat="1">
      <c r="A617" s="39"/>
      <c r="B617" s="40"/>
      <c r="C617" s="41"/>
      <c r="D617" s="227" t="s">
        <v>166</v>
      </c>
      <c r="E617" s="41"/>
      <c r="F617" s="228" t="s">
        <v>1347</v>
      </c>
      <c r="G617" s="41"/>
      <c r="H617" s="41"/>
      <c r="I617" s="229"/>
      <c r="J617" s="41"/>
      <c r="K617" s="41"/>
      <c r="L617" s="45"/>
      <c r="M617" s="230"/>
      <c r="N617" s="231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166</v>
      </c>
      <c r="AU617" s="18" t="s">
        <v>82</v>
      </c>
    </row>
    <row r="618" s="2" customFormat="1" ht="24.15" customHeight="1">
      <c r="A618" s="39"/>
      <c r="B618" s="40"/>
      <c r="C618" s="271" t="s">
        <v>1349</v>
      </c>
      <c r="D618" s="271" t="s">
        <v>891</v>
      </c>
      <c r="E618" s="272" t="s">
        <v>1350</v>
      </c>
      <c r="F618" s="273" t="s">
        <v>1351</v>
      </c>
      <c r="G618" s="274" t="s">
        <v>308</v>
      </c>
      <c r="H618" s="275">
        <v>1</v>
      </c>
      <c r="I618" s="276"/>
      <c r="J618" s="277">
        <f>ROUND(I618*H618,2)</f>
        <v>0</v>
      </c>
      <c r="K618" s="273" t="s">
        <v>19</v>
      </c>
      <c r="L618" s="278"/>
      <c r="M618" s="279" t="s">
        <v>19</v>
      </c>
      <c r="N618" s="280" t="s">
        <v>43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416</v>
      </c>
      <c r="AT618" s="225" t="s">
        <v>891</v>
      </c>
      <c r="AU618" s="225" t="s">
        <v>82</v>
      </c>
      <c r="AY618" s="18" t="s">
        <v>157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80</v>
      </c>
      <c r="BK618" s="226">
        <f>ROUND(I618*H618,2)</f>
        <v>0</v>
      </c>
      <c r="BL618" s="18" t="s">
        <v>300</v>
      </c>
      <c r="BM618" s="225" t="s">
        <v>1352</v>
      </c>
    </row>
    <row r="619" s="2" customFormat="1">
      <c r="A619" s="39"/>
      <c r="B619" s="40"/>
      <c r="C619" s="41"/>
      <c r="D619" s="227" t="s">
        <v>166</v>
      </c>
      <c r="E619" s="41"/>
      <c r="F619" s="228" t="s">
        <v>1351</v>
      </c>
      <c r="G619" s="41"/>
      <c r="H619" s="41"/>
      <c r="I619" s="229"/>
      <c r="J619" s="41"/>
      <c r="K619" s="41"/>
      <c r="L619" s="45"/>
      <c r="M619" s="230"/>
      <c r="N619" s="231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166</v>
      </c>
      <c r="AU619" s="18" t="s">
        <v>82</v>
      </c>
    </row>
    <row r="620" s="2" customFormat="1" ht="24.15" customHeight="1">
      <c r="A620" s="39"/>
      <c r="B620" s="40"/>
      <c r="C620" s="271" t="s">
        <v>1353</v>
      </c>
      <c r="D620" s="271" t="s">
        <v>891</v>
      </c>
      <c r="E620" s="272" t="s">
        <v>1354</v>
      </c>
      <c r="F620" s="273" t="s">
        <v>1355</v>
      </c>
      <c r="G620" s="274" t="s">
        <v>308</v>
      </c>
      <c r="H620" s="275">
        <v>1</v>
      </c>
      <c r="I620" s="276"/>
      <c r="J620" s="277">
        <f>ROUND(I620*H620,2)</f>
        <v>0</v>
      </c>
      <c r="K620" s="273" t="s">
        <v>19</v>
      </c>
      <c r="L620" s="278"/>
      <c r="M620" s="279" t="s">
        <v>19</v>
      </c>
      <c r="N620" s="280" t="s">
        <v>43</v>
      </c>
      <c r="O620" s="85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5" t="s">
        <v>416</v>
      </c>
      <c r="AT620" s="225" t="s">
        <v>891</v>
      </c>
      <c r="AU620" s="225" t="s">
        <v>82</v>
      </c>
      <c r="AY620" s="18" t="s">
        <v>157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8" t="s">
        <v>80</v>
      </c>
      <c r="BK620" s="226">
        <f>ROUND(I620*H620,2)</f>
        <v>0</v>
      </c>
      <c r="BL620" s="18" t="s">
        <v>300</v>
      </c>
      <c r="BM620" s="225" t="s">
        <v>1356</v>
      </c>
    </row>
    <row r="621" s="2" customFormat="1">
      <c r="A621" s="39"/>
      <c r="B621" s="40"/>
      <c r="C621" s="41"/>
      <c r="D621" s="227" t="s">
        <v>166</v>
      </c>
      <c r="E621" s="41"/>
      <c r="F621" s="228" t="s">
        <v>1355</v>
      </c>
      <c r="G621" s="41"/>
      <c r="H621" s="41"/>
      <c r="I621" s="229"/>
      <c r="J621" s="41"/>
      <c r="K621" s="41"/>
      <c r="L621" s="45"/>
      <c r="M621" s="230"/>
      <c r="N621" s="231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166</v>
      </c>
      <c r="AU621" s="18" t="s">
        <v>82</v>
      </c>
    </row>
    <row r="622" s="2" customFormat="1" ht="24.15" customHeight="1">
      <c r="A622" s="39"/>
      <c r="B622" s="40"/>
      <c r="C622" s="271" t="s">
        <v>1357</v>
      </c>
      <c r="D622" s="271" t="s">
        <v>891</v>
      </c>
      <c r="E622" s="272" t="s">
        <v>1358</v>
      </c>
      <c r="F622" s="273" t="s">
        <v>1359</v>
      </c>
      <c r="G622" s="274" t="s">
        <v>308</v>
      </c>
      <c r="H622" s="275">
        <v>1</v>
      </c>
      <c r="I622" s="276"/>
      <c r="J622" s="277">
        <f>ROUND(I622*H622,2)</f>
        <v>0</v>
      </c>
      <c r="K622" s="273" t="s">
        <v>19</v>
      </c>
      <c r="L622" s="278"/>
      <c r="M622" s="279" t="s">
        <v>19</v>
      </c>
      <c r="N622" s="280" t="s">
        <v>43</v>
      </c>
      <c r="O622" s="85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416</v>
      </c>
      <c r="AT622" s="225" t="s">
        <v>891</v>
      </c>
      <c r="AU622" s="225" t="s">
        <v>82</v>
      </c>
      <c r="AY622" s="18" t="s">
        <v>157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80</v>
      </c>
      <c r="BK622" s="226">
        <f>ROUND(I622*H622,2)</f>
        <v>0</v>
      </c>
      <c r="BL622" s="18" t="s">
        <v>300</v>
      </c>
      <c r="BM622" s="225" t="s">
        <v>1360</v>
      </c>
    </row>
    <row r="623" s="2" customFormat="1">
      <c r="A623" s="39"/>
      <c r="B623" s="40"/>
      <c r="C623" s="41"/>
      <c r="D623" s="227" t="s">
        <v>166</v>
      </c>
      <c r="E623" s="41"/>
      <c r="F623" s="228" t="s">
        <v>1359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166</v>
      </c>
      <c r="AU623" s="18" t="s">
        <v>82</v>
      </c>
    </row>
    <row r="624" s="2" customFormat="1" ht="24.15" customHeight="1">
      <c r="A624" s="39"/>
      <c r="B624" s="40"/>
      <c r="C624" s="271" t="s">
        <v>1361</v>
      </c>
      <c r="D624" s="271" t="s">
        <v>891</v>
      </c>
      <c r="E624" s="272" t="s">
        <v>1362</v>
      </c>
      <c r="F624" s="273" t="s">
        <v>1363</v>
      </c>
      <c r="G624" s="274" t="s">
        <v>308</v>
      </c>
      <c r="H624" s="275">
        <v>1</v>
      </c>
      <c r="I624" s="276"/>
      <c r="J624" s="277">
        <f>ROUND(I624*H624,2)</f>
        <v>0</v>
      </c>
      <c r="K624" s="273" t="s">
        <v>19</v>
      </c>
      <c r="L624" s="278"/>
      <c r="M624" s="279" t="s">
        <v>19</v>
      </c>
      <c r="N624" s="280" t="s">
        <v>43</v>
      </c>
      <c r="O624" s="85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5" t="s">
        <v>416</v>
      </c>
      <c r="AT624" s="225" t="s">
        <v>891</v>
      </c>
      <c r="AU624" s="225" t="s">
        <v>82</v>
      </c>
      <c r="AY624" s="18" t="s">
        <v>157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8" t="s">
        <v>80</v>
      </c>
      <c r="BK624" s="226">
        <f>ROUND(I624*H624,2)</f>
        <v>0</v>
      </c>
      <c r="BL624" s="18" t="s">
        <v>300</v>
      </c>
      <c r="BM624" s="225" t="s">
        <v>1364</v>
      </c>
    </row>
    <row r="625" s="2" customFormat="1">
      <c r="A625" s="39"/>
      <c r="B625" s="40"/>
      <c r="C625" s="41"/>
      <c r="D625" s="227" t="s">
        <v>166</v>
      </c>
      <c r="E625" s="41"/>
      <c r="F625" s="228" t="s">
        <v>1363</v>
      </c>
      <c r="G625" s="41"/>
      <c r="H625" s="41"/>
      <c r="I625" s="229"/>
      <c r="J625" s="41"/>
      <c r="K625" s="41"/>
      <c r="L625" s="45"/>
      <c r="M625" s="230"/>
      <c r="N625" s="231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166</v>
      </c>
      <c r="AU625" s="18" t="s">
        <v>82</v>
      </c>
    </row>
    <row r="626" s="2" customFormat="1" ht="24.15" customHeight="1">
      <c r="A626" s="39"/>
      <c r="B626" s="40"/>
      <c r="C626" s="271" t="s">
        <v>1365</v>
      </c>
      <c r="D626" s="271" t="s">
        <v>891</v>
      </c>
      <c r="E626" s="272" t="s">
        <v>1366</v>
      </c>
      <c r="F626" s="273" t="s">
        <v>1367</v>
      </c>
      <c r="G626" s="274" t="s">
        <v>308</v>
      </c>
      <c r="H626" s="275">
        <v>1</v>
      </c>
      <c r="I626" s="276"/>
      <c r="J626" s="277">
        <f>ROUND(I626*H626,2)</f>
        <v>0</v>
      </c>
      <c r="K626" s="273" t="s">
        <v>19</v>
      </c>
      <c r="L626" s="278"/>
      <c r="M626" s="279" t="s">
        <v>19</v>
      </c>
      <c r="N626" s="280" t="s">
        <v>43</v>
      </c>
      <c r="O626" s="85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5" t="s">
        <v>416</v>
      </c>
      <c r="AT626" s="225" t="s">
        <v>891</v>
      </c>
      <c r="AU626" s="225" t="s">
        <v>82</v>
      </c>
      <c r="AY626" s="18" t="s">
        <v>157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8" t="s">
        <v>80</v>
      </c>
      <c r="BK626" s="226">
        <f>ROUND(I626*H626,2)</f>
        <v>0</v>
      </c>
      <c r="BL626" s="18" t="s">
        <v>300</v>
      </c>
      <c r="BM626" s="225" t="s">
        <v>1368</v>
      </c>
    </row>
    <row r="627" s="2" customFormat="1">
      <c r="A627" s="39"/>
      <c r="B627" s="40"/>
      <c r="C627" s="41"/>
      <c r="D627" s="227" t="s">
        <v>166</v>
      </c>
      <c r="E627" s="41"/>
      <c r="F627" s="228" t="s">
        <v>1367</v>
      </c>
      <c r="G627" s="41"/>
      <c r="H627" s="41"/>
      <c r="I627" s="229"/>
      <c r="J627" s="41"/>
      <c r="K627" s="41"/>
      <c r="L627" s="45"/>
      <c r="M627" s="230"/>
      <c r="N627" s="231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166</v>
      </c>
      <c r="AU627" s="18" t="s">
        <v>82</v>
      </c>
    </row>
    <row r="628" s="2" customFormat="1" ht="24.15" customHeight="1">
      <c r="A628" s="39"/>
      <c r="B628" s="40"/>
      <c r="C628" s="271" t="s">
        <v>1369</v>
      </c>
      <c r="D628" s="271" t="s">
        <v>891</v>
      </c>
      <c r="E628" s="272" t="s">
        <v>1370</v>
      </c>
      <c r="F628" s="273" t="s">
        <v>1371</v>
      </c>
      <c r="G628" s="274" t="s">
        <v>308</v>
      </c>
      <c r="H628" s="275">
        <v>1</v>
      </c>
      <c r="I628" s="276"/>
      <c r="J628" s="277">
        <f>ROUND(I628*H628,2)</f>
        <v>0</v>
      </c>
      <c r="K628" s="273" t="s">
        <v>19</v>
      </c>
      <c r="L628" s="278"/>
      <c r="M628" s="279" t="s">
        <v>19</v>
      </c>
      <c r="N628" s="280" t="s">
        <v>43</v>
      </c>
      <c r="O628" s="85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416</v>
      </c>
      <c r="AT628" s="225" t="s">
        <v>891</v>
      </c>
      <c r="AU628" s="225" t="s">
        <v>82</v>
      </c>
      <c r="AY628" s="18" t="s">
        <v>157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80</v>
      </c>
      <c r="BK628" s="226">
        <f>ROUND(I628*H628,2)</f>
        <v>0</v>
      </c>
      <c r="BL628" s="18" t="s">
        <v>300</v>
      </c>
      <c r="BM628" s="225" t="s">
        <v>1372</v>
      </c>
    </row>
    <row r="629" s="2" customFormat="1">
      <c r="A629" s="39"/>
      <c r="B629" s="40"/>
      <c r="C629" s="41"/>
      <c r="D629" s="227" t="s">
        <v>166</v>
      </c>
      <c r="E629" s="41"/>
      <c r="F629" s="228" t="s">
        <v>1371</v>
      </c>
      <c r="G629" s="41"/>
      <c r="H629" s="41"/>
      <c r="I629" s="229"/>
      <c r="J629" s="41"/>
      <c r="K629" s="41"/>
      <c r="L629" s="45"/>
      <c r="M629" s="230"/>
      <c r="N629" s="231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166</v>
      </c>
      <c r="AU629" s="18" t="s">
        <v>82</v>
      </c>
    </row>
    <row r="630" s="2" customFormat="1" ht="24.15" customHeight="1">
      <c r="A630" s="39"/>
      <c r="B630" s="40"/>
      <c r="C630" s="271" t="s">
        <v>1373</v>
      </c>
      <c r="D630" s="271" t="s">
        <v>891</v>
      </c>
      <c r="E630" s="272" t="s">
        <v>1374</v>
      </c>
      <c r="F630" s="273" t="s">
        <v>1375</v>
      </c>
      <c r="G630" s="274" t="s">
        <v>308</v>
      </c>
      <c r="H630" s="275">
        <v>1</v>
      </c>
      <c r="I630" s="276"/>
      <c r="J630" s="277">
        <f>ROUND(I630*H630,2)</f>
        <v>0</v>
      </c>
      <c r="K630" s="273" t="s">
        <v>19</v>
      </c>
      <c r="L630" s="278"/>
      <c r="M630" s="279" t="s">
        <v>19</v>
      </c>
      <c r="N630" s="280" t="s">
        <v>43</v>
      </c>
      <c r="O630" s="85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416</v>
      </c>
      <c r="AT630" s="225" t="s">
        <v>891</v>
      </c>
      <c r="AU630" s="225" t="s">
        <v>82</v>
      </c>
      <c r="AY630" s="18" t="s">
        <v>157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8" t="s">
        <v>80</v>
      </c>
      <c r="BK630" s="226">
        <f>ROUND(I630*H630,2)</f>
        <v>0</v>
      </c>
      <c r="BL630" s="18" t="s">
        <v>300</v>
      </c>
      <c r="BM630" s="225" t="s">
        <v>1376</v>
      </c>
    </row>
    <row r="631" s="2" customFormat="1">
      <c r="A631" s="39"/>
      <c r="B631" s="40"/>
      <c r="C631" s="41"/>
      <c r="D631" s="227" t="s">
        <v>166</v>
      </c>
      <c r="E631" s="41"/>
      <c r="F631" s="228" t="s">
        <v>1375</v>
      </c>
      <c r="G631" s="41"/>
      <c r="H631" s="41"/>
      <c r="I631" s="229"/>
      <c r="J631" s="41"/>
      <c r="K631" s="41"/>
      <c r="L631" s="45"/>
      <c r="M631" s="230"/>
      <c r="N631" s="231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166</v>
      </c>
      <c r="AU631" s="18" t="s">
        <v>82</v>
      </c>
    </row>
    <row r="632" s="2" customFormat="1" ht="24.15" customHeight="1">
      <c r="A632" s="39"/>
      <c r="B632" s="40"/>
      <c r="C632" s="271" t="s">
        <v>1377</v>
      </c>
      <c r="D632" s="271" t="s">
        <v>891</v>
      </c>
      <c r="E632" s="272" t="s">
        <v>1378</v>
      </c>
      <c r="F632" s="273" t="s">
        <v>1379</v>
      </c>
      <c r="G632" s="274" t="s">
        <v>308</v>
      </c>
      <c r="H632" s="275">
        <v>1</v>
      </c>
      <c r="I632" s="276"/>
      <c r="J632" s="277">
        <f>ROUND(I632*H632,2)</f>
        <v>0</v>
      </c>
      <c r="K632" s="273" t="s">
        <v>19</v>
      </c>
      <c r="L632" s="278"/>
      <c r="M632" s="279" t="s">
        <v>19</v>
      </c>
      <c r="N632" s="280" t="s">
        <v>43</v>
      </c>
      <c r="O632" s="85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416</v>
      </c>
      <c r="AT632" s="225" t="s">
        <v>891</v>
      </c>
      <c r="AU632" s="225" t="s">
        <v>82</v>
      </c>
      <c r="AY632" s="18" t="s">
        <v>157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80</v>
      </c>
      <c r="BK632" s="226">
        <f>ROUND(I632*H632,2)</f>
        <v>0</v>
      </c>
      <c r="BL632" s="18" t="s">
        <v>300</v>
      </c>
      <c r="BM632" s="225" t="s">
        <v>1380</v>
      </c>
    </row>
    <row r="633" s="2" customFormat="1">
      <c r="A633" s="39"/>
      <c r="B633" s="40"/>
      <c r="C633" s="41"/>
      <c r="D633" s="227" t="s">
        <v>166</v>
      </c>
      <c r="E633" s="41"/>
      <c r="F633" s="228" t="s">
        <v>1379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166</v>
      </c>
      <c r="AU633" s="18" t="s">
        <v>82</v>
      </c>
    </row>
    <row r="634" s="2" customFormat="1" ht="24.15" customHeight="1">
      <c r="A634" s="39"/>
      <c r="B634" s="40"/>
      <c r="C634" s="271" t="s">
        <v>1381</v>
      </c>
      <c r="D634" s="271" t="s">
        <v>891</v>
      </c>
      <c r="E634" s="272" t="s">
        <v>1382</v>
      </c>
      <c r="F634" s="273" t="s">
        <v>1383</v>
      </c>
      <c r="G634" s="274" t="s">
        <v>308</v>
      </c>
      <c r="H634" s="275">
        <v>1</v>
      </c>
      <c r="I634" s="276"/>
      <c r="J634" s="277">
        <f>ROUND(I634*H634,2)</f>
        <v>0</v>
      </c>
      <c r="K634" s="273" t="s">
        <v>19</v>
      </c>
      <c r="L634" s="278"/>
      <c r="M634" s="279" t="s">
        <v>19</v>
      </c>
      <c r="N634" s="280" t="s">
        <v>43</v>
      </c>
      <c r="O634" s="85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5" t="s">
        <v>416</v>
      </c>
      <c r="AT634" s="225" t="s">
        <v>891</v>
      </c>
      <c r="AU634" s="225" t="s">
        <v>82</v>
      </c>
      <c r="AY634" s="18" t="s">
        <v>157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8" t="s">
        <v>80</v>
      </c>
      <c r="BK634" s="226">
        <f>ROUND(I634*H634,2)</f>
        <v>0</v>
      </c>
      <c r="BL634" s="18" t="s">
        <v>300</v>
      </c>
      <c r="BM634" s="225" t="s">
        <v>1384</v>
      </c>
    </row>
    <row r="635" s="2" customFormat="1">
      <c r="A635" s="39"/>
      <c r="B635" s="40"/>
      <c r="C635" s="41"/>
      <c r="D635" s="227" t="s">
        <v>166</v>
      </c>
      <c r="E635" s="41"/>
      <c r="F635" s="228" t="s">
        <v>1383</v>
      </c>
      <c r="G635" s="41"/>
      <c r="H635" s="41"/>
      <c r="I635" s="229"/>
      <c r="J635" s="41"/>
      <c r="K635" s="41"/>
      <c r="L635" s="45"/>
      <c r="M635" s="230"/>
      <c r="N635" s="231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166</v>
      </c>
      <c r="AU635" s="18" t="s">
        <v>82</v>
      </c>
    </row>
    <row r="636" s="2" customFormat="1" ht="24.15" customHeight="1">
      <c r="A636" s="39"/>
      <c r="B636" s="40"/>
      <c r="C636" s="271" t="s">
        <v>1385</v>
      </c>
      <c r="D636" s="271" t="s">
        <v>891</v>
      </c>
      <c r="E636" s="272" t="s">
        <v>1386</v>
      </c>
      <c r="F636" s="273" t="s">
        <v>1387</v>
      </c>
      <c r="G636" s="274" t="s">
        <v>308</v>
      </c>
      <c r="H636" s="275">
        <v>1</v>
      </c>
      <c r="I636" s="276"/>
      <c r="J636" s="277">
        <f>ROUND(I636*H636,2)</f>
        <v>0</v>
      </c>
      <c r="K636" s="273" t="s">
        <v>19</v>
      </c>
      <c r="L636" s="278"/>
      <c r="M636" s="279" t="s">
        <v>19</v>
      </c>
      <c r="N636" s="280" t="s">
        <v>43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416</v>
      </c>
      <c r="AT636" s="225" t="s">
        <v>891</v>
      </c>
      <c r="AU636" s="225" t="s">
        <v>82</v>
      </c>
      <c r="AY636" s="18" t="s">
        <v>157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80</v>
      </c>
      <c r="BK636" s="226">
        <f>ROUND(I636*H636,2)</f>
        <v>0</v>
      </c>
      <c r="BL636" s="18" t="s">
        <v>300</v>
      </c>
      <c r="BM636" s="225" t="s">
        <v>1388</v>
      </c>
    </row>
    <row r="637" s="2" customFormat="1">
      <c r="A637" s="39"/>
      <c r="B637" s="40"/>
      <c r="C637" s="41"/>
      <c r="D637" s="227" t="s">
        <v>166</v>
      </c>
      <c r="E637" s="41"/>
      <c r="F637" s="228" t="s">
        <v>1387</v>
      </c>
      <c r="G637" s="41"/>
      <c r="H637" s="41"/>
      <c r="I637" s="229"/>
      <c r="J637" s="41"/>
      <c r="K637" s="41"/>
      <c r="L637" s="45"/>
      <c r="M637" s="230"/>
      <c r="N637" s="231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166</v>
      </c>
      <c r="AU637" s="18" t="s">
        <v>82</v>
      </c>
    </row>
    <row r="638" s="2" customFormat="1" ht="24.15" customHeight="1">
      <c r="A638" s="39"/>
      <c r="B638" s="40"/>
      <c r="C638" s="271" t="s">
        <v>1389</v>
      </c>
      <c r="D638" s="271" t="s">
        <v>891</v>
      </c>
      <c r="E638" s="272" t="s">
        <v>1390</v>
      </c>
      <c r="F638" s="273" t="s">
        <v>1391</v>
      </c>
      <c r="G638" s="274" t="s">
        <v>308</v>
      </c>
      <c r="H638" s="275">
        <v>1</v>
      </c>
      <c r="I638" s="276"/>
      <c r="J638" s="277">
        <f>ROUND(I638*H638,2)</f>
        <v>0</v>
      </c>
      <c r="K638" s="273" t="s">
        <v>19</v>
      </c>
      <c r="L638" s="278"/>
      <c r="M638" s="279" t="s">
        <v>19</v>
      </c>
      <c r="N638" s="280" t="s">
        <v>43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416</v>
      </c>
      <c r="AT638" s="225" t="s">
        <v>891</v>
      </c>
      <c r="AU638" s="225" t="s">
        <v>82</v>
      </c>
      <c r="AY638" s="18" t="s">
        <v>157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80</v>
      </c>
      <c r="BK638" s="226">
        <f>ROUND(I638*H638,2)</f>
        <v>0</v>
      </c>
      <c r="BL638" s="18" t="s">
        <v>300</v>
      </c>
      <c r="BM638" s="225" t="s">
        <v>1392</v>
      </c>
    </row>
    <row r="639" s="2" customFormat="1">
      <c r="A639" s="39"/>
      <c r="B639" s="40"/>
      <c r="C639" s="41"/>
      <c r="D639" s="227" t="s">
        <v>166</v>
      </c>
      <c r="E639" s="41"/>
      <c r="F639" s="228" t="s">
        <v>1391</v>
      </c>
      <c r="G639" s="41"/>
      <c r="H639" s="41"/>
      <c r="I639" s="229"/>
      <c r="J639" s="41"/>
      <c r="K639" s="41"/>
      <c r="L639" s="45"/>
      <c r="M639" s="230"/>
      <c r="N639" s="231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166</v>
      </c>
      <c r="AU639" s="18" t="s">
        <v>82</v>
      </c>
    </row>
    <row r="640" s="2" customFormat="1" ht="24.15" customHeight="1">
      <c r="A640" s="39"/>
      <c r="B640" s="40"/>
      <c r="C640" s="271" t="s">
        <v>1393</v>
      </c>
      <c r="D640" s="271" t="s">
        <v>891</v>
      </c>
      <c r="E640" s="272" t="s">
        <v>1394</v>
      </c>
      <c r="F640" s="273" t="s">
        <v>1395</v>
      </c>
      <c r="G640" s="274" t="s">
        <v>308</v>
      </c>
      <c r="H640" s="275">
        <v>1</v>
      </c>
      <c r="I640" s="276"/>
      <c r="J640" s="277">
        <f>ROUND(I640*H640,2)</f>
        <v>0</v>
      </c>
      <c r="K640" s="273" t="s">
        <v>19</v>
      </c>
      <c r="L640" s="278"/>
      <c r="M640" s="279" t="s">
        <v>19</v>
      </c>
      <c r="N640" s="280" t="s">
        <v>43</v>
      </c>
      <c r="O640" s="85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5" t="s">
        <v>416</v>
      </c>
      <c r="AT640" s="225" t="s">
        <v>891</v>
      </c>
      <c r="AU640" s="225" t="s">
        <v>82</v>
      </c>
      <c r="AY640" s="18" t="s">
        <v>157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8" t="s">
        <v>80</v>
      </c>
      <c r="BK640" s="226">
        <f>ROUND(I640*H640,2)</f>
        <v>0</v>
      </c>
      <c r="BL640" s="18" t="s">
        <v>300</v>
      </c>
      <c r="BM640" s="225" t="s">
        <v>1396</v>
      </c>
    </row>
    <row r="641" s="2" customFormat="1">
      <c r="A641" s="39"/>
      <c r="B641" s="40"/>
      <c r="C641" s="41"/>
      <c r="D641" s="227" t="s">
        <v>166</v>
      </c>
      <c r="E641" s="41"/>
      <c r="F641" s="228" t="s">
        <v>1395</v>
      </c>
      <c r="G641" s="41"/>
      <c r="H641" s="41"/>
      <c r="I641" s="229"/>
      <c r="J641" s="41"/>
      <c r="K641" s="41"/>
      <c r="L641" s="45"/>
      <c r="M641" s="230"/>
      <c r="N641" s="231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166</v>
      </c>
      <c r="AU641" s="18" t="s">
        <v>82</v>
      </c>
    </row>
    <row r="642" s="2" customFormat="1" ht="24.15" customHeight="1">
      <c r="A642" s="39"/>
      <c r="B642" s="40"/>
      <c r="C642" s="271" t="s">
        <v>1397</v>
      </c>
      <c r="D642" s="271" t="s">
        <v>891</v>
      </c>
      <c r="E642" s="272" t="s">
        <v>1398</v>
      </c>
      <c r="F642" s="273" t="s">
        <v>1399</v>
      </c>
      <c r="G642" s="274" t="s">
        <v>308</v>
      </c>
      <c r="H642" s="275">
        <v>1</v>
      </c>
      <c r="I642" s="276"/>
      <c r="J642" s="277">
        <f>ROUND(I642*H642,2)</f>
        <v>0</v>
      </c>
      <c r="K642" s="273" t="s">
        <v>19</v>
      </c>
      <c r="L642" s="278"/>
      <c r="M642" s="279" t="s">
        <v>19</v>
      </c>
      <c r="N642" s="280" t="s">
        <v>43</v>
      </c>
      <c r="O642" s="85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416</v>
      </c>
      <c r="AT642" s="225" t="s">
        <v>891</v>
      </c>
      <c r="AU642" s="225" t="s">
        <v>82</v>
      </c>
      <c r="AY642" s="18" t="s">
        <v>157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8" t="s">
        <v>80</v>
      </c>
      <c r="BK642" s="226">
        <f>ROUND(I642*H642,2)</f>
        <v>0</v>
      </c>
      <c r="BL642" s="18" t="s">
        <v>300</v>
      </c>
      <c r="BM642" s="225" t="s">
        <v>1400</v>
      </c>
    </row>
    <row r="643" s="2" customFormat="1">
      <c r="A643" s="39"/>
      <c r="B643" s="40"/>
      <c r="C643" s="41"/>
      <c r="D643" s="227" t="s">
        <v>166</v>
      </c>
      <c r="E643" s="41"/>
      <c r="F643" s="228" t="s">
        <v>1399</v>
      </c>
      <c r="G643" s="41"/>
      <c r="H643" s="41"/>
      <c r="I643" s="229"/>
      <c r="J643" s="41"/>
      <c r="K643" s="41"/>
      <c r="L643" s="45"/>
      <c r="M643" s="230"/>
      <c r="N643" s="231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166</v>
      </c>
      <c r="AU643" s="18" t="s">
        <v>82</v>
      </c>
    </row>
    <row r="644" s="2" customFormat="1" ht="24.15" customHeight="1">
      <c r="A644" s="39"/>
      <c r="B644" s="40"/>
      <c r="C644" s="271" t="s">
        <v>1401</v>
      </c>
      <c r="D644" s="271" t="s">
        <v>891</v>
      </c>
      <c r="E644" s="272" t="s">
        <v>1402</v>
      </c>
      <c r="F644" s="273" t="s">
        <v>1403</v>
      </c>
      <c r="G644" s="274" t="s">
        <v>308</v>
      </c>
      <c r="H644" s="275">
        <v>1</v>
      </c>
      <c r="I644" s="276"/>
      <c r="J644" s="277">
        <f>ROUND(I644*H644,2)</f>
        <v>0</v>
      </c>
      <c r="K644" s="273" t="s">
        <v>19</v>
      </c>
      <c r="L644" s="278"/>
      <c r="M644" s="279" t="s">
        <v>19</v>
      </c>
      <c r="N644" s="280" t="s">
        <v>43</v>
      </c>
      <c r="O644" s="85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5" t="s">
        <v>416</v>
      </c>
      <c r="AT644" s="225" t="s">
        <v>891</v>
      </c>
      <c r="AU644" s="225" t="s">
        <v>82</v>
      </c>
      <c r="AY644" s="18" t="s">
        <v>157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8" t="s">
        <v>80</v>
      </c>
      <c r="BK644" s="226">
        <f>ROUND(I644*H644,2)</f>
        <v>0</v>
      </c>
      <c r="BL644" s="18" t="s">
        <v>300</v>
      </c>
      <c r="BM644" s="225" t="s">
        <v>1404</v>
      </c>
    </row>
    <row r="645" s="2" customFormat="1">
      <c r="A645" s="39"/>
      <c r="B645" s="40"/>
      <c r="C645" s="41"/>
      <c r="D645" s="227" t="s">
        <v>166</v>
      </c>
      <c r="E645" s="41"/>
      <c r="F645" s="228" t="s">
        <v>1403</v>
      </c>
      <c r="G645" s="41"/>
      <c r="H645" s="41"/>
      <c r="I645" s="229"/>
      <c r="J645" s="41"/>
      <c r="K645" s="41"/>
      <c r="L645" s="45"/>
      <c r="M645" s="230"/>
      <c r="N645" s="231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166</v>
      </c>
      <c r="AU645" s="18" t="s">
        <v>82</v>
      </c>
    </row>
    <row r="646" s="2" customFormat="1" ht="24.15" customHeight="1">
      <c r="A646" s="39"/>
      <c r="B646" s="40"/>
      <c r="C646" s="271" t="s">
        <v>1405</v>
      </c>
      <c r="D646" s="271" t="s">
        <v>891</v>
      </c>
      <c r="E646" s="272" t="s">
        <v>1406</v>
      </c>
      <c r="F646" s="273" t="s">
        <v>1407</v>
      </c>
      <c r="G646" s="274" t="s">
        <v>308</v>
      </c>
      <c r="H646" s="275">
        <v>1</v>
      </c>
      <c r="I646" s="276"/>
      <c r="J646" s="277">
        <f>ROUND(I646*H646,2)</f>
        <v>0</v>
      </c>
      <c r="K646" s="273" t="s">
        <v>19</v>
      </c>
      <c r="L646" s="278"/>
      <c r="M646" s="279" t="s">
        <v>19</v>
      </c>
      <c r="N646" s="280" t="s">
        <v>43</v>
      </c>
      <c r="O646" s="85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5" t="s">
        <v>416</v>
      </c>
      <c r="AT646" s="225" t="s">
        <v>891</v>
      </c>
      <c r="AU646" s="225" t="s">
        <v>82</v>
      </c>
      <c r="AY646" s="18" t="s">
        <v>157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8" t="s">
        <v>80</v>
      </c>
      <c r="BK646" s="226">
        <f>ROUND(I646*H646,2)</f>
        <v>0</v>
      </c>
      <c r="BL646" s="18" t="s">
        <v>300</v>
      </c>
      <c r="BM646" s="225" t="s">
        <v>1408</v>
      </c>
    </row>
    <row r="647" s="2" customFormat="1">
      <c r="A647" s="39"/>
      <c r="B647" s="40"/>
      <c r="C647" s="41"/>
      <c r="D647" s="227" t="s">
        <v>166</v>
      </c>
      <c r="E647" s="41"/>
      <c r="F647" s="228" t="s">
        <v>1407</v>
      </c>
      <c r="G647" s="41"/>
      <c r="H647" s="41"/>
      <c r="I647" s="229"/>
      <c r="J647" s="41"/>
      <c r="K647" s="41"/>
      <c r="L647" s="45"/>
      <c r="M647" s="230"/>
      <c r="N647" s="231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166</v>
      </c>
      <c r="AU647" s="18" t="s">
        <v>82</v>
      </c>
    </row>
    <row r="648" s="2" customFormat="1" ht="24.15" customHeight="1">
      <c r="A648" s="39"/>
      <c r="B648" s="40"/>
      <c r="C648" s="271" t="s">
        <v>1409</v>
      </c>
      <c r="D648" s="271" t="s">
        <v>891</v>
      </c>
      <c r="E648" s="272" t="s">
        <v>1410</v>
      </c>
      <c r="F648" s="273" t="s">
        <v>1411</v>
      </c>
      <c r="G648" s="274" t="s">
        <v>308</v>
      </c>
      <c r="H648" s="275">
        <v>1</v>
      </c>
      <c r="I648" s="276"/>
      <c r="J648" s="277">
        <f>ROUND(I648*H648,2)</f>
        <v>0</v>
      </c>
      <c r="K648" s="273" t="s">
        <v>19</v>
      </c>
      <c r="L648" s="278"/>
      <c r="M648" s="279" t="s">
        <v>19</v>
      </c>
      <c r="N648" s="280" t="s">
        <v>43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416</v>
      </c>
      <c r="AT648" s="225" t="s">
        <v>891</v>
      </c>
      <c r="AU648" s="225" t="s">
        <v>82</v>
      </c>
      <c r="AY648" s="18" t="s">
        <v>157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80</v>
      </c>
      <c r="BK648" s="226">
        <f>ROUND(I648*H648,2)</f>
        <v>0</v>
      </c>
      <c r="BL648" s="18" t="s">
        <v>300</v>
      </c>
      <c r="BM648" s="225" t="s">
        <v>1412</v>
      </c>
    </row>
    <row r="649" s="2" customFormat="1">
      <c r="A649" s="39"/>
      <c r="B649" s="40"/>
      <c r="C649" s="41"/>
      <c r="D649" s="227" t="s">
        <v>166</v>
      </c>
      <c r="E649" s="41"/>
      <c r="F649" s="228" t="s">
        <v>1411</v>
      </c>
      <c r="G649" s="41"/>
      <c r="H649" s="41"/>
      <c r="I649" s="229"/>
      <c r="J649" s="41"/>
      <c r="K649" s="41"/>
      <c r="L649" s="45"/>
      <c r="M649" s="230"/>
      <c r="N649" s="231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166</v>
      </c>
      <c r="AU649" s="18" t="s">
        <v>82</v>
      </c>
    </row>
    <row r="650" s="2" customFormat="1" ht="24.15" customHeight="1">
      <c r="A650" s="39"/>
      <c r="B650" s="40"/>
      <c r="C650" s="271" t="s">
        <v>1413</v>
      </c>
      <c r="D650" s="271" t="s">
        <v>891</v>
      </c>
      <c r="E650" s="272" t="s">
        <v>1414</v>
      </c>
      <c r="F650" s="273" t="s">
        <v>1415</v>
      </c>
      <c r="G650" s="274" t="s">
        <v>308</v>
      </c>
      <c r="H650" s="275">
        <v>1</v>
      </c>
      <c r="I650" s="276"/>
      <c r="J650" s="277">
        <f>ROUND(I650*H650,2)</f>
        <v>0</v>
      </c>
      <c r="K650" s="273" t="s">
        <v>19</v>
      </c>
      <c r="L650" s="278"/>
      <c r="M650" s="279" t="s">
        <v>19</v>
      </c>
      <c r="N650" s="280" t="s">
        <v>43</v>
      </c>
      <c r="O650" s="85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5" t="s">
        <v>416</v>
      </c>
      <c r="AT650" s="225" t="s">
        <v>891</v>
      </c>
      <c r="AU650" s="225" t="s">
        <v>82</v>
      </c>
      <c r="AY650" s="18" t="s">
        <v>157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8" t="s">
        <v>80</v>
      </c>
      <c r="BK650" s="226">
        <f>ROUND(I650*H650,2)</f>
        <v>0</v>
      </c>
      <c r="BL650" s="18" t="s">
        <v>300</v>
      </c>
      <c r="BM650" s="225" t="s">
        <v>1416</v>
      </c>
    </row>
    <row r="651" s="2" customFormat="1">
      <c r="A651" s="39"/>
      <c r="B651" s="40"/>
      <c r="C651" s="41"/>
      <c r="D651" s="227" t="s">
        <v>166</v>
      </c>
      <c r="E651" s="41"/>
      <c r="F651" s="228" t="s">
        <v>1415</v>
      </c>
      <c r="G651" s="41"/>
      <c r="H651" s="41"/>
      <c r="I651" s="229"/>
      <c r="J651" s="41"/>
      <c r="K651" s="41"/>
      <c r="L651" s="45"/>
      <c r="M651" s="230"/>
      <c r="N651" s="231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166</v>
      </c>
      <c r="AU651" s="18" t="s">
        <v>82</v>
      </c>
    </row>
    <row r="652" s="2" customFormat="1" ht="24.15" customHeight="1">
      <c r="A652" s="39"/>
      <c r="B652" s="40"/>
      <c r="C652" s="271" t="s">
        <v>1417</v>
      </c>
      <c r="D652" s="271" t="s">
        <v>891</v>
      </c>
      <c r="E652" s="272" t="s">
        <v>1418</v>
      </c>
      <c r="F652" s="273" t="s">
        <v>1419</v>
      </c>
      <c r="G652" s="274" t="s">
        <v>308</v>
      </c>
      <c r="H652" s="275">
        <v>1</v>
      </c>
      <c r="I652" s="276"/>
      <c r="J652" s="277">
        <f>ROUND(I652*H652,2)</f>
        <v>0</v>
      </c>
      <c r="K652" s="273" t="s">
        <v>19</v>
      </c>
      <c r="L652" s="278"/>
      <c r="M652" s="279" t="s">
        <v>19</v>
      </c>
      <c r="N652" s="280" t="s">
        <v>43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416</v>
      </c>
      <c r="AT652" s="225" t="s">
        <v>891</v>
      </c>
      <c r="AU652" s="225" t="s">
        <v>82</v>
      </c>
      <c r="AY652" s="18" t="s">
        <v>157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80</v>
      </c>
      <c r="BK652" s="226">
        <f>ROUND(I652*H652,2)</f>
        <v>0</v>
      </c>
      <c r="BL652" s="18" t="s">
        <v>300</v>
      </c>
      <c r="BM652" s="225" t="s">
        <v>1420</v>
      </c>
    </row>
    <row r="653" s="2" customFormat="1">
      <c r="A653" s="39"/>
      <c r="B653" s="40"/>
      <c r="C653" s="41"/>
      <c r="D653" s="227" t="s">
        <v>166</v>
      </c>
      <c r="E653" s="41"/>
      <c r="F653" s="228" t="s">
        <v>1419</v>
      </c>
      <c r="G653" s="41"/>
      <c r="H653" s="41"/>
      <c r="I653" s="229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166</v>
      </c>
      <c r="AU653" s="18" t="s">
        <v>82</v>
      </c>
    </row>
    <row r="654" s="2" customFormat="1" ht="24.15" customHeight="1">
      <c r="A654" s="39"/>
      <c r="B654" s="40"/>
      <c r="C654" s="271" t="s">
        <v>1421</v>
      </c>
      <c r="D654" s="271" t="s">
        <v>891</v>
      </c>
      <c r="E654" s="272" t="s">
        <v>1422</v>
      </c>
      <c r="F654" s="273" t="s">
        <v>1423</v>
      </c>
      <c r="G654" s="274" t="s">
        <v>308</v>
      </c>
      <c r="H654" s="275">
        <v>1</v>
      </c>
      <c r="I654" s="276"/>
      <c r="J654" s="277">
        <f>ROUND(I654*H654,2)</f>
        <v>0</v>
      </c>
      <c r="K654" s="273" t="s">
        <v>19</v>
      </c>
      <c r="L654" s="278"/>
      <c r="M654" s="279" t="s">
        <v>19</v>
      </c>
      <c r="N654" s="280" t="s">
        <v>43</v>
      </c>
      <c r="O654" s="85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5" t="s">
        <v>416</v>
      </c>
      <c r="AT654" s="225" t="s">
        <v>891</v>
      </c>
      <c r="AU654" s="225" t="s">
        <v>82</v>
      </c>
      <c r="AY654" s="18" t="s">
        <v>157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8" t="s">
        <v>80</v>
      </c>
      <c r="BK654" s="226">
        <f>ROUND(I654*H654,2)</f>
        <v>0</v>
      </c>
      <c r="BL654" s="18" t="s">
        <v>300</v>
      </c>
      <c r="BM654" s="225" t="s">
        <v>1424</v>
      </c>
    </row>
    <row r="655" s="2" customFormat="1">
      <c r="A655" s="39"/>
      <c r="B655" s="40"/>
      <c r="C655" s="41"/>
      <c r="D655" s="227" t="s">
        <v>166</v>
      </c>
      <c r="E655" s="41"/>
      <c r="F655" s="228" t="s">
        <v>1423</v>
      </c>
      <c r="G655" s="41"/>
      <c r="H655" s="41"/>
      <c r="I655" s="229"/>
      <c r="J655" s="41"/>
      <c r="K655" s="41"/>
      <c r="L655" s="45"/>
      <c r="M655" s="230"/>
      <c r="N655" s="231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166</v>
      </c>
      <c r="AU655" s="18" t="s">
        <v>82</v>
      </c>
    </row>
    <row r="656" s="2" customFormat="1" ht="24.15" customHeight="1">
      <c r="A656" s="39"/>
      <c r="B656" s="40"/>
      <c r="C656" s="271" t="s">
        <v>1425</v>
      </c>
      <c r="D656" s="271" t="s">
        <v>891</v>
      </c>
      <c r="E656" s="272" t="s">
        <v>1426</v>
      </c>
      <c r="F656" s="273" t="s">
        <v>1427</v>
      </c>
      <c r="G656" s="274" t="s">
        <v>308</v>
      </c>
      <c r="H656" s="275">
        <v>1</v>
      </c>
      <c r="I656" s="276"/>
      <c r="J656" s="277">
        <f>ROUND(I656*H656,2)</f>
        <v>0</v>
      </c>
      <c r="K656" s="273" t="s">
        <v>19</v>
      </c>
      <c r="L656" s="278"/>
      <c r="M656" s="279" t="s">
        <v>19</v>
      </c>
      <c r="N656" s="280" t="s">
        <v>43</v>
      </c>
      <c r="O656" s="85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5" t="s">
        <v>416</v>
      </c>
      <c r="AT656" s="225" t="s">
        <v>891</v>
      </c>
      <c r="AU656" s="225" t="s">
        <v>82</v>
      </c>
      <c r="AY656" s="18" t="s">
        <v>157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8" t="s">
        <v>80</v>
      </c>
      <c r="BK656" s="226">
        <f>ROUND(I656*H656,2)</f>
        <v>0</v>
      </c>
      <c r="BL656" s="18" t="s">
        <v>300</v>
      </c>
      <c r="BM656" s="225" t="s">
        <v>1428</v>
      </c>
    </row>
    <row r="657" s="2" customFormat="1">
      <c r="A657" s="39"/>
      <c r="B657" s="40"/>
      <c r="C657" s="41"/>
      <c r="D657" s="227" t="s">
        <v>166</v>
      </c>
      <c r="E657" s="41"/>
      <c r="F657" s="228" t="s">
        <v>1427</v>
      </c>
      <c r="G657" s="41"/>
      <c r="H657" s="41"/>
      <c r="I657" s="229"/>
      <c r="J657" s="41"/>
      <c r="K657" s="41"/>
      <c r="L657" s="45"/>
      <c r="M657" s="230"/>
      <c r="N657" s="231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166</v>
      </c>
      <c r="AU657" s="18" t="s">
        <v>82</v>
      </c>
    </row>
    <row r="658" s="2" customFormat="1" ht="24.15" customHeight="1">
      <c r="A658" s="39"/>
      <c r="B658" s="40"/>
      <c r="C658" s="271" t="s">
        <v>1429</v>
      </c>
      <c r="D658" s="271" t="s">
        <v>891</v>
      </c>
      <c r="E658" s="272" t="s">
        <v>1430</v>
      </c>
      <c r="F658" s="273" t="s">
        <v>1431</v>
      </c>
      <c r="G658" s="274" t="s">
        <v>308</v>
      </c>
      <c r="H658" s="275">
        <v>1</v>
      </c>
      <c r="I658" s="276"/>
      <c r="J658" s="277">
        <f>ROUND(I658*H658,2)</f>
        <v>0</v>
      </c>
      <c r="K658" s="273" t="s">
        <v>19</v>
      </c>
      <c r="L658" s="278"/>
      <c r="M658" s="279" t="s">
        <v>19</v>
      </c>
      <c r="N658" s="280" t="s">
        <v>43</v>
      </c>
      <c r="O658" s="85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5" t="s">
        <v>416</v>
      </c>
      <c r="AT658" s="225" t="s">
        <v>891</v>
      </c>
      <c r="AU658" s="225" t="s">
        <v>82</v>
      </c>
      <c r="AY658" s="18" t="s">
        <v>157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8" t="s">
        <v>80</v>
      </c>
      <c r="BK658" s="226">
        <f>ROUND(I658*H658,2)</f>
        <v>0</v>
      </c>
      <c r="BL658" s="18" t="s">
        <v>300</v>
      </c>
      <c r="BM658" s="225" t="s">
        <v>1432</v>
      </c>
    </row>
    <row r="659" s="2" customFormat="1">
      <c r="A659" s="39"/>
      <c r="B659" s="40"/>
      <c r="C659" s="41"/>
      <c r="D659" s="227" t="s">
        <v>166</v>
      </c>
      <c r="E659" s="41"/>
      <c r="F659" s="228" t="s">
        <v>1431</v>
      </c>
      <c r="G659" s="41"/>
      <c r="H659" s="41"/>
      <c r="I659" s="229"/>
      <c r="J659" s="41"/>
      <c r="K659" s="41"/>
      <c r="L659" s="45"/>
      <c r="M659" s="230"/>
      <c r="N659" s="231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166</v>
      </c>
      <c r="AU659" s="18" t="s">
        <v>82</v>
      </c>
    </row>
    <row r="660" s="2" customFormat="1" ht="24.15" customHeight="1">
      <c r="A660" s="39"/>
      <c r="B660" s="40"/>
      <c r="C660" s="271" t="s">
        <v>1433</v>
      </c>
      <c r="D660" s="271" t="s">
        <v>891</v>
      </c>
      <c r="E660" s="272" t="s">
        <v>1434</v>
      </c>
      <c r="F660" s="273" t="s">
        <v>1435</v>
      </c>
      <c r="G660" s="274" t="s">
        <v>308</v>
      </c>
      <c r="H660" s="275">
        <v>1</v>
      </c>
      <c r="I660" s="276"/>
      <c r="J660" s="277">
        <f>ROUND(I660*H660,2)</f>
        <v>0</v>
      </c>
      <c r="K660" s="273" t="s">
        <v>19</v>
      </c>
      <c r="L660" s="278"/>
      <c r="M660" s="279" t="s">
        <v>19</v>
      </c>
      <c r="N660" s="280" t="s">
        <v>43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416</v>
      </c>
      <c r="AT660" s="225" t="s">
        <v>891</v>
      </c>
      <c r="AU660" s="225" t="s">
        <v>82</v>
      </c>
      <c r="AY660" s="18" t="s">
        <v>157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80</v>
      </c>
      <c r="BK660" s="226">
        <f>ROUND(I660*H660,2)</f>
        <v>0</v>
      </c>
      <c r="BL660" s="18" t="s">
        <v>300</v>
      </c>
      <c r="BM660" s="225" t="s">
        <v>1436</v>
      </c>
    </row>
    <row r="661" s="2" customFormat="1">
      <c r="A661" s="39"/>
      <c r="B661" s="40"/>
      <c r="C661" s="41"/>
      <c r="D661" s="227" t="s">
        <v>166</v>
      </c>
      <c r="E661" s="41"/>
      <c r="F661" s="228" t="s">
        <v>1435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166</v>
      </c>
      <c r="AU661" s="18" t="s">
        <v>82</v>
      </c>
    </row>
    <row r="662" s="2" customFormat="1" ht="24.15" customHeight="1">
      <c r="A662" s="39"/>
      <c r="B662" s="40"/>
      <c r="C662" s="271" t="s">
        <v>1437</v>
      </c>
      <c r="D662" s="271" t="s">
        <v>891</v>
      </c>
      <c r="E662" s="272" t="s">
        <v>1438</v>
      </c>
      <c r="F662" s="273" t="s">
        <v>1439</v>
      </c>
      <c r="G662" s="274" t="s">
        <v>308</v>
      </c>
      <c r="H662" s="275">
        <v>1</v>
      </c>
      <c r="I662" s="276"/>
      <c r="J662" s="277">
        <f>ROUND(I662*H662,2)</f>
        <v>0</v>
      </c>
      <c r="K662" s="273" t="s">
        <v>19</v>
      </c>
      <c r="L662" s="278"/>
      <c r="M662" s="279" t="s">
        <v>19</v>
      </c>
      <c r="N662" s="280" t="s">
        <v>43</v>
      </c>
      <c r="O662" s="85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416</v>
      </c>
      <c r="AT662" s="225" t="s">
        <v>891</v>
      </c>
      <c r="AU662" s="225" t="s">
        <v>82</v>
      </c>
      <c r="AY662" s="18" t="s">
        <v>157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80</v>
      </c>
      <c r="BK662" s="226">
        <f>ROUND(I662*H662,2)</f>
        <v>0</v>
      </c>
      <c r="BL662" s="18" t="s">
        <v>300</v>
      </c>
      <c r="BM662" s="225" t="s">
        <v>1440</v>
      </c>
    </row>
    <row r="663" s="2" customFormat="1">
      <c r="A663" s="39"/>
      <c r="B663" s="40"/>
      <c r="C663" s="41"/>
      <c r="D663" s="227" t="s">
        <v>166</v>
      </c>
      <c r="E663" s="41"/>
      <c r="F663" s="228" t="s">
        <v>1439</v>
      </c>
      <c r="G663" s="41"/>
      <c r="H663" s="41"/>
      <c r="I663" s="229"/>
      <c r="J663" s="41"/>
      <c r="K663" s="41"/>
      <c r="L663" s="45"/>
      <c r="M663" s="230"/>
      <c r="N663" s="231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166</v>
      </c>
      <c r="AU663" s="18" t="s">
        <v>82</v>
      </c>
    </row>
    <row r="664" s="2" customFormat="1" ht="24.15" customHeight="1">
      <c r="A664" s="39"/>
      <c r="B664" s="40"/>
      <c r="C664" s="271" t="s">
        <v>1441</v>
      </c>
      <c r="D664" s="271" t="s">
        <v>891</v>
      </c>
      <c r="E664" s="272" t="s">
        <v>1442</v>
      </c>
      <c r="F664" s="273" t="s">
        <v>1443</v>
      </c>
      <c r="G664" s="274" t="s">
        <v>308</v>
      </c>
      <c r="H664" s="275">
        <v>1</v>
      </c>
      <c r="I664" s="276"/>
      <c r="J664" s="277">
        <f>ROUND(I664*H664,2)</f>
        <v>0</v>
      </c>
      <c r="K664" s="273" t="s">
        <v>19</v>
      </c>
      <c r="L664" s="278"/>
      <c r="M664" s="279" t="s">
        <v>19</v>
      </c>
      <c r="N664" s="280" t="s">
        <v>43</v>
      </c>
      <c r="O664" s="85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5" t="s">
        <v>416</v>
      </c>
      <c r="AT664" s="225" t="s">
        <v>891</v>
      </c>
      <c r="AU664" s="225" t="s">
        <v>82</v>
      </c>
      <c r="AY664" s="18" t="s">
        <v>157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8" t="s">
        <v>80</v>
      </c>
      <c r="BK664" s="226">
        <f>ROUND(I664*H664,2)</f>
        <v>0</v>
      </c>
      <c r="BL664" s="18" t="s">
        <v>300</v>
      </c>
      <c r="BM664" s="225" t="s">
        <v>1444</v>
      </c>
    </row>
    <row r="665" s="2" customFormat="1">
      <c r="A665" s="39"/>
      <c r="B665" s="40"/>
      <c r="C665" s="41"/>
      <c r="D665" s="227" t="s">
        <v>166</v>
      </c>
      <c r="E665" s="41"/>
      <c r="F665" s="228" t="s">
        <v>1443</v>
      </c>
      <c r="G665" s="41"/>
      <c r="H665" s="41"/>
      <c r="I665" s="229"/>
      <c r="J665" s="41"/>
      <c r="K665" s="41"/>
      <c r="L665" s="45"/>
      <c r="M665" s="230"/>
      <c r="N665" s="231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166</v>
      </c>
      <c r="AU665" s="18" t="s">
        <v>82</v>
      </c>
    </row>
    <row r="666" s="2" customFormat="1" ht="24.15" customHeight="1">
      <c r="A666" s="39"/>
      <c r="B666" s="40"/>
      <c r="C666" s="271" t="s">
        <v>1445</v>
      </c>
      <c r="D666" s="271" t="s">
        <v>891</v>
      </c>
      <c r="E666" s="272" t="s">
        <v>1446</v>
      </c>
      <c r="F666" s="273" t="s">
        <v>1447</v>
      </c>
      <c r="G666" s="274" t="s">
        <v>308</v>
      </c>
      <c r="H666" s="275">
        <v>1</v>
      </c>
      <c r="I666" s="276"/>
      <c r="J666" s="277">
        <f>ROUND(I666*H666,2)</f>
        <v>0</v>
      </c>
      <c r="K666" s="273" t="s">
        <v>19</v>
      </c>
      <c r="L666" s="278"/>
      <c r="M666" s="279" t="s">
        <v>19</v>
      </c>
      <c r="N666" s="280" t="s">
        <v>43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416</v>
      </c>
      <c r="AT666" s="225" t="s">
        <v>891</v>
      </c>
      <c r="AU666" s="225" t="s">
        <v>82</v>
      </c>
      <c r="AY666" s="18" t="s">
        <v>157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80</v>
      </c>
      <c r="BK666" s="226">
        <f>ROUND(I666*H666,2)</f>
        <v>0</v>
      </c>
      <c r="BL666" s="18" t="s">
        <v>300</v>
      </c>
      <c r="BM666" s="225" t="s">
        <v>1448</v>
      </c>
    </row>
    <row r="667" s="2" customFormat="1">
      <c r="A667" s="39"/>
      <c r="B667" s="40"/>
      <c r="C667" s="41"/>
      <c r="D667" s="227" t="s">
        <v>166</v>
      </c>
      <c r="E667" s="41"/>
      <c r="F667" s="228" t="s">
        <v>1447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166</v>
      </c>
      <c r="AU667" s="18" t="s">
        <v>82</v>
      </c>
    </row>
    <row r="668" s="2" customFormat="1" ht="24.15" customHeight="1">
      <c r="A668" s="39"/>
      <c r="B668" s="40"/>
      <c r="C668" s="271" t="s">
        <v>1449</v>
      </c>
      <c r="D668" s="271" t="s">
        <v>891</v>
      </c>
      <c r="E668" s="272" t="s">
        <v>1450</v>
      </c>
      <c r="F668" s="273" t="s">
        <v>1451</v>
      </c>
      <c r="G668" s="274" t="s">
        <v>308</v>
      </c>
      <c r="H668" s="275">
        <v>1</v>
      </c>
      <c r="I668" s="276"/>
      <c r="J668" s="277">
        <f>ROUND(I668*H668,2)</f>
        <v>0</v>
      </c>
      <c r="K668" s="273" t="s">
        <v>19</v>
      </c>
      <c r="L668" s="278"/>
      <c r="M668" s="279" t="s">
        <v>19</v>
      </c>
      <c r="N668" s="280" t="s">
        <v>43</v>
      </c>
      <c r="O668" s="85"/>
      <c r="P668" s="223">
        <f>O668*H668</f>
        <v>0</v>
      </c>
      <c r="Q668" s="223">
        <v>0</v>
      </c>
      <c r="R668" s="223">
        <f>Q668*H668</f>
        <v>0</v>
      </c>
      <c r="S668" s="223">
        <v>0</v>
      </c>
      <c r="T668" s="22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5" t="s">
        <v>416</v>
      </c>
      <c r="AT668" s="225" t="s">
        <v>891</v>
      </c>
      <c r="AU668" s="225" t="s">
        <v>82</v>
      </c>
      <c r="AY668" s="18" t="s">
        <v>157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8" t="s">
        <v>80</v>
      </c>
      <c r="BK668" s="226">
        <f>ROUND(I668*H668,2)</f>
        <v>0</v>
      </c>
      <c r="BL668" s="18" t="s">
        <v>300</v>
      </c>
      <c r="BM668" s="225" t="s">
        <v>1452</v>
      </c>
    </row>
    <row r="669" s="2" customFormat="1">
      <c r="A669" s="39"/>
      <c r="B669" s="40"/>
      <c r="C669" s="41"/>
      <c r="D669" s="227" t="s">
        <v>166</v>
      </c>
      <c r="E669" s="41"/>
      <c r="F669" s="228" t="s">
        <v>1451</v>
      </c>
      <c r="G669" s="41"/>
      <c r="H669" s="41"/>
      <c r="I669" s="229"/>
      <c r="J669" s="41"/>
      <c r="K669" s="41"/>
      <c r="L669" s="45"/>
      <c r="M669" s="230"/>
      <c r="N669" s="231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166</v>
      </c>
      <c r="AU669" s="18" t="s">
        <v>82</v>
      </c>
    </row>
    <row r="670" s="2" customFormat="1" ht="24.15" customHeight="1">
      <c r="A670" s="39"/>
      <c r="B670" s="40"/>
      <c r="C670" s="271" t="s">
        <v>1453</v>
      </c>
      <c r="D670" s="271" t="s">
        <v>891</v>
      </c>
      <c r="E670" s="272" t="s">
        <v>1454</v>
      </c>
      <c r="F670" s="273" t="s">
        <v>1455</v>
      </c>
      <c r="G670" s="274" t="s">
        <v>308</v>
      </c>
      <c r="H670" s="275">
        <v>1</v>
      </c>
      <c r="I670" s="276"/>
      <c r="J670" s="277">
        <f>ROUND(I670*H670,2)</f>
        <v>0</v>
      </c>
      <c r="K670" s="273" t="s">
        <v>19</v>
      </c>
      <c r="L670" s="278"/>
      <c r="M670" s="279" t="s">
        <v>19</v>
      </c>
      <c r="N670" s="280" t="s">
        <v>43</v>
      </c>
      <c r="O670" s="85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5" t="s">
        <v>416</v>
      </c>
      <c r="AT670" s="225" t="s">
        <v>891</v>
      </c>
      <c r="AU670" s="225" t="s">
        <v>82</v>
      </c>
      <c r="AY670" s="18" t="s">
        <v>157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8" t="s">
        <v>80</v>
      </c>
      <c r="BK670" s="226">
        <f>ROUND(I670*H670,2)</f>
        <v>0</v>
      </c>
      <c r="BL670" s="18" t="s">
        <v>300</v>
      </c>
      <c r="BM670" s="225" t="s">
        <v>1456</v>
      </c>
    </row>
    <row r="671" s="2" customFormat="1">
      <c r="A671" s="39"/>
      <c r="B671" s="40"/>
      <c r="C671" s="41"/>
      <c r="D671" s="227" t="s">
        <v>166</v>
      </c>
      <c r="E671" s="41"/>
      <c r="F671" s="228" t="s">
        <v>1455</v>
      </c>
      <c r="G671" s="41"/>
      <c r="H671" s="41"/>
      <c r="I671" s="229"/>
      <c r="J671" s="41"/>
      <c r="K671" s="41"/>
      <c r="L671" s="45"/>
      <c r="M671" s="230"/>
      <c r="N671" s="231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166</v>
      </c>
      <c r="AU671" s="18" t="s">
        <v>82</v>
      </c>
    </row>
    <row r="672" s="2" customFormat="1" ht="24.15" customHeight="1">
      <c r="A672" s="39"/>
      <c r="B672" s="40"/>
      <c r="C672" s="271" t="s">
        <v>1457</v>
      </c>
      <c r="D672" s="271" t="s">
        <v>891</v>
      </c>
      <c r="E672" s="272" t="s">
        <v>1458</v>
      </c>
      <c r="F672" s="273" t="s">
        <v>1459</v>
      </c>
      <c r="G672" s="274" t="s">
        <v>308</v>
      </c>
      <c r="H672" s="275">
        <v>1</v>
      </c>
      <c r="I672" s="276"/>
      <c r="J672" s="277">
        <f>ROUND(I672*H672,2)</f>
        <v>0</v>
      </c>
      <c r="K672" s="273" t="s">
        <v>19</v>
      </c>
      <c r="L672" s="278"/>
      <c r="M672" s="279" t="s">
        <v>19</v>
      </c>
      <c r="N672" s="280" t="s">
        <v>43</v>
      </c>
      <c r="O672" s="85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416</v>
      </c>
      <c r="AT672" s="225" t="s">
        <v>891</v>
      </c>
      <c r="AU672" s="225" t="s">
        <v>82</v>
      </c>
      <c r="AY672" s="18" t="s">
        <v>157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80</v>
      </c>
      <c r="BK672" s="226">
        <f>ROUND(I672*H672,2)</f>
        <v>0</v>
      </c>
      <c r="BL672" s="18" t="s">
        <v>300</v>
      </c>
      <c r="BM672" s="225" t="s">
        <v>1460</v>
      </c>
    </row>
    <row r="673" s="2" customFormat="1">
      <c r="A673" s="39"/>
      <c r="B673" s="40"/>
      <c r="C673" s="41"/>
      <c r="D673" s="227" t="s">
        <v>166</v>
      </c>
      <c r="E673" s="41"/>
      <c r="F673" s="228" t="s">
        <v>1459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166</v>
      </c>
      <c r="AU673" s="18" t="s">
        <v>82</v>
      </c>
    </row>
    <row r="674" s="2" customFormat="1" ht="24.15" customHeight="1">
      <c r="A674" s="39"/>
      <c r="B674" s="40"/>
      <c r="C674" s="271" t="s">
        <v>1461</v>
      </c>
      <c r="D674" s="271" t="s">
        <v>891</v>
      </c>
      <c r="E674" s="272" t="s">
        <v>1462</v>
      </c>
      <c r="F674" s="273" t="s">
        <v>1463</v>
      </c>
      <c r="G674" s="274" t="s">
        <v>308</v>
      </c>
      <c r="H674" s="275">
        <v>1</v>
      </c>
      <c r="I674" s="276"/>
      <c r="J674" s="277">
        <f>ROUND(I674*H674,2)</f>
        <v>0</v>
      </c>
      <c r="K674" s="273" t="s">
        <v>19</v>
      </c>
      <c r="L674" s="278"/>
      <c r="M674" s="279" t="s">
        <v>19</v>
      </c>
      <c r="N674" s="280" t="s">
        <v>43</v>
      </c>
      <c r="O674" s="85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5" t="s">
        <v>416</v>
      </c>
      <c r="AT674" s="225" t="s">
        <v>891</v>
      </c>
      <c r="AU674" s="225" t="s">
        <v>82</v>
      </c>
      <c r="AY674" s="18" t="s">
        <v>157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8" t="s">
        <v>80</v>
      </c>
      <c r="BK674" s="226">
        <f>ROUND(I674*H674,2)</f>
        <v>0</v>
      </c>
      <c r="BL674" s="18" t="s">
        <v>300</v>
      </c>
      <c r="BM674" s="225" t="s">
        <v>1464</v>
      </c>
    </row>
    <row r="675" s="2" customFormat="1">
      <c r="A675" s="39"/>
      <c r="B675" s="40"/>
      <c r="C675" s="41"/>
      <c r="D675" s="227" t="s">
        <v>166</v>
      </c>
      <c r="E675" s="41"/>
      <c r="F675" s="228" t="s">
        <v>1463</v>
      </c>
      <c r="G675" s="41"/>
      <c r="H675" s="41"/>
      <c r="I675" s="229"/>
      <c r="J675" s="41"/>
      <c r="K675" s="41"/>
      <c r="L675" s="45"/>
      <c r="M675" s="230"/>
      <c r="N675" s="231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166</v>
      </c>
      <c r="AU675" s="18" t="s">
        <v>82</v>
      </c>
    </row>
    <row r="676" s="2" customFormat="1" ht="24.15" customHeight="1">
      <c r="A676" s="39"/>
      <c r="B676" s="40"/>
      <c r="C676" s="271" t="s">
        <v>1465</v>
      </c>
      <c r="D676" s="271" t="s">
        <v>891</v>
      </c>
      <c r="E676" s="272" t="s">
        <v>1466</v>
      </c>
      <c r="F676" s="273" t="s">
        <v>1467</v>
      </c>
      <c r="G676" s="274" t="s">
        <v>308</v>
      </c>
      <c r="H676" s="275">
        <v>1</v>
      </c>
      <c r="I676" s="276"/>
      <c r="J676" s="277">
        <f>ROUND(I676*H676,2)</f>
        <v>0</v>
      </c>
      <c r="K676" s="273" t="s">
        <v>19</v>
      </c>
      <c r="L676" s="278"/>
      <c r="M676" s="279" t="s">
        <v>19</v>
      </c>
      <c r="N676" s="280" t="s">
        <v>43</v>
      </c>
      <c r="O676" s="85"/>
      <c r="P676" s="223">
        <f>O676*H676</f>
        <v>0</v>
      </c>
      <c r="Q676" s="223">
        <v>0</v>
      </c>
      <c r="R676" s="223">
        <f>Q676*H676</f>
        <v>0</v>
      </c>
      <c r="S676" s="223">
        <v>0</v>
      </c>
      <c r="T676" s="224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5" t="s">
        <v>416</v>
      </c>
      <c r="AT676" s="225" t="s">
        <v>891</v>
      </c>
      <c r="AU676" s="225" t="s">
        <v>82</v>
      </c>
      <c r="AY676" s="18" t="s">
        <v>157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8" t="s">
        <v>80</v>
      </c>
      <c r="BK676" s="226">
        <f>ROUND(I676*H676,2)</f>
        <v>0</v>
      </c>
      <c r="BL676" s="18" t="s">
        <v>300</v>
      </c>
      <c r="BM676" s="225" t="s">
        <v>1468</v>
      </c>
    </row>
    <row r="677" s="2" customFormat="1">
      <c r="A677" s="39"/>
      <c r="B677" s="40"/>
      <c r="C677" s="41"/>
      <c r="D677" s="227" t="s">
        <v>166</v>
      </c>
      <c r="E677" s="41"/>
      <c r="F677" s="228" t="s">
        <v>1467</v>
      </c>
      <c r="G677" s="41"/>
      <c r="H677" s="41"/>
      <c r="I677" s="229"/>
      <c r="J677" s="41"/>
      <c r="K677" s="41"/>
      <c r="L677" s="45"/>
      <c r="M677" s="230"/>
      <c r="N677" s="231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166</v>
      </c>
      <c r="AU677" s="18" t="s">
        <v>82</v>
      </c>
    </row>
    <row r="678" s="2" customFormat="1" ht="24.15" customHeight="1">
      <c r="A678" s="39"/>
      <c r="B678" s="40"/>
      <c r="C678" s="271" t="s">
        <v>1469</v>
      </c>
      <c r="D678" s="271" t="s">
        <v>891</v>
      </c>
      <c r="E678" s="272" t="s">
        <v>1470</v>
      </c>
      <c r="F678" s="273" t="s">
        <v>1471</v>
      </c>
      <c r="G678" s="274" t="s">
        <v>308</v>
      </c>
      <c r="H678" s="275">
        <v>1</v>
      </c>
      <c r="I678" s="276"/>
      <c r="J678" s="277">
        <f>ROUND(I678*H678,2)</f>
        <v>0</v>
      </c>
      <c r="K678" s="273" t="s">
        <v>19</v>
      </c>
      <c r="L678" s="278"/>
      <c r="M678" s="279" t="s">
        <v>19</v>
      </c>
      <c r="N678" s="280" t="s">
        <v>43</v>
      </c>
      <c r="O678" s="85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5" t="s">
        <v>416</v>
      </c>
      <c r="AT678" s="225" t="s">
        <v>891</v>
      </c>
      <c r="AU678" s="225" t="s">
        <v>82</v>
      </c>
      <c r="AY678" s="18" t="s">
        <v>157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8" t="s">
        <v>80</v>
      </c>
      <c r="BK678" s="226">
        <f>ROUND(I678*H678,2)</f>
        <v>0</v>
      </c>
      <c r="BL678" s="18" t="s">
        <v>300</v>
      </c>
      <c r="BM678" s="225" t="s">
        <v>1472</v>
      </c>
    </row>
    <row r="679" s="2" customFormat="1">
      <c r="A679" s="39"/>
      <c r="B679" s="40"/>
      <c r="C679" s="41"/>
      <c r="D679" s="227" t="s">
        <v>166</v>
      </c>
      <c r="E679" s="41"/>
      <c r="F679" s="228" t="s">
        <v>1471</v>
      </c>
      <c r="G679" s="41"/>
      <c r="H679" s="41"/>
      <c r="I679" s="229"/>
      <c r="J679" s="41"/>
      <c r="K679" s="41"/>
      <c r="L679" s="45"/>
      <c r="M679" s="230"/>
      <c r="N679" s="231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166</v>
      </c>
      <c r="AU679" s="18" t="s">
        <v>82</v>
      </c>
    </row>
    <row r="680" s="2" customFormat="1" ht="24.15" customHeight="1">
      <c r="A680" s="39"/>
      <c r="B680" s="40"/>
      <c r="C680" s="271" t="s">
        <v>1473</v>
      </c>
      <c r="D680" s="271" t="s">
        <v>891</v>
      </c>
      <c r="E680" s="272" t="s">
        <v>1474</v>
      </c>
      <c r="F680" s="273" t="s">
        <v>1475</v>
      </c>
      <c r="G680" s="274" t="s">
        <v>308</v>
      </c>
      <c r="H680" s="275">
        <v>1</v>
      </c>
      <c r="I680" s="276"/>
      <c r="J680" s="277">
        <f>ROUND(I680*H680,2)</f>
        <v>0</v>
      </c>
      <c r="K680" s="273" t="s">
        <v>19</v>
      </c>
      <c r="L680" s="278"/>
      <c r="M680" s="279" t="s">
        <v>19</v>
      </c>
      <c r="N680" s="280" t="s">
        <v>43</v>
      </c>
      <c r="O680" s="85"/>
      <c r="P680" s="223">
        <f>O680*H680</f>
        <v>0</v>
      </c>
      <c r="Q680" s="223">
        <v>0</v>
      </c>
      <c r="R680" s="223">
        <f>Q680*H680</f>
        <v>0</v>
      </c>
      <c r="S680" s="223">
        <v>0</v>
      </c>
      <c r="T680" s="224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5" t="s">
        <v>416</v>
      </c>
      <c r="AT680" s="225" t="s">
        <v>891</v>
      </c>
      <c r="AU680" s="225" t="s">
        <v>82</v>
      </c>
      <c r="AY680" s="18" t="s">
        <v>157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8" t="s">
        <v>80</v>
      </c>
      <c r="BK680" s="226">
        <f>ROUND(I680*H680,2)</f>
        <v>0</v>
      </c>
      <c r="BL680" s="18" t="s">
        <v>300</v>
      </c>
      <c r="BM680" s="225" t="s">
        <v>1476</v>
      </c>
    </row>
    <row r="681" s="2" customFormat="1">
      <c r="A681" s="39"/>
      <c r="B681" s="40"/>
      <c r="C681" s="41"/>
      <c r="D681" s="227" t="s">
        <v>166</v>
      </c>
      <c r="E681" s="41"/>
      <c r="F681" s="228" t="s">
        <v>1475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166</v>
      </c>
      <c r="AU681" s="18" t="s">
        <v>82</v>
      </c>
    </row>
    <row r="682" s="2" customFormat="1" ht="24.15" customHeight="1">
      <c r="A682" s="39"/>
      <c r="B682" s="40"/>
      <c r="C682" s="271" t="s">
        <v>1477</v>
      </c>
      <c r="D682" s="271" t="s">
        <v>891</v>
      </c>
      <c r="E682" s="272" t="s">
        <v>1478</v>
      </c>
      <c r="F682" s="273" t="s">
        <v>1479</v>
      </c>
      <c r="G682" s="274" t="s">
        <v>308</v>
      </c>
      <c r="H682" s="275">
        <v>1</v>
      </c>
      <c r="I682" s="276"/>
      <c r="J682" s="277">
        <f>ROUND(I682*H682,2)</f>
        <v>0</v>
      </c>
      <c r="K682" s="273" t="s">
        <v>19</v>
      </c>
      <c r="L682" s="278"/>
      <c r="M682" s="279" t="s">
        <v>19</v>
      </c>
      <c r="N682" s="280" t="s">
        <v>43</v>
      </c>
      <c r="O682" s="85"/>
      <c r="P682" s="223">
        <f>O682*H682</f>
        <v>0</v>
      </c>
      <c r="Q682" s="223">
        <v>0</v>
      </c>
      <c r="R682" s="223">
        <f>Q682*H682</f>
        <v>0</v>
      </c>
      <c r="S682" s="223">
        <v>0</v>
      </c>
      <c r="T682" s="224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5" t="s">
        <v>416</v>
      </c>
      <c r="AT682" s="225" t="s">
        <v>891</v>
      </c>
      <c r="AU682" s="225" t="s">
        <v>82</v>
      </c>
      <c r="AY682" s="18" t="s">
        <v>157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8" t="s">
        <v>80</v>
      </c>
      <c r="BK682" s="226">
        <f>ROUND(I682*H682,2)</f>
        <v>0</v>
      </c>
      <c r="BL682" s="18" t="s">
        <v>300</v>
      </c>
      <c r="BM682" s="225" t="s">
        <v>1480</v>
      </c>
    </row>
    <row r="683" s="2" customFormat="1">
      <c r="A683" s="39"/>
      <c r="B683" s="40"/>
      <c r="C683" s="41"/>
      <c r="D683" s="227" t="s">
        <v>166</v>
      </c>
      <c r="E683" s="41"/>
      <c r="F683" s="228" t="s">
        <v>1479</v>
      </c>
      <c r="G683" s="41"/>
      <c r="H683" s="41"/>
      <c r="I683" s="229"/>
      <c r="J683" s="41"/>
      <c r="K683" s="41"/>
      <c r="L683" s="45"/>
      <c r="M683" s="230"/>
      <c r="N683" s="231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166</v>
      </c>
      <c r="AU683" s="18" t="s">
        <v>82</v>
      </c>
    </row>
    <row r="684" s="2" customFormat="1" ht="24.15" customHeight="1">
      <c r="A684" s="39"/>
      <c r="B684" s="40"/>
      <c r="C684" s="271" t="s">
        <v>1481</v>
      </c>
      <c r="D684" s="271" t="s">
        <v>891</v>
      </c>
      <c r="E684" s="272" t="s">
        <v>1482</v>
      </c>
      <c r="F684" s="273" t="s">
        <v>1483</v>
      </c>
      <c r="G684" s="274" t="s">
        <v>308</v>
      </c>
      <c r="H684" s="275">
        <v>1</v>
      </c>
      <c r="I684" s="276"/>
      <c r="J684" s="277">
        <f>ROUND(I684*H684,2)</f>
        <v>0</v>
      </c>
      <c r="K684" s="273" t="s">
        <v>19</v>
      </c>
      <c r="L684" s="278"/>
      <c r="M684" s="279" t="s">
        <v>19</v>
      </c>
      <c r="N684" s="280" t="s">
        <v>43</v>
      </c>
      <c r="O684" s="85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5" t="s">
        <v>416</v>
      </c>
      <c r="AT684" s="225" t="s">
        <v>891</v>
      </c>
      <c r="AU684" s="225" t="s">
        <v>82</v>
      </c>
      <c r="AY684" s="18" t="s">
        <v>157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8" t="s">
        <v>80</v>
      </c>
      <c r="BK684" s="226">
        <f>ROUND(I684*H684,2)</f>
        <v>0</v>
      </c>
      <c r="BL684" s="18" t="s">
        <v>300</v>
      </c>
      <c r="BM684" s="225" t="s">
        <v>1484</v>
      </c>
    </row>
    <row r="685" s="2" customFormat="1">
      <c r="A685" s="39"/>
      <c r="B685" s="40"/>
      <c r="C685" s="41"/>
      <c r="D685" s="227" t="s">
        <v>166</v>
      </c>
      <c r="E685" s="41"/>
      <c r="F685" s="228" t="s">
        <v>1483</v>
      </c>
      <c r="G685" s="41"/>
      <c r="H685" s="41"/>
      <c r="I685" s="229"/>
      <c r="J685" s="41"/>
      <c r="K685" s="41"/>
      <c r="L685" s="45"/>
      <c r="M685" s="230"/>
      <c r="N685" s="231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166</v>
      </c>
      <c r="AU685" s="18" t="s">
        <v>82</v>
      </c>
    </row>
    <row r="686" s="2" customFormat="1" ht="24.15" customHeight="1">
      <c r="A686" s="39"/>
      <c r="B686" s="40"/>
      <c r="C686" s="271" t="s">
        <v>1485</v>
      </c>
      <c r="D686" s="271" t="s">
        <v>891</v>
      </c>
      <c r="E686" s="272" t="s">
        <v>1486</v>
      </c>
      <c r="F686" s="273" t="s">
        <v>1487</v>
      </c>
      <c r="G686" s="274" t="s">
        <v>308</v>
      </c>
      <c r="H686" s="275">
        <v>1</v>
      </c>
      <c r="I686" s="276"/>
      <c r="J686" s="277">
        <f>ROUND(I686*H686,2)</f>
        <v>0</v>
      </c>
      <c r="K686" s="273" t="s">
        <v>19</v>
      </c>
      <c r="L686" s="278"/>
      <c r="M686" s="279" t="s">
        <v>19</v>
      </c>
      <c r="N686" s="280" t="s">
        <v>43</v>
      </c>
      <c r="O686" s="85"/>
      <c r="P686" s="223">
        <f>O686*H686</f>
        <v>0</v>
      </c>
      <c r="Q686" s="223">
        <v>0</v>
      </c>
      <c r="R686" s="223">
        <f>Q686*H686</f>
        <v>0</v>
      </c>
      <c r="S686" s="223">
        <v>0</v>
      </c>
      <c r="T686" s="224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5" t="s">
        <v>416</v>
      </c>
      <c r="AT686" s="225" t="s">
        <v>891</v>
      </c>
      <c r="AU686" s="225" t="s">
        <v>82</v>
      </c>
      <c r="AY686" s="18" t="s">
        <v>157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8" t="s">
        <v>80</v>
      </c>
      <c r="BK686" s="226">
        <f>ROUND(I686*H686,2)</f>
        <v>0</v>
      </c>
      <c r="BL686" s="18" t="s">
        <v>300</v>
      </c>
      <c r="BM686" s="225" t="s">
        <v>1488</v>
      </c>
    </row>
    <row r="687" s="2" customFormat="1">
      <c r="A687" s="39"/>
      <c r="B687" s="40"/>
      <c r="C687" s="41"/>
      <c r="D687" s="227" t="s">
        <v>166</v>
      </c>
      <c r="E687" s="41"/>
      <c r="F687" s="228" t="s">
        <v>1487</v>
      </c>
      <c r="G687" s="41"/>
      <c r="H687" s="41"/>
      <c r="I687" s="229"/>
      <c r="J687" s="41"/>
      <c r="K687" s="41"/>
      <c r="L687" s="45"/>
      <c r="M687" s="230"/>
      <c r="N687" s="231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166</v>
      </c>
      <c r="AU687" s="18" t="s">
        <v>82</v>
      </c>
    </row>
    <row r="688" s="2" customFormat="1" ht="24.15" customHeight="1">
      <c r="A688" s="39"/>
      <c r="B688" s="40"/>
      <c r="C688" s="271" t="s">
        <v>1489</v>
      </c>
      <c r="D688" s="271" t="s">
        <v>891</v>
      </c>
      <c r="E688" s="272" t="s">
        <v>1490</v>
      </c>
      <c r="F688" s="273" t="s">
        <v>1491</v>
      </c>
      <c r="G688" s="274" t="s">
        <v>308</v>
      </c>
      <c r="H688" s="275">
        <v>1</v>
      </c>
      <c r="I688" s="276"/>
      <c r="J688" s="277">
        <f>ROUND(I688*H688,2)</f>
        <v>0</v>
      </c>
      <c r="K688" s="273" t="s">
        <v>19</v>
      </c>
      <c r="L688" s="278"/>
      <c r="M688" s="279" t="s">
        <v>19</v>
      </c>
      <c r="N688" s="280" t="s">
        <v>43</v>
      </c>
      <c r="O688" s="85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5" t="s">
        <v>416</v>
      </c>
      <c r="AT688" s="225" t="s">
        <v>891</v>
      </c>
      <c r="AU688" s="225" t="s">
        <v>82</v>
      </c>
      <c r="AY688" s="18" t="s">
        <v>157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8" t="s">
        <v>80</v>
      </c>
      <c r="BK688" s="226">
        <f>ROUND(I688*H688,2)</f>
        <v>0</v>
      </c>
      <c r="BL688" s="18" t="s">
        <v>300</v>
      </c>
      <c r="BM688" s="225" t="s">
        <v>1492</v>
      </c>
    </row>
    <row r="689" s="2" customFormat="1">
      <c r="A689" s="39"/>
      <c r="B689" s="40"/>
      <c r="C689" s="41"/>
      <c r="D689" s="227" t="s">
        <v>166</v>
      </c>
      <c r="E689" s="41"/>
      <c r="F689" s="228" t="s">
        <v>1491</v>
      </c>
      <c r="G689" s="41"/>
      <c r="H689" s="41"/>
      <c r="I689" s="229"/>
      <c r="J689" s="41"/>
      <c r="K689" s="41"/>
      <c r="L689" s="45"/>
      <c r="M689" s="230"/>
      <c r="N689" s="231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166</v>
      </c>
      <c r="AU689" s="18" t="s">
        <v>82</v>
      </c>
    </row>
    <row r="690" s="2" customFormat="1" ht="24.15" customHeight="1">
      <c r="A690" s="39"/>
      <c r="B690" s="40"/>
      <c r="C690" s="271" t="s">
        <v>1493</v>
      </c>
      <c r="D690" s="271" t="s">
        <v>891</v>
      </c>
      <c r="E690" s="272" t="s">
        <v>1494</v>
      </c>
      <c r="F690" s="273" t="s">
        <v>1495</v>
      </c>
      <c r="G690" s="274" t="s">
        <v>308</v>
      </c>
      <c r="H690" s="275">
        <v>1</v>
      </c>
      <c r="I690" s="276"/>
      <c r="J690" s="277">
        <f>ROUND(I690*H690,2)</f>
        <v>0</v>
      </c>
      <c r="K690" s="273" t="s">
        <v>19</v>
      </c>
      <c r="L690" s="278"/>
      <c r="M690" s="279" t="s">
        <v>19</v>
      </c>
      <c r="N690" s="280" t="s">
        <v>43</v>
      </c>
      <c r="O690" s="85"/>
      <c r="P690" s="223">
        <f>O690*H690</f>
        <v>0</v>
      </c>
      <c r="Q690" s="223">
        <v>0</v>
      </c>
      <c r="R690" s="223">
        <f>Q690*H690</f>
        <v>0</v>
      </c>
      <c r="S690" s="223">
        <v>0</v>
      </c>
      <c r="T690" s="224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5" t="s">
        <v>416</v>
      </c>
      <c r="AT690" s="225" t="s">
        <v>891</v>
      </c>
      <c r="AU690" s="225" t="s">
        <v>82</v>
      </c>
      <c r="AY690" s="18" t="s">
        <v>157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8" t="s">
        <v>80</v>
      </c>
      <c r="BK690" s="226">
        <f>ROUND(I690*H690,2)</f>
        <v>0</v>
      </c>
      <c r="BL690" s="18" t="s">
        <v>300</v>
      </c>
      <c r="BM690" s="225" t="s">
        <v>1496</v>
      </c>
    </row>
    <row r="691" s="2" customFormat="1">
      <c r="A691" s="39"/>
      <c r="B691" s="40"/>
      <c r="C691" s="41"/>
      <c r="D691" s="227" t="s">
        <v>166</v>
      </c>
      <c r="E691" s="41"/>
      <c r="F691" s="228" t="s">
        <v>1495</v>
      </c>
      <c r="G691" s="41"/>
      <c r="H691" s="41"/>
      <c r="I691" s="229"/>
      <c r="J691" s="41"/>
      <c r="K691" s="41"/>
      <c r="L691" s="45"/>
      <c r="M691" s="230"/>
      <c r="N691" s="231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166</v>
      </c>
      <c r="AU691" s="18" t="s">
        <v>82</v>
      </c>
    </row>
    <row r="692" s="2" customFormat="1" ht="24.15" customHeight="1">
      <c r="A692" s="39"/>
      <c r="B692" s="40"/>
      <c r="C692" s="271" t="s">
        <v>1497</v>
      </c>
      <c r="D692" s="271" t="s">
        <v>891</v>
      </c>
      <c r="E692" s="272" t="s">
        <v>1498</v>
      </c>
      <c r="F692" s="273" t="s">
        <v>1499</v>
      </c>
      <c r="G692" s="274" t="s">
        <v>308</v>
      </c>
      <c r="H692" s="275">
        <v>1</v>
      </c>
      <c r="I692" s="276"/>
      <c r="J692" s="277">
        <f>ROUND(I692*H692,2)</f>
        <v>0</v>
      </c>
      <c r="K692" s="273" t="s">
        <v>19</v>
      </c>
      <c r="L692" s="278"/>
      <c r="M692" s="279" t="s">
        <v>19</v>
      </c>
      <c r="N692" s="280" t="s">
        <v>43</v>
      </c>
      <c r="O692" s="85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416</v>
      </c>
      <c r="AT692" s="225" t="s">
        <v>891</v>
      </c>
      <c r="AU692" s="225" t="s">
        <v>82</v>
      </c>
      <c r="AY692" s="18" t="s">
        <v>157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80</v>
      </c>
      <c r="BK692" s="226">
        <f>ROUND(I692*H692,2)</f>
        <v>0</v>
      </c>
      <c r="BL692" s="18" t="s">
        <v>300</v>
      </c>
      <c r="BM692" s="225" t="s">
        <v>1500</v>
      </c>
    </row>
    <row r="693" s="2" customFormat="1">
      <c r="A693" s="39"/>
      <c r="B693" s="40"/>
      <c r="C693" s="41"/>
      <c r="D693" s="227" t="s">
        <v>166</v>
      </c>
      <c r="E693" s="41"/>
      <c r="F693" s="228" t="s">
        <v>1499</v>
      </c>
      <c r="G693" s="41"/>
      <c r="H693" s="41"/>
      <c r="I693" s="229"/>
      <c r="J693" s="41"/>
      <c r="K693" s="41"/>
      <c r="L693" s="45"/>
      <c r="M693" s="230"/>
      <c r="N693" s="231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166</v>
      </c>
      <c r="AU693" s="18" t="s">
        <v>82</v>
      </c>
    </row>
    <row r="694" s="2" customFormat="1" ht="24.15" customHeight="1">
      <c r="A694" s="39"/>
      <c r="B694" s="40"/>
      <c r="C694" s="271" t="s">
        <v>1501</v>
      </c>
      <c r="D694" s="271" t="s">
        <v>891</v>
      </c>
      <c r="E694" s="272" t="s">
        <v>1502</v>
      </c>
      <c r="F694" s="273" t="s">
        <v>1503</v>
      </c>
      <c r="G694" s="274" t="s">
        <v>308</v>
      </c>
      <c r="H694" s="275">
        <v>1</v>
      </c>
      <c r="I694" s="276"/>
      <c r="J694" s="277">
        <f>ROUND(I694*H694,2)</f>
        <v>0</v>
      </c>
      <c r="K694" s="273" t="s">
        <v>19</v>
      </c>
      <c r="L694" s="278"/>
      <c r="M694" s="279" t="s">
        <v>19</v>
      </c>
      <c r="N694" s="280" t="s">
        <v>43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416</v>
      </c>
      <c r="AT694" s="225" t="s">
        <v>891</v>
      </c>
      <c r="AU694" s="225" t="s">
        <v>82</v>
      </c>
      <c r="AY694" s="18" t="s">
        <v>157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80</v>
      </c>
      <c r="BK694" s="226">
        <f>ROUND(I694*H694,2)</f>
        <v>0</v>
      </c>
      <c r="BL694" s="18" t="s">
        <v>300</v>
      </c>
      <c r="BM694" s="225" t="s">
        <v>1504</v>
      </c>
    </row>
    <row r="695" s="2" customFormat="1">
      <c r="A695" s="39"/>
      <c r="B695" s="40"/>
      <c r="C695" s="41"/>
      <c r="D695" s="227" t="s">
        <v>166</v>
      </c>
      <c r="E695" s="41"/>
      <c r="F695" s="228" t="s">
        <v>1503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166</v>
      </c>
      <c r="AU695" s="18" t="s">
        <v>82</v>
      </c>
    </row>
    <row r="696" s="2" customFormat="1" ht="24.15" customHeight="1">
      <c r="A696" s="39"/>
      <c r="B696" s="40"/>
      <c r="C696" s="271" t="s">
        <v>1505</v>
      </c>
      <c r="D696" s="271" t="s">
        <v>891</v>
      </c>
      <c r="E696" s="272" t="s">
        <v>1506</v>
      </c>
      <c r="F696" s="273" t="s">
        <v>1507</v>
      </c>
      <c r="G696" s="274" t="s">
        <v>308</v>
      </c>
      <c r="H696" s="275">
        <v>1</v>
      </c>
      <c r="I696" s="276"/>
      <c r="J696" s="277">
        <f>ROUND(I696*H696,2)</f>
        <v>0</v>
      </c>
      <c r="K696" s="273" t="s">
        <v>19</v>
      </c>
      <c r="L696" s="278"/>
      <c r="M696" s="279" t="s">
        <v>19</v>
      </c>
      <c r="N696" s="280" t="s">
        <v>43</v>
      </c>
      <c r="O696" s="85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416</v>
      </c>
      <c r="AT696" s="225" t="s">
        <v>891</v>
      </c>
      <c r="AU696" s="225" t="s">
        <v>82</v>
      </c>
      <c r="AY696" s="18" t="s">
        <v>157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80</v>
      </c>
      <c r="BK696" s="226">
        <f>ROUND(I696*H696,2)</f>
        <v>0</v>
      </c>
      <c r="BL696" s="18" t="s">
        <v>300</v>
      </c>
      <c r="BM696" s="225" t="s">
        <v>1508</v>
      </c>
    </row>
    <row r="697" s="2" customFormat="1">
      <c r="A697" s="39"/>
      <c r="B697" s="40"/>
      <c r="C697" s="41"/>
      <c r="D697" s="227" t="s">
        <v>166</v>
      </c>
      <c r="E697" s="41"/>
      <c r="F697" s="228" t="s">
        <v>1507</v>
      </c>
      <c r="G697" s="41"/>
      <c r="H697" s="41"/>
      <c r="I697" s="229"/>
      <c r="J697" s="41"/>
      <c r="K697" s="41"/>
      <c r="L697" s="45"/>
      <c r="M697" s="230"/>
      <c r="N697" s="231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166</v>
      </c>
      <c r="AU697" s="18" t="s">
        <v>82</v>
      </c>
    </row>
    <row r="698" s="2" customFormat="1" ht="24.15" customHeight="1">
      <c r="A698" s="39"/>
      <c r="B698" s="40"/>
      <c r="C698" s="271" t="s">
        <v>1509</v>
      </c>
      <c r="D698" s="271" t="s">
        <v>891</v>
      </c>
      <c r="E698" s="272" t="s">
        <v>1510</v>
      </c>
      <c r="F698" s="273" t="s">
        <v>1511</v>
      </c>
      <c r="G698" s="274" t="s">
        <v>308</v>
      </c>
      <c r="H698" s="275">
        <v>1</v>
      </c>
      <c r="I698" s="276"/>
      <c r="J698" s="277">
        <f>ROUND(I698*H698,2)</f>
        <v>0</v>
      </c>
      <c r="K698" s="273" t="s">
        <v>19</v>
      </c>
      <c r="L698" s="278"/>
      <c r="M698" s="279" t="s">
        <v>19</v>
      </c>
      <c r="N698" s="280" t="s">
        <v>43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416</v>
      </c>
      <c r="AT698" s="225" t="s">
        <v>891</v>
      </c>
      <c r="AU698" s="225" t="s">
        <v>82</v>
      </c>
      <c r="AY698" s="18" t="s">
        <v>157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80</v>
      </c>
      <c r="BK698" s="226">
        <f>ROUND(I698*H698,2)</f>
        <v>0</v>
      </c>
      <c r="BL698" s="18" t="s">
        <v>300</v>
      </c>
      <c r="BM698" s="225" t="s">
        <v>1512</v>
      </c>
    </row>
    <row r="699" s="2" customFormat="1">
      <c r="A699" s="39"/>
      <c r="B699" s="40"/>
      <c r="C699" s="41"/>
      <c r="D699" s="227" t="s">
        <v>166</v>
      </c>
      <c r="E699" s="41"/>
      <c r="F699" s="228" t="s">
        <v>1511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166</v>
      </c>
      <c r="AU699" s="18" t="s">
        <v>82</v>
      </c>
    </row>
    <row r="700" s="2" customFormat="1" ht="24.15" customHeight="1">
      <c r="A700" s="39"/>
      <c r="B700" s="40"/>
      <c r="C700" s="271" t="s">
        <v>1513</v>
      </c>
      <c r="D700" s="271" t="s">
        <v>891</v>
      </c>
      <c r="E700" s="272" t="s">
        <v>1514</v>
      </c>
      <c r="F700" s="273" t="s">
        <v>1515</v>
      </c>
      <c r="G700" s="274" t="s">
        <v>308</v>
      </c>
      <c r="H700" s="275">
        <v>1</v>
      </c>
      <c r="I700" s="276"/>
      <c r="J700" s="277">
        <f>ROUND(I700*H700,2)</f>
        <v>0</v>
      </c>
      <c r="K700" s="273" t="s">
        <v>19</v>
      </c>
      <c r="L700" s="278"/>
      <c r="M700" s="279" t="s">
        <v>19</v>
      </c>
      <c r="N700" s="280" t="s">
        <v>43</v>
      </c>
      <c r="O700" s="85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5" t="s">
        <v>416</v>
      </c>
      <c r="AT700" s="225" t="s">
        <v>891</v>
      </c>
      <c r="AU700" s="225" t="s">
        <v>82</v>
      </c>
      <c r="AY700" s="18" t="s">
        <v>157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8" t="s">
        <v>80</v>
      </c>
      <c r="BK700" s="226">
        <f>ROUND(I700*H700,2)</f>
        <v>0</v>
      </c>
      <c r="BL700" s="18" t="s">
        <v>300</v>
      </c>
      <c r="BM700" s="225" t="s">
        <v>1516</v>
      </c>
    </row>
    <row r="701" s="2" customFormat="1">
      <c r="A701" s="39"/>
      <c r="B701" s="40"/>
      <c r="C701" s="41"/>
      <c r="D701" s="227" t="s">
        <v>166</v>
      </c>
      <c r="E701" s="41"/>
      <c r="F701" s="228" t="s">
        <v>1515</v>
      </c>
      <c r="G701" s="41"/>
      <c r="H701" s="41"/>
      <c r="I701" s="229"/>
      <c r="J701" s="41"/>
      <c r="K701" s="41"/>
      <c r="L701" s="45"/>
      <c r="M701" s="230"/>
      <c r="N701" s="231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166</v>
      </c>
      <c r="AU701" s="18" t="s">
        <v>82</v>
      </c>
    </row>
    <row r="702" s="2" customFormat="1" ht="24.15" customHeight="1">
      <c r="A702" s="39"/>
      <c r="B702" s="40"/>
      <c r="C702" s="271" t="s">
        <v>1517</v>
      </c>
      <c r="D702" s="271" t="s">
        <v>891</v>
      </c>
      <c r="E702" s="272" t="s">
        <v>1518</v>
      </c>
      <c r="F702" s="273" t="s">
        <v>1519</v>
      </c>
      <c r="G702" s="274" t="s">
        <v>308</v>
      </c>
      <c r="H702" s="275">
        <v>1</v>
      </c>
      <c r="I702" s="276"/>
      <c r="J702" s="277">
        <f>ROUND(I702*H702,2)</f>
        <v>0</v>
      </c>
      <c r="K702" s="273" t="s">
        <v>19</v>
      </c>
      <c r="L702" s="278"/>
      <c r="M702" s="279" t="s">
        <v>19</v>
      </c>
      <c r="N702" s="280" t="s">
        <v>43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416</v>
      </c>
      <c r="AT702" s="225" t="s">
        <v>891</v>
      </c>
      <c r="AU702" s="225" t="s">
        <v>82</v>
      </c>
      <c r="AY702" s="18" t="s">
        <v>157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80</v>
      </c>
      <c r="BK702" s="226">
        <f>ROUND(I702*H702,2)</f>
        <v>0</v>
      </c>
      <c r="BL702" s="18" t="s">
        <v>300</v>
      </c>
      <c r="BM702" s="225" t="s">
        <v>1520</v>
      </c>
    </row>
    <row r="703" s="2" customFormat="1">
      <c r="A703" s="39"/>
      <c r="B703" s="40"/>
      <c r="C703" s="41"/>
      <c r="D703" s="227" t="s">
        <v>166</v>
      </c>
      <c r="E703" s="41"/>
      <c r="F703" s="228" t="s">
        <v>1519</v>
      </c>
      <c r="G703" s="41"/>
      <c r="H703" s="41"/>
      <c r="I703" s="229"/>
      <c r="J703" s="41"/>
      <c r="K703" s="41"/>
      <c r="L703" s="45"/>
      <c r="M703" s="230"/>
      <c r="N703" s="231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166</v>
      </c>
      <c r="AU703" s="18" t="s">
        <v>82</v>
      </c>
    </row>
    <row r="704" s="2" customFormat="1" ht="24.15" customHeight="1">
      <c r="A704" s="39"/>
      <c r="B704" s="40"/>
      <c r="C704" s="271" t="s">
        <v>1521</v>
      </c>
      <c r="D704" s="271" t="s">
        <v>891</v>
      </c>
      <c r="E704" s="272" t="s">
        <v>1522</v>
      </c>
      <c r="F704" s="273" t="s">
        <v>1523</v>
      </c>
      <c r="G704" s="274" t="s">
        <v>308</v>
      </c>
      <c r="H704" s="275">
        <v>1</v>
      </c>
      <c r="I704" s="276"/>
      <c r="J704" s="277">
        <f>ROUND(I704*H704,2)</f>
        <v>0</v>
      </c>
      <c r="K704" s="273" t="s">
        <v>19</v>
      </c>
      <c r="L704" s="278"/>
      <c r="M704" s="279" t="s">
        <v>19</v>
      </c>
      <c r="N704" s="280" t="s">
        <v>43</v>
      </c>
      <c r="O704" s="85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5" t="s">
        <v>416</v>
      </c>
      <c r="AT704" s="225" t="s">
        <v>891</v>
      </c>
      <c r="AU704" s="225" t="s">
        <v>82</v>
      </c>
      <c r="AY704" s="18" t="s">
        <v>157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8" t="s">
        <v>80</v>
      </c>
      <c r="BK704" s="226">
        <f>ROUND(I704*H704,2)</f>
        <v>0</v>
      </c>
      <c r="BL704" s="18" t="s">
        <v>300</v>
      </c>
      <c r="BM704" s="225" t="s">
        <v>1524</v>
      </c>
    </row>
    <row r="705" s="2" customFormat="1">
      <c r="A705" s="39"/>
      <c r="B705" s="40"/>
      <c r="C705" s="41"/>
      <c r="D705" s="227" t="s">
        <v>166</v>
      </c>
      <c r="E705" s="41"/>
      <c r="F705" s="228" t="s">
        <v>1523</v>
      </c>
      <c r="G705" s="41"/>
      <c r="H705" s="41"/>
      <c r="I705" s="229"/>
      <c r="J705" s="41"/>
      <c r="K705" s="41"/>
      <c r="L705" s="45"/>
      <c r="M705" s="230"/>
      <c r="N705" s="231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166</v>
      </c>
      <c r="AU705" s="18" t="s">
        <v>82</v>
      </c>
    </row>
    <row r="706" s="2" customFormat="1" ht="24.15" customHeight="1">
      <c r="A706" s="39"/>
      <c r="B706" s="40"/>
      <c r="C706" s="271" t="s">
        <v>1525</v>
      </c>
      <c r="D706" s="271" t="s">
        <v>891</v>
      </c>
      <c r="E706" s="272" t="s">
        <v>1526</v>
      </c>
      <c r="F706" s="273" t="s">
        <v>1527</v>
      </c>
      <c r="G706" s="274" t="s">
        <v>308</v>
      </c>
      <c r="H706" s="275">
        <v>1</v>
      </c>
      <c r="I706" s="276"/>
      <c r="J706" s="277">
        <f>ROUND(I706*H706,2)</f>
        <v>0</v>
      </c>
      <c r="K706" s="273" t="s">
        <v>19</v>
      </c>
      <c r="L706" s="278"/>
      <c r="M706" s="279" t="s">
        <v>19</v>
      </c>
      <c r="N706" s="280" t="s">
        <v>43</v>
      </c>
      <c r="O706" s="85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5" t="s">
        <v>416</v>
      </c>
      <c r="AT706" s="225" t="s">
        <v>891</v>
      </c>
      <c r="AU706" s="225" t="s">
        <v>82</v>
      </c>
      <c r="AY706" s="18" t="s">
        <v>157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8" t="s">
        <v>80</v>
      </c>
      <c r="BK706" s="226">
        <f>ROUND(I706*H706,2)</f>
        <v>0</v>
      </c>
      <c r="BL706" s="18" t="s">
        <v>300</v>
      </c>
      <c r="BM706" s="225" t="s">
        <v>1528</v>
      </c>
    </row>
    <row r="707" s="2" customFormat="1">
      <c r="A707" s="39"/>
      <c r="B707" s="40"/>
      <c r="C707" s="41"/>
      <c r="D707" s="227" t="s">
        <v>166</v>
      </c>
      <c r="E707" s="41"/>
      <c r="F707" s="228" t="s">
        <v>1527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166</v>
      </c>
      <c r="AU707" s="18" t="s">
        <v>82</v>
      </c>
    </row>
    <row r="708" s="2" customFormat="1" ht="24.15" customHeight="1">
      <c r="A708" s="39"/>
      <c r="B708" s="40"/>
      <c r="C708" s="271" t="s">
        <v>1529</v>
      </c>
      <c r="D708" s="271" t="s">
        <v>891</v>
      </c>
      <c r="E708" s="272" t="s">
        <v>1530</v>
      </c>
      <c r="F708" s="273" t="s">
        <v>1531</v>
      </c>
      <c r="G708" s="274" t="s">
        <v>308</v>
      </c>
      <c r="H708" s="275">
        <v>1</v>
      </c>
      <c r="I708" s="276"/>
      <c r="J708" s="277">
        <f>ROUND(I708*H708,2)</f>
        <v>0</v>
      </c>
      <c r="K708" s="273" t="s">
        <v>19</v>
      </c>
      <c r="L708" s="278"/>
      <c r="M708" s="279" t="s">
        <v>19</v>
      </c>
      <c r="N708" s="280" t="s">
        <v>43</v>
      </c>
      <c r="O708" s="85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416</v>
      </c>
      <c r="AT708" s="225" t="s">
        <v>891</v>
      </c>
      <c r="AU708" s="225" t="s">
        <v>82</v>
      </c>
      <c r="AY708" s="18" t="s">
        <v>157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8" t="s">
        <v>80</v>
      </c>
      <c r="BK708" s="226">
        <f>ROUND(I708*H708,2)</f>
        <v>0</v>
      </c>
      <c r="BL708" s="18" t="s">
        <v>300</v>
      </c>
      <c r="BM708" s="225" t="s">
        <v>1532</v>
      </c>
    </row>
    <row r="709" s="2" customFormat="1">
      <c r="A709" s="39"/>
      <c r="B709" s="40"/>
      <c r="C709" s="41"/>
      <c r="D709" s="227" t="s">
        <v>166</v>
      </c>
      <c r="E709" s="41"/>
      <c r="F709" s="228" t="s">
        <v>1531</v>
      </c>
      <c r="G709" s="41"/>
      <c r="H709" s="41"/>
      <c r="I709" s="229"/>
      <c r="J709" s="41"/>
      <c r="K709" s="41"/>
      <c r="L709" s="45"/>
      <c r="M709" s="230"/>
      <c r="N709" s="231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166</v>
      </c>
      <c r="AU709" s="18" t="s">
        <v>82</v>
      </c>
    </row>
    <row r="710" s="2" customFormat="1" ht="24.15" customHeight="1">
      <c r="A710" s="39"/>
      <c r="B710" s="40"/>
      <c r="C710" s="271" t="s">
        <v>1533</v>
      </c>
      <c r="D710" s="271" t="s">
        <v>891</v>
      </c>
      <c r="E710" s="272" t="s">
        <v>1534</v>
      </c>
      <c r="F710" s="273" t="s">
        <v>1535</v>
      </c>
      <c r="G710" s="274" t="s">
        <v>308</v>
      </c>
      <c r="H710" s="275">
        <v>1</v>
      </c>
      <c r="I710" s="276"/>
      <c r="J710" s="277">
        <f>ROUND(I710*H710,2)</f>
        <v>0</v>
      </c>
      <c r="K710" s="273" t="s">
        <v>19</v>
      </c>
      <c r="L710" s="278"/>
      <c r="M710" s="279" t="s">
        <v>19</v>
      </c>
      <c r="N710" s="280" t="s">
        <v>43</v>
      </c>
      <c r="O710" s="85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5" t="s">
        <v>416</v>
      </c>
      <c r="AT710" s="225" t="s">
        <v>891</v>
      </c>
      <c r="AU710" s="225" t="s">
        <v>82</v>
      </c>
      <c r="AY710" s="18" t="s">
        <v>157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8" t="s">
        <v>80</v>
      </c>
      <c r="BK710" s="226">
        <f>ROUND(I710*H710,2)</f>
        <v>0</v>
      </c>
      <c r="BL710" s="18" t="s">
        <v>300</v>
      </c>
      <c r="BM710" s="225" t="s">
        <v>1536</v>
      </c>
    </row>
    <row r="711" s="2" customFormat="1">
      <c r="A711" s="39"/>
      <c r="B711" s="40"/>
      <c r="C711" s="41"/>
      <c r="D711" s="227" t="s">
        <v>166</v>
      </c>
      <c r="E711" s="41"/>
      <c r="F711" s="228" t="s">
        <v>1535</v>
      </c>
      <c r="G711" s="41"/>
      <c r="H711" s="41"/>
      <c r="I711" s="229"/>
      <c r="J711" s="41"/>
      <c r="K711" s="41"/>
      <c r="L711" s="45"/>
      <c r="M711" s="230"/>
      <c r="N711" s="231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166</v>
      </c>
      <c r="AU711" s="18" t="s">
        <v>82</v>
      </c>
    </row>
    <row r="712" s="2" customFormat="1" ht="24.15" customHeight="1">
      <c r="A712" s="39"/>
      <c r="B712" s="40"/>
      <c r="C712" s="271" t="s">
        <v>1537</v>
      </c>
      <c r="D712" s="271" t="s">
        <v>891</v>
      </c>
      <c r="E712" s="272" t="s">
        <v>1538</v>
      </c>
      <c r="F712" s="273" t="s">
        <v>1539</v>
      </c>
      <c r="G712" s="274" t="s">
        <v>308</v>
      </c>
      <c r="H712" s="275">
        <v>1</v>
      </c>
      <c r="I712" s="276"/>
      <c r="J712" s="277">
        <f>ROUND(I712*H712,2)</f>
        <v>0</v>
      </c>
      <c r="K712" s="273" t="s">
        <v>19</v>
      </c>
      <c r="L712" s="278"/>
      <c r="M712" s="279" t="s">
        <v>19</v>
      </c>
      <c r="N712" s="280" t="s">
        <v>43</v>
      </c>
      <c r="O712" s="85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416</v>
      </c>
      <c r="AT712" s="225" t="s">
        <v>891</v>
      </c>
      <c r="AU712" s="225" t="s">
        <v>82</v>
      </c>
      <c r="AY712" s="18" t="s">
        <v>157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80</v>
      </c>
      <c r="BK712" s="226">
        <f>ROUND(I712*H712,2)</f>
        <v>0</v>
      </c>
      <c r="BL712" s="18" t="s">
        <v>300</v>
      </c>
      <c r="BM712" s="225" t="s">
        <v>1540</v>
      </c>
    </row>
    <row r="713" s="2" customFormat="1">
      <c r="A713" s="39"/>
      <c r="B713" s="40"/>
      <c r="C713" s="41"/>
      <c r="D713" s="227" t="s">
        <v>166</v>
      </c>
      <c r="E713" s="41"/>
      <c r="F713" s="228" t="s">
        <v>1539</v>
      </c>
      <c r="G713" s="41"/>
      <c r="H713" s="41"/>
      <c r="I713" s="229"/>
      <c r="J713" s="41"/>
      <c r="K713" s="41"/>
      <c r="L713" s="45"/>
      <c r="M713" s="230"/>
      <c r="N713" s="231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166</v>
      </c>
      <c r="AU713" s="18" t="s">
        <v>82</v>
      </c>
    </row>
    <row r="714" s="2" customFormat="1" ht="24.15" customHeight="1">
      <c r="A714" s="39"/>
      <c r="B714" s="40"/>
      <c r="C714" s="271" t="s">
        <v>1541</v>
      </c>
      <c r="D714" s="271" t="s">
        <v>891</v>
      </c>
      <c r="E714" s="272" t="s">
        <v>1542</v>
      </c>
      <c r="F714" s="273" t="s">
        <v>1543</v>
      </c>
      <c r="G714" s="274" t="s">
        <v>308</v>
      </c>
      <c r="H714" s="275">
        <v>1</v>
      </c>
      <c r="I714" s="276"/>
      <c r="J714" s="277">
        <f>ROUND(I714*H714,2)</f>
        <v>0</v>
      </c>
      <c r="K714" s="273" t="s">
        <v>19</v>
      </c>
      <c r="L714" s="278"/>
      <c r="M714" s="279" t="s">
        <v>19</v>
      </c>
      <c r="N714" s="280" t="s">
        <v>43</v>
      </c>
      <c r="O714" s="85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5" t="s">
        <v>416</v>
      </c>
      <c r="AT714" s="225" t="s">
        <v>891</v>
      </c>
      <c r="AU714" s="225" t="s">
        <v>82</v>
      </c>
      <c r="AY714" s="18" t="s">
        <v>157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8" t="s">
        <v>80</v>
      </c>
      <c r="BK714" s="226">
        <f>ROUND(I714*H714,2)</f>
        <v>0</v>
      </c>
      <c r="BL714" s="18" t="s">
        <v>300</v>
      </c>
      <c r="BM714" s="225" t="s">
        <v>1544</v>
      </c>
    </row>
    <row r="715" s="2" customFormat="1">
      <c r="A715" s="39"/>
      <c r="B715" s="40"/>
      <c r="C715" s="41"/>
      <c r="D715" s="227" t="s">
        <v>166</v>
      </c>
      <c r="E715" s="41"/>
      <c r="F715" s="228" t="s">
        <v>1543</v>
      </c>
      <c r="G715" s="41"/>
      <c r="H715" s="41"/>
      <c r="I715" s="229"/>
      <c r="J715" s="41"/>
      <c r="K715" s="41"/>
      <c r="L715" s="45"/>
      <c r="M715" s="230"/>
      <c r="N715" s="231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166</v>
      </c>
      <c r="AU715" s="18" t="s">
        <v>82</v>
      </c>
    </row>
    <row r="716" s="2" customFormat="1" ht="24.15" customHeight="1">
      <c r="A716" s="39"/>
      <c r="B716" s="40"/>
      <c r="C716" s="271" t="s">
        <v>1545</v>
      </c>
      <c r="D716" s="271" t="s">
        <v>891</v>
      </c>
      <c r="E716" s="272" t="s">
        <v>1546</v>
      </c>
      <c r="F716" s="273" t="s">
        <v>1547</v>
      </c>
      <c r="G716" s="274" t="s">
        <v>308</v>
      </c>
      <c r="H716" s="275">
        <v>1</v>
      </c>
      <c r="I716" s="276"/>
      <c r="J716" s="277">
        <f>ROUND(I716*H716,2)</f>
        <v>0</v>
      </c>
      <c r="K716" s="273" t="s">
        <v>19</v>
      </c>
      <c r="L716" s="278"/>
      <c r="M716" s="279" t="s">
        <v>19</v>
      </c>
      <c r="N716" s="280" t="s">
        <v>43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416</v>
      </c>
      <c r="AT716" s="225" t="s">
        <v>891</v>
      </c>
      <c r="AU716" s="225" t="s">
        <v>82</v>
      </c>
      <c r="AY716" s="18" t="s">
        <v>157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80</v>
      </c>
      <c r="BK716" s="226">
        <f>ROUND(I716*H716,2)</f>
        <v>0</v>
      </c>
      <c r="BL716" s="18" t="s">
        <v>300</v>
      </c>
      <c r="BM716" s="225" t="s">
        <v>1548</v>
      </c>
    </row>
    <row r="717" s="2" customFormat="1">
      <c r="A717" s="39"/>
      <c r="B717" s="40"/>
      <c r="C717" s="41"/>
      <c r="D717" s="227" t="s">
        <v>166</v>
      </c>
      <c r="E717" s="41"/>
      <c r="F717" s="228" t="s">
        <v>1547</v>
      </c>
      <c r="G717" s="41"/>
      <c r="H717" s="41"/>
      <c r="I717" s="229"/>
      <c r="J717" s="41"/>
      <c r="K717" s="41"/>
      <c r="L717" s="45"/>
      <c r="M717" s="230"/>
      <c r="N717" s="231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166</v>
      </c>
      <c r="AU717" s="18" t="s">
        <v>82</v>
      </c>
    </row>
    <row r="718" s="2" customFormat="1" ht="24.15" customHeight="1">
      <c r="A718" s="39"/>
      <c r="B718" s="40"/>
      <c r="C718" s="271" t="s">
        <v>1549</v>
      </c>
      <c r="D718" s="271" t="s">
        <v>891</v>
      </c>
      <c r="E718" s="272" t="s">
        <v>1550</v>
      </c>
      <c r="F718" s="273" t="s">
        <v>1551</v>
      </c>
      <c r="G718" s="274" t="s">
        <v>308</v>
      </c>
      <c r="H718" s="275">
        <v>1</v>
      </c>
      <c r="I718" s="276"/>
      <c r="J718" s="277">
        <f>ROUND(I718*H718,2)</f>
        <v>0</v>
      </c>
      <c r="K718" s="273" t="s">
        <v>19</v>
      </c>
      <c r="L718" s="278"/>
      <c r="M718" s="279" t="s">
        <v>19</v>
      </c>
      <c r="N718" s="280" t="s">
        <v>43</v>
      </c>
      <c r="O718" s="85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5" t="s">
        <v>416</v>
      </c>
      <c r="AT718" s="225" t="s">
        <v>891</v>
      </c>
      <c r="AU718" s="225" t="s">
        <v>82</v>
      </c>
      <c r="AY718" s="18" t="s">
        <v>157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8" t="s">
        <v>80</v>
      </c>
      <c r="BK718" s="226">
        <f>ROUND(I718*H718,2)</f>
        <v>0</v>
      </c>
      <c r="BL718" s="18" t="s">
        <v>300</v>
      </c>
      <c r="BM718" s="225" t="s">
        <v>1552</v>
      </c>
    </row>
    <row r="719" s="2" customFormat="1">
      <c r="A719" s="39"/>
      <c r="B719" s="40"/>
      <c r="C719" s="41"/>
      <c r="D719" s="227" t="s">
        <v>166</v>
      </c>
      <c r="E719" s="41"/>
      <c r="F719" s="228" t="s">
        <v>1551</v>
      </c>
      <c r="G719" s="41"/>
      <c r="H719" s="41"/>
      <c r="I719" s="229"/>
      <c r="J719" s="41"/>
      <c r="K719" s="41"/>
      <c r="L719" s="45"/>
      <c r="M719" s="230"/>
      <c r="N719" s="231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166</v>
      </c>
      <c r="AU719" s="18" t="s">
        <v>82</v>
      </c>
    </row>
    <row r="720" s="2" customFormat="1" ht="24.15" customHeight="1">
      <c r="A720" s="39"/>
      <c r="B720" s="40"/>
      <c r="C720" s="271" t="s">
        <v>1553</v>
      </c>
      <c r="D720" s="271" t="s">
        <v>891</v>
      </c>
      <c r="E720" s="272" t="s">
        <v>1554</v>
      </c>
      <c r="F720" s="273" t="s">
        <v>1555</v>
      </c>
      <c r="G720" s="274" t="s">
        <v>308</v>
      </c>
      <c r="H720" s="275">
        <v>1</v>
      </c>
      <c r="I720" s="276"/>
      <c r="J720" s="277">
        <f>ROUND(I720*H720,2)</f>
        <v>0</v>
      </c>
      <c r="K720" s="273" t="s">
        <v>19</v>
      </c>
      <c r="L720" s="278"/>
      <c r="M720" s="279" t="s">
        <v>19</v>
      </c>
      <c r="N720" s="280" t="s">
        <v>43</v>
      </c>
      <c r="O720" s="85"/>
      <c r="P720" s="223">
        <f>O720*H720</f>
        <v>0</v>
      </c>
      <c r="Q720" s="223">
        <v>0</v>
      </c>
      <c r="R720" s="223">
        <f>Q720*H720</f>
        <v>0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416</v>
      </c>
      <c r="AT720" s="225" t="s">
        <v>891</v>
      </c>
      <c r="AU720" s="225" t="s">
        <v>82</v>
      </c>
      <c r="AY720" s="18" t="s">
        <v>157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80</v>
      </c>
      <c r="BK720" s="226">
        <f>ROUND(I720*H720,2)</f>
        <v>0</v>
      </c>
      <c r="BL720" s="18" t="s">
        <v>300</v>
      </c>
      <c r="BM720" s="225" t="s">
        <v>1556</v>
      </c>
    </row>
    <row r="721" s="2" customFormat="1">
      <c r="A721" s="39"/>
      <c r="B721" s="40"/>
      <c r="C721" s="41"/>
      <c r="D721" s="227" t="s">
        <v>166</v>
      </c>
      <c r="E721" s="41"/>
      <c r="F721" s="228" t="s">
        <v>1555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166</v>
      </c>
      <c r="AU721" s="18" t="s">
        <v>82</v>
      </c>
    </row>
    <row r="722" s="2" customFormat="1" ht="24.15" customHeight="1">
      <c r="A722" s="39"/>
      <c r="B722" s="40"/>
      <c r="C722" s="271" t="s">
        <v>1557</v>
      </c>
      <c r="D722" s="271" t="s">
        <v>891</v>
      </c>
      <c r="E722" s="272" t="s">
        <v>1558</v>
      </c>
      <c r="F722" s="273" t="s">
        <v>1559</v>
      </c>
      <c r="G722" s="274" t="s">
        <v>308</v>
      </c>
      <c r="H722" s="275">
        <v>1</v>
      </c>
      <c r="I722" s="276"/>
      <c r="J722" s="277">
        <f>ROUND(I722*H722,2)</f>
        <v>0</v>
      </c>
      <c r="K722" s="273" t="s">
        <v>19</v>
      </c>
      <c r="L722" s="278"/>
      <c r="M722" s="279" t="s">
        <v>19</v>
      </c>
      <c r="N722" s="280" t="s">
        <v>43</v>
      </c>
      <c r="O722" s="85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5" t="s">
        <v>416</v>
      </c>
      <c r="AT722" s="225" t="s">
        <v>891</v>
      </c>
      <c r="AU722" s="225" t="s">
        <v>82</v>
      </c>
      <c r="AY722" s="18" t="s">
        <v>157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8" t="s">
        <v>80</v>
      </c>
      <c r="BK722" s="226">
        <f>ROUND(I722*H722,2)</f>
        <v>0</v>
      </c>
      <c r="BL722" s="18" t="s">
        <v>300</v>
      </c>
      <c r="BM722" s="225" t="s">
        <v>1560</v>
      </c>
    </row>
    <row r="723" s="2" customFormat="1">
      <c r="A723" s="39"/>
      <c r="B723" s="40"/>
      <c r="C723" s="41"/>
      <c r="D723" s="227" t="s">
        <v>166</v>
      </c>
      <c r="E723" s="41"/>
      <c r="F723" s="228" t="s">
        <v>1559</v>
      </c>
      <c r="G723" s="41"/>
      <c r="H723" s="41"/>
      <c r="I723" s="229"/>
      <c r="J723" s="41"/>
      <c r="K723" s="41"/>
      <c r="L723" s="45"/>
      <c r="M723" s="230"/>
      <c r="N723" s="231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166</v>
      </c>
      <c r="AU723" s="18" t="s">
        <v>82</v>
      </c>
    </row>
    <row r="724" s="2" customFormat="1" ht="24.15" customHeight="1">
      <c r="A724" s="39"/>
      <c r="B724" s="40"/>
      <c r="C724" s="271" t="s">
        <v>1561</v>
      </c>
      <c r="D724" s="271" t="s">
        <v>891</v>
      </c>
      <c r="E724" s="272" t="s">
        <v>1562</v>
      </c>
      <c r="F724" s="273" t="s">
        <v>1563</v>
      </c>
      <c r="G724" s="274" t="s">
        <v>308</v>
      </c>
      <c r="H724" s="275">
        <v>1</v>
      </c>
      <c r="I724" s="276"/>
      <c r="J724" s="277">
        <f>ROUND(I724*H724,2)</f>
        <v>0</v>
      </c>
      <c r="K724" s="273" t="s">
        <v>19</v>
      </c>
      <c r="L724" s="278"/>
      <c r="M724" s="279" t="s">
        <v>19</v>
      </c>
      <c r="N724" s="280" t="s">
        <v>43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416</v>
      </c>
      <c r="AT724" s="225" t="s">
        <v>891</v>
      </c>
      <c r="AU724" s="225" t="s">
        <v>82</v>
      </c>
      <c r="AY724" s="18" t="s">
        <v>157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80</v>
      </c>
      <c r="BK724" s="226">
        <f>ROUND(I724*H724,2)</f>
        <v>0</v>
      </c>
      <c r="BL724" s="18" t="s">
        <v>300</v>
      </c>
      <c r="BM724" s="225" t="s">
        <v>1564</v>
      </c>
    </row>
    <row r="725" s="2" customFormat="1">
      <c r="A725" s="39"/>
      <c r="B725" s="40"/>
      <c r="C725" s="41"/>
      <c r="D725" s="227" t="s">
        <v>166</v>
      </c>
      <c r="E725" s="41"/>
      <c r="F725" s="228" t="s">
        <v>1563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166</v>
      </c>
      <c r="AU725" s="18" t="s">
        <v>82</v>
      </c>
    </row>
    <row r="726" s="2" customFormat="1" ht="24.15" customHeight="1">
      <c r="A726" s="39"/>
      <c r="B726" s="40"/>
      <c r="C726" s="271" t="s">
        <v>1565</v>
      </c>
      <c r="D726" s="271" t="s">
        <v>891</v>
      </c>
      <c r="E726" s="272" t="s">
        <v>1566</v>
      </c>
      <c r="F726" s="273" t="s">
        <v>1567</v>
      </c>
      <c r="G726" s="274" t="s">
        <v>308</v>
      </c>
      <c r="H726" s="275">
        <v>1</v>
      </c>
      <c r="I726" s="276"/>
      <c r="J726" s="277">
        <f>ROUND(I726*H726,2)</f>
        <v>0</v>
      </c>
      <c r="K726" s="273" t="s">
        <v>19</v>
      </c>
      <c r="L726" s="278"/>
      <c r="M726" s="279" t="s">
        <v>19</v>
      </c>
      <c r="N726" s="280" t="s">
        <v>43</v>
      </c>
      <c r="O726" s="85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5" t="s">
        <v>416</v>
      </c>
      <c r="AT726" s="225" t="s">
        <v>891</v>
      </c>
      <c r="AU726" s="225" t="s">
        <v>82</v>
      </c>
      <c r="AY726" s="18" t="s">
        <v>157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8" t="s">
        <v>80</v>
      </c>
      <c r="BK726" s="226">
        <f>ROUND(I726*H726,2)</f>
        <v>0</v>
      </c>
      <c r="BL726" s="18" t="s">
        <v>300</v>
      </c>
      <c r="BM726" s="225" t="s">
        <v>1568</v>
      </c>
    </row>
    <row r="727" s="2" customFormat="1">
      <c r="A727" s="39"/>
      <c r="B727" s="40"/>
      <c r="C727" s="41"/>
      <c r="D727" s="227" t="s">
        <v>166</v>
      </c>
      <c r="E727" s="41"/>
      <c r="F727" s="228" t="s">
        <v>1567</v>
      </c>
      <c r="G727" s="41"/>
      <c r="H727" s="41"/>
      <c r="I727" s="229"/>
      <c r="J727" s="41"/>
      <c r="K727" s="41"/>
      <c r="L727" s="45"/>
      <c r="M727" s="230"/>
      <c r="N727" s="231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166</v>
      </c>
      <c r="AU727" s="18" t="s">
        <v>82</v>
      </c>
    </row>
    <row r="728" s="2" customFormat="1" ht="24.15" customHeight="1">
      <c r="A728" s="39"/>
      <c r="B728" s="40"/>
      <c r="C728" s="271" t="s">
        <v>1569</v>
      </c>
      <c r="D728" s="271" t="s">
        <v>891</v>
      </c>
      <c r="E728" s="272" t="s">
        <v>1570</v>
      </c>
      <c r="F728" s="273" t="s">
        <v>1571</v>
      </c>
      <c r="G728" s="274" t="s">
        <v>308</v>
      </c>
      <c r="H728" s="275">
        <v>1</v>
      </c>
      <c r="I728" s="276"/>
      <c r="J728" s="277">
        <f>ROUND(I728*H728,2)</f>
        <v>0</v>
      </c>
      <c r="K728" s="273" t="s">
        <v>19</v>
      </c>
      <c r="L728" s="278"/>
      <c r="M728" s="279" t="s">
        <v>19</v>
      </c>
      <c r="N728" s="280" t="s">
        <v>43</v>
      </c>
      <c r="O728" s="85"/>
      <c r="P728" s="223">
        <f>O728*H728</f>
        <v>0</v>
      </c>
      <c r="Q728" s="223">
        <v>0</v>
      </c>
      <c r="R728" s="223">
        <f>Q728*H728</f>
        <v>0</v>
      </c>
      <c r="S728" s="223">
        <v>0</v>
      </c>
      <c r="T728" s="224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5" t="s">
        <v>416</v>
      </c>
      <c r="AT728" s="225" t="s">
        <v>891</v>
      </c>
      <c r="AU728" s="225" t="s">
        <v>82</v>
      </c>
      <c r="AY728" s="18" t="s">
        <v>157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8" t="s">
        <v>80</v>
      </c>
      <c r="BK728" s="226">
        <f>ROUND(I728*H728,2)</f>
        <v>0</v>
      </c>
      <c r="BL728" s="18" t="s">
        <v>300</v>
      </c>
      <c r="BM728" s="225" t="s">
        <v>1572</v>
      </c>
    </row>
    <row r="729" s="2" customFormat="1">
      <c r="A729" s="39"/>
      <c r="B729" s="40"/>
      <c r="C729" s="41"/>
      <c r="D729" s="227" t="s">
        <v>166</v>
      </c>
      <c r="E729" s="41"/>
      <c r="F729" s="228" t="s">
        <v>1571</v>
      </c>
      <c r="G729" s="41"/>
      <c r="H729" s="41"/>
      <c r="I729" s="229"/>
      <c r="J729" s="41"/>
      <c r="K729" s="41"/>
      <c r="L729" s="45"/>
      <c r="M729" s="230"/>
      <c r="N729" s="231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166</v>
      </c>
      <c r="AU729" s="18" t="s">
        <v>82</v>
      </c>
    </row>
    <row r="730" s="2" customFormat="1" ht="24.15" customHeight="1">
      <c r="A730" s="39"/>
      <c r="B730" s="40"/>
      <c r="C730" s="271" t="s">
        <v>1573</v>
      </c>
      <c r="D730" s="271" t="s">
        <v>891</v>
      </c>
      <c r="E730" s="272" t="s">
        <v>1574</v>
      </c>
      <c r="F730" s="273" t="s">
        <v>1575</v>
      </c>
      <c r="G730" s="274" t="s">
        <v>308</v>
      </c>
      <c r="H730" s="275">
        <v>1</v>
      </c>
      <c r="I730" s="276"/>
      <c r="J730" s="277">
        <f>ROUND(I730*H730,2)</f>
        <v>0</v>
      </c>
      <c r="K730" s="273" t="s">
        <v>19</v>
      </c>
      <c r="L730" s="278"/>
      <c r="M730" s="279" t="s">
        <v>19</v>
      </c>
      <c r="N730" s="280" t="s">
        <v>43</v>
      </c>
      <c r="O730" s="85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5" t="s">
        <v>416</v>
      </c>
      <c r="AT730" s="225" t="s">
        <v>891</v>
      </c>
      <c r="AU730" s="225" t="s">
        <v>82</v>
      </c>
      <c r="AY730" s="18" t="s">
        <v>157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8" t="s">
        <v>80</v>
      </c>
      <c r="BK730" s="226">
        <f>ROUND(I730*H730,2)</f>
        <v>0</v>
      </c>
      <c r="BL730" s="18" t="s">
        <v>300</v>
      </c>
      <c r="BM730" s="225" t="s">
        <v>1576</v>
      </c>
    </row>
    <row r="731" s="2" customFormat="1">
      <c r="A731" s="39"/>
      <c r="B731" s="40"/>
      <c r="C731" s="41"/>
      <c r="D731" s="227" t="s">
        <v>166</v>
      </c>
      <c r="E731" s="41"/>
      <c r="F731" s="228" t="s">
        <v>1575</v>
      </c>
      <c r="G731" s="41"/>
      <c r="H731" s="41"/>
      <c r="I731" s="229"/>
      <c r="J731" s="41"/>
      <c r="K731" s="41"/>
      <c r="L731" s="45"/>
      <c r="M731" s="230"/>
      <c r="N731" s="231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166</v>
      </c>
      <c r="AU731" s="18" t="s">
        <v>82</v>
      </c>
    </row>
    <row r="732" s="2" customFormat="1" ht="24.15" customHeight="1">
      <c r="A732" s="39"/>
      <c r="B732" s="40"/>
      <c r="C732" s="271" t="s">
        <v>1577</v>
      </c>
      <c r="D732" s="271" t="s">
        <v>891</v>
      </c>
      <c r="E732" s="272" t="s">
        <v>1578</v>
      </c>
      <c r="F732" s="273" t="s">
        <v>1579</v>
      </c>
      <c r="G732" s="274" t="s">
        <v>308</v>
      </c>
      <c r="H732" s="275">
        <v>1</v>
      </c>
      <c r="I732" s="276"/>
      <c r="J732" s="277">
        <f>ROUND(I732*H732,2)</f>
        <v>0</v>
      </c>
      <c r="K732" s="273" t="s">
        <v>19</v>
      </c>
      <c r="L732" s="278"/>
      <c r="M732" s="279" t="s">
        <v>19</v>
      </c>
      <c r="N732" s="280" t="s">
        <v>43</v>
      </c>
      <c r="O732" s="85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5" t="s">
        <v>416</v>
      </c>
      <c r="AT732" s="225" t="s">
        <v>891</v>
      </c>
      <c r="AU732" s="225" t="s">
        <v>82</v>
      </c>
      <c r="AY732" s="18" t="s">
        <v>157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8" t="s">
        <v>80</v>
      </c>
      <c r="BK732" s="226">
        <f>ROUND(I732*H732,2)</f>
        <v>0</v>
      </c>
      <c r="BL732" s="18" t="s">
        <v>300</v>
      </c>
      <c r="BM732" s="225" t="s">
        <v>1580</v>
      </c>
    </row>
    <row r="733" s="2" customFormat="1">
      <c r="A733" s="39"/>
      <c r="B733" s="40"/>
      <c r="C733" s="41"/>
      <c r="D733" s="227" t="s">
        <v>166</v>
      </c>
      <c r="E733" s="41"/>
      <c r="F733" s="228" t="s">
        <v>1579</v>
      </c>
      <c r="G733" s="41"/>
      <c r="H733" s="41"/>
      <c r="I733" s="229"/>
      <c r="J733" s="41"/>
      <c r="K733" s="41"/>
      <c r="L733" s="45"/>
      <c r="M733" s="230"/>
      <c r="N733" s="231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166</v>
      </c>
      <c r="AU733" s="18" t="s">
        <v>82</v>
      </c>
    </row>
    <row r="734" s="2" customFormat="1" ht="24.15" customHeight="1">
      <c r="A734" s="39"/>
      <c r="B734" s="40"/>
      <c r="C734" s="271" t="s">
        <v>1581</v>
      </c>
      <c r="D734" s="271" t="s">
        <v>891</v>
      </c>
      <c r="E734" s="272" t="s">
        <v>1582</v>
      </c>
      <c r="F734" s="273" t="s">
        <v>1583</v>
      </c>
      <c r="G734" s="274" t="s">
        <v>308</v>
      </c>
      <c r="H734" s="275">
        <v>1</v>
      </c>
      <c r="I734" s="276"/>
      <c r="J734" s="277">
        <f>ROUND(I734*H734,2)</f>
        <v>0</v>
      </c>
      <c r="K734" s="273" t="s">
        <v>19</v>
      </c>
      <c r="L734" s="278"/>
      <c r="M734" s="279" t="s">
        <v>19</v>
      </c>
      <c r="N734" s="280" t="s">
        <v>43</v>
      </c>
      <c r="O734" s="85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5" t="s">
        <v>416</v>
      </c>
      <c r="AT734" s="225" t="s">
        <v>891</v>
      </c>
      <c r="AU734" s="225" t="s">
        <v>82</v>
      </c>
      <c r="AY734" s="18" t="s">
        <v>157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8" t="s">
        <v>80</v>
      </c>
      <c r="BK734" s="226">
        <f>ROUND(I734*H734,2)</f>
        <v>0</v>
      </c>
      <c r="BL734" s="18" t="s">
        <v>300</v>
      </c>
      <c r="BM734" s="225" t="s">
        <v>1584</v>
      </c>
    </row>
    <row r="735" s="2" customFormat="1">
      <c r="A735" s="39"/>
      <c r="B735" s="40"/>
      <c r="C735" s="41"/>
      <c r="D735" s="227" t="s">
        <v>166</v>
      </c>
      <c r="E735" s="41"/>
      <c r="F735" s="228" t="s">
        <v>1583</v>
      </c>
      <c r="G735" s="41"/>
      <c r="H735" s="41"/>
      <c r="I735" s="229"/>
      <c r="J735" s="41"/>
      <c r="K735" s="41"/>
      <c r="L735" s="45"/>
      <c r="M735" s="230"/>
      <c r="N735" s="231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166</v>
      </c>
      <c r="AU735" s="18" t="s">
        <v>82</v>
      </c>
    </row>
    <row r="736" s="2" customFormat="1" ht="24.15" customHeight="1">
      <c r="A736" s="39"/>
      <c r="B736" s="40"/>
      <c r="C736" s="271" t="s">
        <v>1585</v>
      </c>
      <c r="D736" s="271" t="s">
        <v>891</v>
      </c>
      <c r="E736" s="272" t="s">
        <v>1586</v>
      </c>
      <c r="F736" s="273" t="s">
        <v>1587</v>
      </c>
      <c r="G736" s="274" t="s">
        <v>308</v>
      </c>
      <c r="H736" s="275">
        <v>1</v>
      </c>
      <c r="I736" s="276"/>
      <c r="J736" s="277">
        <f>ROUND(I736*H736,2)</f>
        <v>0</v>
      </c>
      <c r="K736" s="273" t="s">
        <v>19</v>
      </c>
      <c r="L736" s="278"/>
      <c r="M736" s="279" t="s">
        <v>19</v>
      </c>
      <c r="N736" s="280" t="s">
        <v>43</v>
      </c>
      <c r="O736" s="85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5" t="s">
        <v>416</v>
      </c>
      <c r="AT736" s="225" t="s">
        <v>891</v>
      </c>
      <c r="AU736" s="225" t="s">
        <v>82</v>
      </c>
      <c r="AY736" s="18" t="s">
        <v>157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8" t="s">
        <v>80</v>
      </c>
      <c r="BK736" s="226">
        <f>ROUND(I736*H736,2)</f>
        <v>0</v>
      </c>
      <c r="BL736" s="18" t="s">
        <v>300</v>
      </c>
      <c r="BM736" s="225" t="s">
        <v>1588</v>
      </c>
    </row>
    <row r="737" s="2" customFormat="1">
      <c r="A737" s="39"/>
      <c r="B737" s="40"/>
      <c r="C737" s="41"/>
      <c r="D737" s="227" t="s">
        <v>166</v>
      </c>
      <c r="E737" s="41"/>
      <c r="F737" s="228" t="s">
        <v>1587</v>
      </c>
      <c r="G737" s="41"/>
      <c r="H737" s="41"/>
      <c r="I737" s="229"/>
      <c r="J737" s="41"/>
      <c r="K737" s="41"/>
      <c r="L737" s="45"/>
      <c r="M737" s="230"/>
      <c r="N737" s="231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166</v>
      </c>
      <c r="AU737" s="18" t="s">
        <v>82</v>
      </c>
    </row>
    <row r="738" s="2" customFormat="1" ht="24.15" customHeight="1">
      <c r="A738" s="39"/>
      <c r="B738" s="40"/>
      <c r="C738" s="271" t="s">
        <v>1589</v>
      </c>
      <c r="D738" s="271" t="s">
        <v>891</v>
      </c>
      <c r="E738" s="272" t="s">
        <v>1590</v>
      </c>
      <c r="F738" s="273" t="s">
        <v>1591</v>
      </c>
      <c r="G738" s="274" t="s">
        <v>308</v>
      </c>
      <c r="H738" s="275">
        <v>1</v>
      </c>
      <c r="I738" s="276"/>
      <c r="J738" s="277">
        <f>ROUND(I738*H738,2)</f>
        <v>0</v>
      </c>
      <c r="K738" s="273" t="s">
        <v>19</v>
      </c>
      <c r="L738" s="278"/>
      <c r="M738" s="279" t="s">
        <v>19</v>
      </c>
      <c r="N738" s="280" t="s">
        <v>43</v>
      </c>
      <c r="O738" s="85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5" t="s">
        <v>416</v>
      </c>
      <c r="AT738" s="225" t="s">
        <v>891</v>
      </c>
      <c r="AU738" s="225" t="s">
        <v>82</v>
      </c>
      <c r="AY738" s="18" t="s">
        <v>157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8" t="s">
        <v>80</v>
      </c>
      <c r="BK738" s="226">
        <f>ROUND(I738*H738,2)</f>
        <v>0</v>
      </c>
      <c r="BL738" s="18" t="s">
        <v>300</v>
      </c>
      <c r="BM738" s="225" t="s">
        <v>1592</v>
      </c>
    </row>
    <row r="739" s="2" customFormat="1">
      <c r="A739" s="39"/>
      <c r="B739" s="40"/>
      <c r="C739" s="41"/>
      <c r="D739" s="227" t="s">
        <v>166</v>
      </c>
      <c r="E739" s="41"/>
      <c r="F739" s="228" t="s">
        <v>1591</v>
      </c>
      <c r="G739" s="41"/>
      <c r="H739" s="41"/>
      <c r="I739" s="229"/>
      <c r="J739" s="41"/>
      <c r="K739" s="41"/>
      <c r="L739" s="45"/>
      <c r="M739" s="230"/>
      <c r="N739" s="231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166</v>
      </c>
      <c r="AU739" s="18" t="s">
        <v>82</v>
      </c>
    </row>
    <row r="740" s="2" customFormat="1" ht="24.15" customHeight="1">
      <c r="A740" s="39"/>
      <c r="B740" s="40"/>
      <c r="C740" s="271" t="s">
        <v>1593</v>
      </c>
      <c r="D740" s="271" t="s">
        <v>891</v>
      </c>
      <c r="E740" s="272" t="s">
        <v>1594</v>
      </c>
      <c r="F740" s="273" t="s">
        <v>1595</v>
      </c>
      <c r="G740" s="274" t="s">
        <v>308</v>
      </c>
      <c r="H740" s="275">
        <v>1</v>
      </c>
      <c r="I740" s="276"/>
      <c r="J740" s="277">
        <f>ROUND(I740*H740,2)</f>
        <v>0</v>
      </c>
      <c r="K740" s="273" t="s">
        <v>19</v>
      </c>
      <c r="L740" s="278"/>
      <c r="M740" s="279" t="s">
        <v>19</v>
      </c>
      <c r="N740" s="280" t="s">
        <v>43</v>
      </c>
      <c r="O740" s="85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5" t="s">
        <v>416</v>
      </c>
      <c r="AT740" s="225" t="s">
        <v>891</v>
      </c>
      <c r="AU740" s="225" t="s">
        <v>82</v>
      </c>
      <c r="AY740" s="18" t="s">
        <v>157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8" t="s">
        <v>80</v>
      </c>
      <c r="BK740" s="226">
        <f>ROUND(I740*H740,2)</f>
        <v>0</v>
      </c>
      <c r="BL740" s="18" t="s">
        <v>300</v>
      </c>
      <c r="BM740" s="225" t="s">
        <v>1596</v>
      </c>
    </row>
    <row r="741" s="2" customFormat="1">
      <c r="A741" s="39"/>
      <c r="B741" s="40"/>
      <c r="C741" s="41"/>
      <c r="D741" s="227" t="s">
        <v>166</v>
      </c>
      <c r="E741" s="41"/>
      <c r="F741" s="228" t="s">
        <v>1595</v>
      </c>
      <c r="G741" s="41"/>
      <c r="H741" s="41"/>
      <c r="I741" s="229"/>
      <c r="J741" s="41"/>
      <c r="K741" s="41"/>
      <c r="L741" s="45"/>
      <c r="M741" s="230"/>
      <c r="N741" s="231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166</v>
      </c>
      <c r="AU741" s="18" t="s">
        <v>82</v>
      </c>
    </row>
    <row r="742" s="2" customFormat="1" ht="24.15" customHeight="1">
      <c r="A742" s="39"/>
      <c r="B742" s="40"/>
      <c r="C742" s="271" t="s">
        <v>1597</v>
      </c>
      <c r="D742" s="271" t="s">
        <v>891</v>
      </c>
      <c r="E742" s="272" t="s">
        <v>1598</v>
      </c>
      <c r="F742" s="273" t="s">
        <v>1599</v>
      </c>
      <c r="G742" s="274" t="s">
        <v>308</v>
      </c>
      <c r="H742" s="275">
        <v>1</v>
      </c>
      <c r="I742" s="276"/>
      <c r="J742" s="277">
        <f>ROUND(I742*H742,2)</f>
        <v>0</v>
      </c>
      <c r="K742" s="273" t="s">
        <v>19</v>
      </c>
      <c r="L742" s="278"/>
      <c r="M742" s="279" t="s">
        <v>19</v>
      </c>
      <c r="N742" s="280" t="s">
        <v>43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416</v>
      </c>
      <c r="AT742" s="225" t="s">
        <v>891</v>
      </c>
      <c r="AU742" s="225" t="s">
        <v>82</v>
      </c>
      <c r="AY742" s="18" t="s">
        <v>157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80</v>
      </c>
      <c r="BK742" s="226">
        <f>ROUND(I742*H742,2)</f>
        <v>0</v>
      </c>
      <c r="BL742" s="18" t="s">
        <v>300</v>
      </c>
      <c r="BM742" s="225" t="s">
        <v>1600</v>
      </c>
    </row>
    <row r="743" s="2" customFormat="1">
      <c r="A743" s="39"/>
      <c r="B743" s="40"/>
      <c r="C743" s="41"/>
      <c r="D743" s="227" t="s">
        <v>166</v>
      </c>
      <c r="E743" s="41"/>
      <c r="F743" s="228" t="s">
        <v>1599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166</v>
      </c>
      <c r="AU743" s="18" t="s">
        <v>82</v>
      </c>
    </row>
    <row r="744" s="2" customFormat="1" ht="24.15" customHeight="1">
      <c r="A744" s="39"/>
      <c r="B744" s="40"/>
      <c r="C744" s="271" t="s">
        <v>1601</v>
      </c>
      <c r="D744" s="271" t="s">
        <v>891</v>
      </c>
      <c r="E744" s="272" t="s">
        <v>1602</v>
      </c>
      <c r="F744" s="273" t="s">
        <v>1603</v>
      </c>
      <c r="G744" s="274" t="s">
        <v>308</v>
      </c>
      <c r="H744" s="275">
        <v>1</v>
      </c>
      <c r="I744" s="276"/>
      <c r="J744" s="277">
        <f>ROUND(I744*H744,2)</f>
        <v>0</v>
      </c>
      <c r="K744" s="273" t="s">
        <v>19</v>
      </c>
      <c r="L744" s="278"/>
      <c r="M744" s="279" t="s">
        <v>19</v>
      </c>
      <c r="N744" s="280" t="s">
        <v>43</v>
      </c>
      <c r="O744" s="85"/>
      <c r="P744" s="223">
        <f>O744*H744</f>
        <v>0</v>
      </c>
      <c r="Q744" s="223">
        <v>0</v>
      </c>
      <c r="R744" s="223">
        <f>Q744*H744</f>
        <v>0</v>
      </c>
      <c r="S744" s="223">
        <v>0</v>
      </c>
      <c r="T744" s="224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5" t="s">
        <v>416</v>
      </c>
      <c r="AT744" s="225" t="s">
        <v>891</v>
      </c>
      <c r="AU744" s="225" t="s">
        <v>82</v>
      </c>
      <c r="AY744" s="18" t="s">
        <v>157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8" t="s">
        <v>80</v>
      </c>
      <c r="BK744" s="226">
        <f>ROUND(I744*H744,2)</f>
        <v>0</v>
      </c>
      <c r="BL744" s="18" t="s">
        <v>300</v>
      </c>
      <c r="BM744" s="225" t="s">
        <v>1604</v>
      </c>
    </row>
    <row r="745" s="2" customFormat="1">
      <c r="A745" s="39"/>
      <c r="B745" s="40"/>
      <c r="C745" s="41"/>
      <c r="D745" s="227" t="s">
        <v>166</v>
      </c>
      <c r="E745" s="41"/>
      <c r="F745" s="228" t="s">
        <v>1603</v>
      </c>
      <c r="G745" s="41"/>
      <c r="H745" s="41"/>
      <c r="I745" s="229"/>
      <c r="J745" s="41"/>
      <c r="K745" s="41"/>
      <c r="L745" s="45"/>
      <c r="M745" s="230"/>
      <c r="N745" s="231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166</v>
      </c>
      <c r="AU745" s="18" t="s">
        <v>82</v>
      </c>
    </row>
    <row r="746" s="2" customFormat="1" ht="24.15" customHeight="1">
      <c r="A746" s="39"/>
      <c r="B746" s="40"/>
      <c r="C746" s="271" t="s">
        <v>1605</v>
      </c>
      <c r="D746" s="271" t="s">
        <v>891</v>
      </c>
      <c r="E746" s="272" t="s">
        <v>1606</v>
      </c>
      <c r="F746" s="273" t="s">
        <v>1607</v>
      </c>
      <c r="G746" s="274" t="s">
        <v>308</v>
      </c>
      <c r="H746" s="275">
        <v>1</v>
      </c>
      <c r="I746" s="276"/>
      <c r="J746" s="277">
        <f>ROUND(I746*H746,2)</f>
        <v>0</v>
      </c>
      <c r="K746" s="273" t="s">
        <v>19</v>
      </c>
      <c r="L746" s="278"/>
      <c r="M746" s="279" t="s">
        <v>19</v>
      </c>
      <c r="N746" s="280" t="s">
        <v>43</v>
      </c>
      <c r="O746" s="85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416</v>
      </c>
      <c r="AT746" s="225" t="s">
        <v>891</v>
      </c>
      <c r="AU746" s="225" t="s">
        <v>82</v>
      </c>
      <c r="AY746" s="18" t="s">
        <v>157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80</v>
      </c>
      <c r="BK746" s="226">
        <f>ROUND(I746*H746,2)</f>
        <v>0</v>
      </c>
      <c r="BL746" s="18" t="s">
        <v>300</v>
      </c>
      <c r="BM746" s="225" t="s">
        <v>1608</v>
      </c>
    </row>
    <row r="747" s="2" customFormat="1">
      <c r="A747" s="39"/>
      <c r="B747" s="40"/>
      <c r="C747" s="41"/>
      <c r="D747" s="227" t="s">
        <v>166</v>
      </c>
      <c r="E747" s="41"/>
      <c r="F747" s="228" t="s">
        <v>1607</v>
      </c>
      <c r="G747" s="41"/>
      <c r="H747" s="41"/>
      <c r="I747" s="229"/>
      <c r="J747" s="41"/>
      <c r="K747" s="41"/>
      <c r="L747" s="45"/>
      <c r="M747" s="230"/>
      <c r="N747" s="231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166</v>
      </c>
      <c r="AU747" s="18" t="s">
        <v>82</v>
      </c>
    </row>
    <row r="748" s="2" customFormat="1" ht="24.15" customHeight="1">
      <c r="A748" s="39"/>
      <c r="B748" s="40"/>
      <c r="C748" s="271" t="s">
        <v>1609</v>
      </c>
      <c r="D748" s="271" t="s">
        <v>891</v>
      </c>
      <c r="E748" s="272" t="s">
        <v>1610</v>
      </c>
      <c r="F748" s="273" t="s">
        <v>1611</v>
      </c>
      <c r="G748" s="274" t="s">
        <v>308</v>
      </c>
      <c r="H748" s="275">
        <v>1</v>
      </c>
      <c r="I748" s="276"/>
      <c r="J748" s="277">
        <f>ROUND(I748*H748,2)</f>
        <v>0</v>
      </c>
      <c r="K748" s="273" t="s">
        <v>19</v>
      </c>
      <c r="L748" s="278"/>
      <c r="M748" s="279" t="s">
        <v>19</v>
      </c>
      <c r="N748" s="280" t="s">
        <v>43</v>
      </c>
      <c r="O748" s="85"/>
      <c r="P748" s="223">
        <f>O748*H748</f>
        <v>0</v>
      </c>
      <c r="Q748" s="223">
        <v>0</v>
      </c>
      <c r="R748" s="223">
        <f>Q748*H748</f>
        <v>0</v>
      </c>
      <c r="S748" s="223">
        <v>0</v>
      </c>
      <c r="T748" s="224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5" t="s">
        <v>416</v>
      </c>
      <c r="AT748" s="225" t="s">
        <v>891</v>
      </c>
      <c r="AU748" s="225" t="s">
        <v>82</v>
      </c>
      <c r="AY748" s="18" t="s">
        <v>157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8" t="s">
        <v>80</v>
      </c>
      <c r="BK748" s="226">
        <f>ROUND(I748*H748,2)</f>
        <v>0</v>
      </c>
      <c r="BL748" s="18" t="s">
        <v>300</v>
      </c>
      <c r="BM748" s="225" t="s">
        <v>1612</v>
      </c>
    </row>
    <row r="749" s="2" customFormat="1">
      <c r="A749" s="39"/>
      <c r="B749" s="40"/>
      <c r="C749" s="41"/>
      <c r="D749" s="227" t="s">
        <v>166</v>
      </c>
      <c r="E749" s="41"/>
      <c r="F749" s="228" t="s">
        <v>1611</v>
      </c>
      <c r="G749" s="41"/>
      <c r="H749" s="41"/>
      <c r="I749" s="229"/>
      <c r="J749" s="41"/>
      <c r="K749" s="41"/>
      <c r="L749" s="45"/>
      <c r="M749" s="230"/>
      <c r="N749" s="231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166</v>
      </c>
      <c r="AU749" s="18" t="s">
        <v>82</v>
      </c>
    </row>
    <row r="750" s="2" customFormat="1" ht="24.15" customHeight="1">
      <c r="A750" s="39"/>
      <c r="B750" s="40"/>
      <c r="C750" s="271" t="s">
        <v>1613</v>
      </c>
      <c r="D750" s="271" t="s">
        <v>891</v>
      </c>
      <c r="E750" s="272" t="s">
        <v>1614</v>
      </c>
      <c r="F750" s="273" t="s">
        <v>1615</v>
      </c>
      <c r="G750" s="274" t="s">
        <v>308</v>
      </c>
      <c r="H750" s="275">
        <v>1</v>
      </c>
      <c r="I750" s="276"/>
      <c r="J750" s="277">
        <f>ROUND(I750*H750,2)</f>
        <v>0</v>
      </c>
      <c r="K750" s="273" t="s">
        <v>19</v>
      </c>
      <c r="L750" s="278"/>
      <c r="M750" s="279" t="s">
        <v>19</v>
      </c>
      <c r="N750" s="280" t="s">
        <v>43</v>
      </c>
      <c r="O750" s="85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5" t="s">
        <v>416</v>
      </c>
      <c r="AT750" s="225" t="s">
        <v>891</v>
      </c>
      <c r="AU750" s="225" t="s">
        <v>82</v>
      </c>
      <c r="AY750" s="18" t="s">
        <v>157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8" t="s">
        <v>80</v>
      </c>
      <c r="BK750" s="226">
        <f>ROUND(I750*H750,2)</f>
        <v>0</v>
      </c>
      <c r="BL750" s="18" t="s">
        <v>300</v>
      </c>
      <c r="BM750" s="225" t="s">
        <v>1616</v>
      </c>
    </row>
    <row r="751" s="2" customFormat="1">
      <c r="A751" s="39"/>
      <c r="B751" s="40"/>
      <c r="C751" s="41"/>
      <c r="D751" s="227" t="s">
        <v>166</v>
      </c>
      <c r="E751" s="41"/>
      <c r="F751" s="228" t="s">
        <v>1615</v>
      </c>
      <c r="G751" s="41"/>
      <c r="H751" s="41"/>
      <c r="I751" s="229"/>
      <c r="J751" s="41"/>
      <c r="K751" s="41"/>
      <c r="L751" s="45"/>
      <c r="M751" s="230"/>
      <c r="N751" s="231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166</v>
      </c>
      <c r="AU751" s="18" t="s">
        <v>82</v>
      </c>
    </row>
    <row r="752" s="2" customFormat="1" ht="24.15" customHeight="1">
      <c r="A752" s="39"/>
      <c r="B752" s="40"/>
      <c r="C752" s="271" t="s">
        <v>1617</v>
      </c>
      <c r="D752" s="271" t="s">
        <v>891</v>
      </c>
      <c r="E752" s="272" t="s">
        <v>1618</v>
      </c>
      <c r="F752" s="273" t="s">
        <v>1619</v>
      </c>
      <c r="G752" s="274" t="s">
        <v>308</v>
      </c>
      <c r="H752" s="275">
        <v>1</v>
      </c>
      <c r="I752" s="276"/>
      <c r="J752" s="277">
        <f>ROUND(I752*H752,2)</f>
        <v>0</v>
      </c>
      <c r="K752" s="273" t="s">
        <v>19</v>
      </c>
      <c r="L752" s="278"/>
      <c r="M752" s="279" t="s">
        <v>19</v>
      </c>
      <c r="N752" s="280" t="s">
        <v>43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416</v>
      </c>
      <c r="AT752" s="225" t="s">
        <v>891</v>
      </c>
      <c r="AU752" s="225" t="s">
        <v>82</v>
      </c>
      <c r="AY752" s="18" t="s">
        <v>157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80</v>
      </c>
      <c r="BK752" s="226">
        <f>ROUND(I752*H752,2)</f>
        <v>0</v>
      </c>
      <c r="BL752" s="18" t="s">
        <v>300</v>
      </c>
      <c r="BM752" s="225" t="s">
        <v>1620</v>
      </c>
    </row>
    <row r="753" s="2" customFormat="1">
      <c r="A753" s="39"/>
      <c r="B753" s="40"/>
      <c r="C753" s="41"/>
      <c r="D753" s="227" t="s">
        <v>166</v>
      </c>
      <c r="E753" s="41"/>
      <c r="F753" s="228" t="s">
        <v>1619</v>
      </c>
      <c r="G753" s="41"/>
      <c r="H753" s="41"/>
      <c r="I753" s="229"/>
      <c r="J753" s="41"/>
      <c r="K753" s="41"/>
      <c r="L753" s="45"/>
      <c r="M753" s="230"/>
      <c r="N753" s="231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166</v>
      </c>
      <c r="AU753" s="18" t="s">
        <v>82</v>
      </c>
    </row>
    <row r="754" s="2" customFormat="1" ht="24.15" customHeight="1">
      <c r="A754" s="39"/>
      <c r="B754" s="40"/>
      <c r="C754" s="271" t="s">
        <v>1621</v>
      </c>
      <c r="D754" s="271" t="s">
        <v>891</v>
      </c>
      <c r="E754" s="272" t="s">
        <v>1622</v>
      </c>
      <c r="F754" s="273" t="s">
        <v>1623</v>
      </c>
      <c r="G754" s="274" t="s">
        <v>308</v>
      </c>
      <c r="H754" s="275">
        <v>1</v>
      </c>
      <c r="I754" s="276"/>
      <c r="J754" s="277">
        <f>ROUND(I754*H754,2)</f>
        <v>0</v>
      </c>
      <c r="K754" s="273" t="s">
        <v>19</v>
      </c>
      <c r="L754" s="278"/>
      <c r="M754" s="279" t="s">
        <v>19</v>
      </c>
      <c r="N754" s="280" t="s">
        <v>43</v>
      </c>
      <c r="O754" s="85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5" t="s">
        <v>416</v>
      </c>
      <c r="AT754" s="225" t="s">
        <v>891</v>
      </c>
      <c r="AU754" s="225" t="s">
        <v>82</v>
      </c>
      <c r="AY754" s="18" t="s">
        <v>157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8" t="s">
        <v>80</v>
      </c>
      <c r="BK754" s="226">
        <f>ROUND(I754*H754,2)</f>
        <v>0</v>
      </c>
      <c r="BL754" s="18" t="s">
        <v>300</v>
      </c>
      <c r="BM754" s="225" t="s">
        <v>1624</v>
      </c>
    </row>
    <row r="755" s="2" customFormat="1">
      <c r="A755" s="39"/>
      <c r="B755" s="40"/>
      <c r="C755" s="41"/>
      <c r="D755" s="227" t="s">
        <v>166</v>
      </c>
      <c r="E755" s="41"/>
      <c r="F755" s="228" t="s">
        <v>1623</v>
      </c>
      <c r="G755" s="41"/>
      <c r="H755" s="41"/>
      <c r="I755" s="229"/>
      <c r="J755" s="41"/>
      <c r="K755" s="41"/>
      <c r="L755" s="45"/>
      <c r="M755" s="230"/>
      <c r="N755" s="231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166</v>
      </c>
      <c r="AU755" s="18" t="s">
        <v>82</v>
      </c>
    </row>
    <row r="756" s="2" customFormat="1" ht="24.15" customHeight="1">
      <c r="A756" s="39"/>
      <c r="B756" s="40"/>
      <c r="C756" s="271" t="s">
        <v>1625</v>
      </c>
      <c r="D756" s="271" t="s">
        <v>891</v>
      </c>
      <c r="E756" s="272" t="s">
        <v>1626</v>
      </c>
      <c r="F756" s="273" t="s">
        <v>1627</v>
      </c>
      <c r="G756" s="274" t="s">
        <v>308</v>
      </c>
      <c r="H756" s="275">
        <v>1</v>
      </c>
      <c r="I756" s="276"/>
      <c r="J756" s="277">
        <f>ROUND(I756*H756,2)</f>
        <v>0</v>
      </c>
      <c r="K756" s="273" t="s">
        <v>19</v>
      </c>
      <c r="L756" s="278"/>
      <c r="M756" s="279" t="s">
        <v>19</v>
      </c>
      <c r="N756" s="280" t="s">
        <v>43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416</v>
      </c>
      <c r="AT756" s="225" t="s">
        <v>891</v>
      </c>
      <c r="AU756" s="225" t="s">
        <v>82</v>
      </c>
      <c r="AY756" s="18" t="s">
        <v>157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80</v>
      </c>
      <c r="BK756" s="226">
        <f>ROUND(I756*H756,2)</f>
        <v>0</v>
      </c>
      <c r="BL756" s="18" t="s">
        <v>300</v>
      </c>
      <c r="BM756" s="225" t="s">
        <v>1628</v>
      </c>
    </row>
    <row r="757" s="2" customFormat="1">
      <c r="A757" s="39"/>
      <c r="B757" s="40"/>
      <c r="C757" s="41"/>
      <c r="D757" s="227" t="s">
        <v>166</v>
      </c>
      <c r="E757" s="41"/>
      <c r="F757" s="228" t="s">
        <v>1627</v>
      </c>
      <c r="G757" s="41"/>
      <c r="H757" s="41"/>
      <c r="I757" s="229"/>
      <c r="J757" s="41"/>
      <c r="K757" s="41"/>
      <c r="L757" s="45"/>
      <c r="M757" s="230"/>
      <c r="N757" s="231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166</v>
      </c>
      <c r="AU757" s="18" t="s">
        <v>82</v>
      </c>
    </row>
    <row r="758" s="2" customFormat="1" ht="24.15" customHeight="1">
      <c r="A758" s="39"/>
      <c r="B758" s="40"/>
      <c r="C758" s="271" t="s">
        <v>1629</v>
      </c>
      <c r="D758" s="271" t="s">
        <v>891</v>
      </c>
      <c r="E758" s="272" t="s">
        <v>1630</v>
      </c>
      <c r="F758" s="273" t="s">
        <v>1631</v>
      </c>
      <c r="G758" s="274" t="s">
        <v>308</v>
      </c>
      <c r="H758" s="275">
        <v>1</v>
      </c>
      <c r="I758" s="276"/>
      <c r="J758" s="277">
        <f>ROUND(I758*H758,2)</f>
        <v>0</v>
      </c>
      <c r="K758" s="273" t="s">
        <v>19</v>
      </c>
      <c r="L758" s="278"/>
      <c r="M758" s="279" t="s">
        <v>19</v>
      </c>
      <c r="N758" s="280" t="s">
        <v>43</v>
      </c>
      <c r="O758" s="85"/>
      <c r="P758" s="223">
        <f>O758*H758</f>
        <v>0</v>
      </c>
      <c r="Q758" s="223">
        <v>0</v>
      </c>
      <c r="R758" s="223">
        <f>Q758*H758</f>
        <v>0</v>
      </c>
      <c r="S758" s="223">
        <v>0</v>
      </c>
      <c r="T758" s="224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5" t="s">
        <v>416</v>
      </c>
      <c r="AT758" s="225" t="s">
        <v>891</v>
      </c>
      <c r="AU758" s="225" t="s">
        <v>82</v>
      </c>
      <c r="AY758" s="18" t="s">
        <v>157</v>
      </c>
      <c r="BE758" s="226">
        <f>IF(N758="základní",J758,0)</f>
        <v>0</v>
      </c>
      <c r="BF758" s="226">
        <f>IF(N758="snížená",J758,0)</f>
        <v>0</v>
      </c>
      <c r="BG758" s="226">
        <f>IF(N758="zákl. přenesená",J758,0)</f>
        <v>0</v>
      </c>
      <c r="BH758" s="226">
        <f>IF(N758="sníž. přenesená",J758,0)</f>
        <v>0</v>
      </c>
      <c r="BI758" s="226">
        <f>IF(N758="nulová",J758,0)</f>
        <v>0</v>
      </c>
      <c r="BJ758" s="18" t="s">
        <v>80</v>
      </c>
      <c r="BK758" s="226">
        <f>ROUND(I758*H758,2)</f>
        <v>0</v>
      </c>
      <c r="BL758" s="18" t="s">
        <v>300</v>
      </c>
      <c r="BM758" s="225" t="s">
        <v>1632</v>
      </c>
    </row>
    <row r="759" s="2" customFormat="1">
      <c r="A759" s="39"/>
      <c r="B759" s="40"/>
      <c r="C759" s="41"/>
      <c r="D759" s="227" t="s">
        <v>166</v>
      </c>
      <c r="E759" s="41"/>
      <c r="F759" s="228" t="s">
        <v>1631</v>
      </c>
      <c r="G759" s="41"/>
      <c r="H759" s="41"/>
      <c r="I759" s="229"/>
      <c r="J759" s="41"/>
      <c r="K759" s="41"/>
      <c r="L759" s="45"/>
      <c r="M759" s="230"/>
      <c r="N759" s="231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166</v>
      </c>
      <c r="AU759" s="18" t="s">
        <v>82</v>
      </c>
    </row>
    <row r="760" s="2" customFormat="1" ht="24.15" customHeight="1">
      <c r="A760" s="39"/>
      <c r="B760" s="40"/>
      <c r="C760" s="271" t="s">
        <v>1633</v>
      </c>
      <c r="D760" s="271" t="s">
        <v>891</v>
      </c>
      <c r="E760" s="272" t="s">
        <v>1634</v>
      </c>
      <c r="F760" s="273" t="s">
        <v>1635</v>
      </c>
      <c r="G760" s="274" t="s">
        <v>308</v>
      </c>
      <c r="H760" s="275">
        <v>1</v>
      </c>
      <c r="I760" s="276"/>
      <c r="J760" s="277">
        <f>ROUND(I760*H760,2)</f>
        <v>0</v>
      </c>
      <c r="K760" s="273" t="s">
        <v>19</v>
      </c>
      <c r="L760" s="278"/>
      <c r="M760" s="279" t="s">
        <v>19</v>
      </c>
      <c r="N760" s="280" t="s">
        <v>43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416</v>
      </c>
      <c r="AT760" s="225" t="s">
        <v>891</v>
      </c>
      <c r="AU760" s="225" t="s">
        <v>82</v>
      </c>
      <c r="AY760" s="18" t="s">
        <v>157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80</v>
      </c>
      <c r="BK760" s="226">
        <f>ROUND(I760*H760,2)</f>
        <v>0</v>
      </c>
      <c r="BL760" s="18" t="s">
        <v>300</v>
      </c>
      <c r="BM760" s="225" t="s">
        <v>1636</v>
      </c>
    </row>
    <row r="761" s="2" customFormat="1">
      <c r="A761" s="39"/>
      <c r="B761" s="40"/>
      <c r="C761" s="41"/>
      <c r="D761" s="227" t="s">
        <v>166</v>
      </c>
      <c r="E761" s="41"/>
      <c r="F761" s="228" t="s">
        <v>1635</v>
      </c>
      <c r="G761" s="41"/>
      <c r="H761" s="41"/>
      <c r="I761" s="229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166</v>
      </c>
      <c r="AU761" s="18" t="s">
        <v>82</v>
      </c>
    </row>
    <row r="762" s="2" customFormat="1" ht="24.15" customHeight="1">
      <c r="A762" s="39"/>
      <c r="B762" s="40"/>
      <c r="C762" s="271" t="s">
        <v>1637</v>
      </c>
      <c r="D762" s="271" t="s">
        <v>891</v>
      </c>
      <c r="E762" s="272" t="s">
        <v>1638</v>
      </c>
      <c r="F762" s="273" t="s">
        <v>1639</v>
      </c>
      <c r="G762" s="274" t="s">
        <v>308</v>
      </c>
      <c r="H762" s="275">
        <v>1</v>
      </c>
      <c r="I762" s="276"/>
      <c r="J762" s="277">
        <f>ROUND(I762*H762,2)</f>
        <v>0</v>
      </c>
      <c r="K762" s="273" t="s">
        <v>19</v>
      </c>
      <c r="L762" s="278"/>
      <c r="M762" s="279" t="s">
        <v>19</v>
      </c>
      <c r="N762" s="280" t="s">
        <v>43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416</v>
      </c>
      <c r="AT762" s="225" t="s">
        <v>891</v>
      </c>
      <c r="AU762" s="225" t="s">
        <v>82</v>
      </c>
      <c r="AY762" s="18" t="s">
        <v>157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80</v>
      </c>
      <c r="BK762" s="226">
        <f>ROUND(I762*H762,2)</f>
        <v>0</v>
      </c>
      <c r="BL762" s="18" t="s">
        <v>300</v>
      </c>
      <c r="BM762" s="225" t="s">
        <v>1640</v>
      </c>
    </row>
    <row r="763" s="2" customFormat="1">
      <c r="A763" s="39"/>
      <c r="B763" s="40"/>
      <c r="C763" s="41"/>
      <c r="D763" s="227" t="s">
        <v>166</v>
      </c>
      <c r="E763" s="41"/>
      <c r="F763" s="228" t="s">
        <v>1639</v>
      </c>
      <c r="G763" s="41"/>
      <c r="H763" s="41"/>
      <c r="I763" s="229"/>
      <c r="J763" s="41"/>
      <c r="K763" s="41"/>
      <c r="L763" s="45"/>
      <c r="M763" s="230"/>
      <c r="N763" s="231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166</v>
      </c>
      <c r="AU763" s="18" t="s">
        <v>82</v>
      </c>
    </row>
    <row r="764" s="2" customFormat="1" ht="24.15" customHeight="1">
      <c r="A764" s="39"/>
      <c r="B764" s="40"/>
      <c r="C764" s="271" t="s">
        <v>1641</v>
      </c>
      <c r="D764" s="271" t="s">
        <v>891</v>
      </c>
      <c r="E764" s="272" t="s">
        <v>1642</v>
      </c>
      <c r="F764" s="273" t="s">
        <v>1643</v>
      </c>
      <c r="G764" s="274" t="s">
        <v>308</v>
      </c>
      <c r="H764" s="275">
        <v>1</v>
      </c>
      <c r="I764" s="276"/>
      <c r="J764" s="277">
        <f>ROUND(I764*H764,2)</f>
        <v>0</v>
      </c>
      <c r="K764" s="273" t="s">
        <v>19</v>
      </c>
      <c r="L764" s="278"/>
      <c r="M764" s="279" t="s">
        <v>19</v>
      </c>
      <c r="N764" s="280" t="s">
        <v>43</v>
      </c>
      <c r="O764" s="85"/>
      <c r="P764" s="223">
        <f>O764*H764</f>
        <v>0</v>
      </c>
      <c r="Q764" s="223">
        <v>0</v>
      </c>
      <c r="R764" s="223">
        <f>Q764*H764</f>
        <v>0</v>
      </c>
      <c r="S764" s="223">
        <v>0</v>
      </c>
      <c r="T764" s="224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5" t="s">
        <v>416</v>
      </c>
      <c r="AT764" s="225" t="s">
        <v>891</v>
      </c>
      <c r="AU764" s="225" t="s">
        <v>82</v>
      </c>
      <c r="AY764" s="18" t="s">
        <v>157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8" t="s">
        <v>80</v>
      </c>
      <c r="BK764" s="226">
        <f>ROUND(I764*H764,2)</f>
        <v>0</v>
      </c>
      <c r="BL764" s="18" t="s">
        <v>300</v>
      </c>
      <c r="BM764" s="225" t="s">
        <v>1644</v>
      </c>
    </row>
    <row r="765" s="2" customFormat="1">
      <c r="A765" s="39"/>
      <c r="B765" s="40"/>
      <c r="C765" s="41"/>
      <c r="D765" s="227" t="s">
        <v>166</v>
      </c>
      <c r="E765" s="41"/>
      <c r="F765" s="228" t="s">
        <v>1643</v>
      </c>
      <c r="G765" s="41"/>
      <c r="H765" s="41"/>
      <c r="I765" s="229"/>
      <c r="J765" s="41"/>
      <c r="K765" s="41"/>
      <c r="L765" s="45"/>
      <c r="M765" s="230"/>
      <c r="N765" s="231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166</v>
      </c>
      <c r="AU765" s="18" t="s">
        <v>82</v>
      </c>
    </row>
    <row r="766" s="2" customFormat="1" ht="24.15" customHeight="1">
      <c r="A766" s="39"/>
      <c r="B766" s="40"/>
      <c r="C766" s="271" t="s">
        <v>1645</v>
      </c>
      <c r="D766" s="271" t="s">
        <v>891</v>
      </c>
      <c r="E766" s="272" t="s">
        <v>1646</v>
      </c>
      <c r="F766" s="273" t="s">
        <v>1647</v>
      </c>
      <c r="G766" s="274" t="s">
        <v>308</v>
      </c>
      <c r="H766" s="275">
        <v>1</v>
      </c>
      <c r="I766" s="276"/>
      <c r="J766" s="277">
        <f>ROUND(I766*H766,2)</f>
        <v>0</v>
      </c>
      <c r="K766" s="273" t="s">
        <v>19</v>
      </c>
      <c r="L766" s="278"/>
      <c r="M766" s="279" t="s">
        <v>19</v>
      </c>
      <c r="N766" s="280" t="s">
        <v>43</v>
      </c>
      <c r="O766" s="85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416</v>
      </c>
      <c r="AT766" s="225" t="s">
        <v>891</v>
      </c>
      <c r="AU766" s="225" t="s">
        <v>82</v>
      </c>
      <c r="AY766" s="18" t="s">
        <v>157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80</v>
      </c>
      <c r="BK766" s="226">
        <f>ROUND(I766*H766,2)</f>
        <v>0</v>
      </c>
      <c r="BL766" s="18" t="s">
        <v>300</v>
      </c>
      <c r="BM766" s="225" t="s">
        <v>1648</v>
      </c>
    </row>
    <row r="767" s="2" customFormat="1">
      <c r="A767" s="39"/>
      <c r="B767" s="40"/>
      <c r="C767" s="41"/>
      <c r="D767" s="227" t="s">
        <v>166</v>
      </c>
      <c r="E767" s="41"/>
      <c r="F767" s="228" t="s">
        <v>1647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166</v>
      </c>
      <c r="AU767" s="18" t="s">
        <v>82</v>
      </c>
    </row>
    <row r="768" s="2" customFormat="1" ht="24.15" customHeight="1">
      <c r="A768" s="39"/>
      <c r="B768" s="40"/>
      <c r="C768" s="271" t="s">
        <v>1649</v>
      </c>
      <c r="D768" s="271" t="s">
        <v>891</v>
      </c>
      <c r="E768" s="272" t="s">
        <v>1650</v>
      </c>
      <c r="F768" s="273" t="s">
        <v>1651</v>
      </c>
      <c r="G768" s="274" t="s">
        <v>308</v>
      </c>
      <c r="H768" s="275">
        <v>1</v>
      </c>
      <c r="I768" s="276"/>
      <c r="J768" s="277">
        <f>ROUND(I768*H768,2)</f>
        <v>0</v>
      </c>
      <c r="K768" s="273" t="s">
        <v>19</v>
      </c>
      <c r="L768" s="278"/>
      <c r="M768" s="279" t="s">
        <v>19</v>
      </c>
      <c r="N768" s="280" t="s">
        <v>43</v>
      </c>
      <c r="O768" s="85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5" t="s">
        <v>416</v>
      </c>
      <c r="AT768" s="225" t="s">
        <v>891</v>
      </c>
      <c r="AU768" s="225" t="s">
        <v>82</v>
      </c>
      <c r="AY768" s="18" t="s">
        <v>157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8" t="s">
        <v>80</v>
      </c>
      <c r="BK768" s="226">
        <f>ROUND(I768*H768,2)</f>
        <v>0</v>
      </c>
      <c r="BL768" s="18" t="s">
        <v>300</v>
      </c>
      <c r="BM768" s="225" t="s">
        <v>1652</v>
      </c>
    </row>
    <row r="769" s="2" customFormat="1">
      <c r="A769" s="39"/>
      <c r="B769" s="40"/>
      <c r="C769" s="41"/>
      <c r="D769" s="227" t="s">
        <v>166</v>
      </c>
      <c r="E769" s="41"/>
      <c r="F769" s="228" t="s">
        <v>1651</v>
      </c>
      <c r="G769" s="41"/>
      <c r="H769" s="41"/>
      <c r="I769" s="229"/>
      <c r="J769" s="41"/>
      <c r="K769" s="41"/>
      <c r="L769" s="45"/>
      <c r="M769" s="230"/>
      <c r="N769" s="231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166</v>
      </c>
      <c r="AU769" s="18" t="s">
        <v>82</v>
      </c>
    </row>
    <row r="770" s="2" customFormat="1" ht="24.15" customHeight="1">
      <c r="A770" s="39"/>
      <c r="B770" s="40"/>
      <c r="C770" s="271" t="s">
        <v>1653</v>
      </c>
      <c r="D770" s="271" t="s">
        <v>891</v>
      </c>
      <c r="E770" s="272" t="s">
        <v>1654</v>
      </c>
      <c r="F770" s="273" t="s">
        <v>1655</v>
      </c>
      <c r="G770" s="274" t="s">
        <v>308</v>
      </c>
      <c r="H770" s="275">
        <v>1</v>
      </c>
      <c r="I770" s="276"/>
      <c r="J770" s="277">
        <f>ROUND(I770*H770,2)</f>
        <v>0</v>
      </c>
      <c r="K770" s="273" t="s">
        <v>19</v>
      </c>
      <c r="L770" s="278"/>
      <c r="M770" s="279" t="s">
        <v>19</v>
      </c>
      <c r="N770" s="280" t="s">
        <v>43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416</v>
      </c>
      <c r="AT770" s="225" t="s">
        <v>891</v>
      </c>
      <c r="AU770" s="225" t="s">
        <v>82</v>
      </c>
      <c r="AY770" s="18" t="s">
        <v>157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80</v>
      </c>
      <c r="BK770" s="226">
        <f>ROUND(I770*H770,2)</f>
        <v>0</v>
      </c>
      <c r="BL770" s="18" t="s">
        <v>300</v>
      </c>
      <c r="BM770" s="225" t="s">
        <v>1656</v>
      </c>
    </row>
    <row r="771" s="2" customFormat="1">
      <c r="A771" s="39"/>
      <c r="B771" s="40"/>
      <c r="C771" s="41"/>
      <c r="D771" s="227" t="s">
        <v>166</v>
      </c>
      <c r="E771" s="41"/>
      <c r="F771" s="228" t="s">
        <v>1655</v>
      </c>
      <c r="G771" s="41"/>
      <c r="H771" s="41"/>
      <c r="I771" s="229"/>
      <c r="J771" s="41"/>
      <c r="K771" s="41"/>
      <c r="L771" s="45"/>
      <c r="M771" s="230"/>
      <c r="N771" s="231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166</v>
      </c>
      <c r="AU771" s="18" t="s">
        <v>82</v>
      </c>
    </row>
    <row r="772" s="2" customFormat="1" ht="24.15" customHeight="1">
      <c r="A772" s="39"/>
      <c r="B772" s="40"/>
      <c r="C772" s="271" t="s">
        <v>1657</v>
      </c>
      <c r="D772" s="271" t="s">
        <v>891</v>
      </c>
      <c r="E772" s="272" t="s">
        <v>1658</v>
      </c>
      <c r="F772" s="273" t="s">
        <v>1659</v>
      </c>
      <c r="G772" s="274" t="s">
        <v>308</v>
      </c>
      <c r="H772" s="275">
        <v>1</v>
      </c>
      <c r="I772" s="276"/>
      <c r="J772" s="277">
        <f>ROUND(I772*H772,2)</f>
        <v>0</v>
      </c>
      <c r="K772" s="273" t="s">
        <v>19</v>
      </c>
      <c r="L772" s="278"/>
      <c r="M772" s="279" t="s">
        <v>19</v>
      </c>
      <c r="N772" s="280" t="s">
        <v>43</v>
      </c>
      <c r="O772" s="85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5" t="s">
        <v>416</v>
      </c>
      <c r="AT772" s="225" t="s">
        <v>891</v>
      </c>
      <c r="AU772" s="225" t="s">
        <v>82</v>
      </c>
      <c r="AY772" s="18" t="s">
        <v>157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8" t="s">
        <v>80</v>
      </c>
      <c r="BK772" s="226">
        <f>ROUND(I772*H772,2)</f>
        <v>0</v>
      </c>
      <c r="BL772" s="18" t="s">
        <v>300</v>
      </c>
      <c r="BM772" s="225" t="s">
        <v>1660</v>
      </c>
    </row>
    <row r="773" s="2" customFormat="1">
      <c r="A773" s="39"/>
      <c r="B773" s="40"/>
      <c r="C773" s="41"/>
      <c r="D773" s="227" t="s">
        <v>166</v>
      </c>
      <c r="E773" s="41"/>
      <c r="F773" s="228" t="s">
        <v>1659</v>
      </c>
      <c r="G773" s="41"/>
      <c r="H773" s="41"/>
      <c r="I773" s="229"/>
      <c r="J773" s="41"/>
      <c r="K773" s="41"/>
      <c r="L773" s="45"/>
      <c r="M773" s="230"/>
      <c r="N773" s="231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166</v>
      </c>
      <c r="AU773" s="18" t="s">
        <v>82</v>
      </c>
    </row>
    <row r="774" s="2" customFormat="1" ht="24.15" customHeight="1">
      <c r="A774" s="39"/>
      <c r="B774" s="40"/>
      <c r="C774" s="271" t="s">
        <v>1661</v>
      </c>
      <c r="D774" s="271" t="s">
        <v>891</v>
      </c>
      <c r="E774" s="272" t="s">
        <v>1662</v>
      </c>
      <c r="F774" s="273" t="s">
        <v>1663</v>
      </c>
      <c r="G774" s="274" t="s">
        <v>308</v>
      </c>
      <c r="H774" s="275">
        <v>1</v>
      </c>
      <c r="I774" s="276"/>
      <c r="J774" s="277">
        <f>ROUND(I774*H774,2)</f>
        <v>0</v>
      </c>
      <c r="K774" s="273" t="s">
        <v>19</v>
      </c>
      <c r="L774" s="278"/>
      <c r="M774" s="279" t="s">
        <v>19</v>
      </c>
      <c r="N774" s="280" t="s">
        <v>43</v>
      </c>
      <c r="O774" s="85"/>
      <c r="P774" s="223">
        <f>O774*H774</f>
        <v>0</v>
      </c>
      <c r="Q774" s="223">
        <v>0</v>
      </c>
      <c r="R774" s="223">
        <f>Q774*H774</f>
        <v>0</v>
      </c>
      <c r="S774" s="223">
        <v>0</v>
      </c>
      <c r="T774" s="224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25" t="s">
        <v>416</v>
      </c>
      <c r="AT774" s="225" t="s">
        <v>891</v>
      </c>
      <c r="AU774" s="225" t="s">
        <v>82</v>
      </c>
      <c r="AY774" s="18" t="s">
        <v>157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8" t="s">
        <v>80</v>
      </c>
      <c r="BK774" s="226">
        <f>ROUND(I774*H774,2)</f>
        <v>0</v>
      </c>
      <c r="BL774" s="18" t="s">
        <v>300</v>
      </c>
      <c r="BM774" s="225" t="s">
        <v>1664</v>
      </c>
    </row>
    <row r="775" s="2" customFormat="1">
      <c r="A775" s="39"/>
      <c r="B775" s="40"/>
      <c r="C775" s="41"/>
      <c r="D775" s="227" t="s">
        <v>166</v>
      </c>
      <c r="E775" s="41"/>
      <c r="F775" s="228" t="s">
        <v>1663</v>
      </c>
      <c r="G775" s="41"/>
      <c r="H775" s="41"/>
      <c r="I775" s="229"/>
      <c r="J775" s="41"/>
      <c r="K775" s="41"/>
      <c r="L775" s="45"/>
      <c r="M775" s="230"/>
      <c r="N775" s="231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166</v>
      </c>
      <c r="AU775" s="18" t="s">
        <v>82</v>
      </c>
    </row>
    <row r="776" s="2" customFormat="1" ht="24.15" customHeight="1">
      <c r="A776" s="39"/>
      <c r="B776" s="40"/>
      <c r="C776" s="271" t="s">
        <v>1665</v>
      </c>
      <c r="D776" s="271" t="s">
        <v>891</v>
      </c>
      <c r="E776" s="272" t="s">
        <v>1666</v>
      </c>
      <c r="F776" s="273" t="s">
        <v>1667</v>
      </c>
      <c r="G776" s="274" t="s">
        <v>308</v>
      </c>
      <c r="H776" s="275">
        <v>1</v>
      </c>
      <c r="I776" s="276"/>
      <c r="J776" s="277">
        <f>ROUND(I776*H776,2)</f>
        <v>0</v>
      </c>
      <c r="K776" s="273" t="s">
        <v>19</v>
      </c>
      <c r="L776" s="278"/>
      <c r="M776" s="279" t="s">
        <v>19</v>
      </c>
      <c r="N776" s="280" t="s">
        <v>43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416</v>
      </c>
      <c r="AT776" s="225" t="s">
        <v>891</v>
      </c>
      <c r="AU776" s="225" t="s">
        <v>82</v>
      </c>
      <c r="AY776" s="18" t="s">
        <v>157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80</v>
      </c>
      <c r="BK776" s="226">
        <f>ROUND(I776*H776,2)</f>
        <v>0</v>
      </c>
      <c r="BL776" s="18" t="s">
        <v>300</v>
      </c>
      <c r="BM776" s="225" t="s">
        <v>1668</v>
      </c>
    </row>
    <row r="777" s="2" customFormat="1">
      <c r="A777" s="39"/>
      <c r="B777" s="40"/>
      <c r="C777" s="41"/>
      <c r="D777" s="227" t="s">
        <v>166</v>
      </c>
      <c r="E777" s="41"/>
      <c r="F777" s="228" t="s">
        <v>1667</v>
      </c>
      <c r="G777" s="41"/>
      <c r="H777" s="41"/>
      <c r="I777" s="229"/>
      <c r="J777" s="41"/>
      <c r="K777" s="41"/>
      <c r="L777" s="45"/>
      <c r="M777" s="230"/>
      <c r="N777" s="231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166</v>
      </c>
      <c r="AU777" s="18" t="s">
        <v>82</v>
      </c>
    </row>
    <row r="778" s="2" customFormat="1" ht="24.15" customHeight="1">
      <c r="A778" s="39"/>
      <c r="B778" s="40"/>
      <c r="C778" s="271" t="s">
        <v>1669</v>
      </c>
      <c r="D778" s="271" t="s">
        <v>891</v>
      </c>
      <c r="E778" s="272" t="s">
        <v>1670</v>
      </c>
      <c r="F778" s="273" t="s">
        <v>1671</v>
      </c>
      <c r="G778" s="274" t="s">
        <v>308</v>
      </c>
      <c r="H778" s="275">
        <v>1</v>
      </c>
      <c r="I778" s="276"/>
      <c r="J778" s="277">
        <f>ROUND(I778*H778,2)</f>
        <v>0</v>
      </c>
      <c r="K778" s="273" t="s">
        <v>19</v>
      </c>
      <c r="L778" s="278"/>
      <c r="M778" s="279" t="s">
        <v>19</v>
      </c>
      <c r="N778" s="280" t="s">
        <v>43</v>
      </c>
      <c r="O778" s="85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5" t="s">
        <v>416</v>
      </c>
      <c r="AT778" s="225" t="s">
        <v>891</v>
      </c>
      <c r="AU778" s="225" t="s">
        <v>82</v>
      </c>
      <c r="AY778" s="18" t="s">
        <v>157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8" t="s">
        <v>80</v>
      </c>
      <c r="BK778" s="226">
        <f>ROUND(I778*H778,2)</f>
        <v>0</v>
      </c>
      <c r="BL778" s="18" t="s">
        <v>300</v>
      </c>
      <c r="BM778" s="225" t="s">
        <v>1672</v>
      </c>
    </row>
    <row r="779" s="2" customFormat="1">
      <c r="A779" s="39"/>
      <c r="B779" s="40"/>
      <c r="C779" s="41"/>
      <c r="D779" s="227" t="s">
        <v>166</v>
      </c>
      <c r="E779" s="41"/>
      <c r="F779" s="228" t="s">
        <v>1671</v>
      </c>
      <c r="G779" s="41"/>
      <c r="H779" s="41"/>
      <c r="I779" s="229"/>
      <c r="J779" s="41"/>
      <c r="K779" s="41"/>
      <c r="L779" s="45"/>
      <c r="M779" s="230"/>
      <c r="N779" s="231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166</v>
      </c>
      <c r="AU779" s="18" t="s">
        <v>82</v>
      </c>
    </row>
    <row r="780" s="2" customFormat="1" ht="24.15" customHeight="1">
      <c r="A780" s="39"/>
      <c r="B780" s="40"/>
      <c r="C780" s="271" t="s">
        <v>1673</v>
      </c>
      <c r="D780" s="271" t="s">
        <v>891</v>
      </c>
      <c r="E780" s="272" t="s">
        <v>1674</v>
      </c>
      <c r="F780" s="273" t="s">
        <v>1675</v>
      </c>
      <c r="G780" s="274" t="s">
        <v>308</v>
      </c>
      <c r="H780" s="275">
        <v>1</v>
      </c>
      <c r="I780" s="276"/>
      <c r="J780" s="277">
        <f>ROUND(I780*H780,2)</f>
        <v>0</v>
      </c>
      <c r="K780" s="273" t="s">
        <v>19</v>
      </c>
      <c r="L780" s="278"/>
      <c r="M780" s="279" t="s">
        <v>19</v>
      </c>
      <c r="N780" s="280" t="s">
        <v>43</v>
      </c>
      <c r="O780" s="85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5" t="s">
        <v>416</v>
      </c>
      <c r="AT780" s="225" t="s">
        <v>891</v>
      </c>
      <c r="AU780" s="225" t="s">
        <v>82</v>
      </c>
      <c r="AY780" s="18" t="s">
        <v>157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8" t="s">
        <v>80</v>
      </c>
      <c r="BK780" s="226">
        <f>ROUND(I780*H780,2)</f>
        <v>0</v>
      </c>
      <c r="BL780" s="18" t="s">
        <v>300</v>
      </c>
      <c r="BM780" s="225" t="s">
        <v>1676</v>
      </c>
    </row>
    <row r="781" s="2" customFormat="1">
      <c r="A781" s="39"/>
      <c r="B781" s="40"/>
      <c r="C781" s="41"/>
      <c r="D781" s="227" t="s">
        <v>166</v>
      </c>
      <c r="E781" s="41"/>
      <c r="F781" s="228" t="s">
        <v>1675</v>
      </c>
      <c r="G781" s="41"/>
      <c r="H781" s="41"/>
      <c r="I781" s="229"/>
      <c r="J781" s="41"/>
      <c r="K781" s="41"/>
      <c r="L781" s="45"/>
      <c r="M781" s="230"/>
      <c r="N781" s="231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166</v>
      </c>
      <c r="AU781" s="18" t="s">
        <v>82</v>
      </c>
    </row>
    <row r="782" s="2" customFormat="1" ht="24.15" customHeight="1">
      <c r="A782" s="39"/>
      <c r="B782" s="40"/>
      <c r="C782" s="271" t="s">
        <v>1677</v>
      </c>
      <c r="D782" s="271" t="s">
        <v>891</v>
      </c>
      <c r="E782" s="272" t="s">
        <v>1678</v>
      </c>
      <c r="F782" s="273" t="s">
        <v>1679</v>
      </c>
      <c r="G782" s="274" t="s">
        <v>308</v>
      </c>
      <c r="H782" s="275">
        <v>1</v>
      </c>
      <c r="I782" s="276"/>
      <c r="J782" s="277">
        <f>ROUND(I782*H782,2)</f>
        <v>0</v>
      </c>
      <c r="K782" s="273" t="s">
        <v>19</v>
      </c>
      <c r="L782" s="278"/>
      <c r="M782" s="279" t="s">
        <v>19</v>
      </c>
      <c r="N782" s="280" t="s">
        <v>43</v>
      </c>
      <c r="O782" s="85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416</v>
      </c>
      <c r="AT782" s="225" t="s">
        <v>891</v>
      </c>
      <c r="AU782" s="225" t="s">
        <v>82</v>
      </c>
      <c r="AY782" s="18" t="s">
        <v>157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80</v>
      </c>
      <c r="BK782" s="226">
        <f>ROUND(I782*H782,2)</f>
        <v>0</v>
      </c>
      <c r="BL782" s="18" t="s">
        <v>300</v>
      </c>
      <c r="BM782" s="225" t="s">
        <v>1680</v>
      </c>
    </row>
    <row r="783" s="2" customFormat="1">
      <c r="A783" s="39"/>
      <c r="B783" s="40"/>
      <c r="C783" s="41"/>
      <c r="D783" s="227" t="s">
        <v>166</v>
      </c>
      <c r="E783" s="41"/>
      <c r="F783" s="228" t="s">
        <v>1679</v>
      </c>
      <c r="G783" s="41"/>
      <c r="H783" s="41"/>
      <c r="I783" s="229"/>
      <c r="J783" s="41"/>
      <c r="K783" s="41"/>
      <c r="L783" s="45"/>
      <c r="M783" s="230"/>
      <c r="N783" s="231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166</v>
      </c>
      <c r="AU783" s="18" t="s">
        <v>82</v>
      </c>
    </row>
    <row r="784" s="2" customFormat="1" ht="24.15" customHeight="1">
      <c r="A784" s="39"/>
      <c r="B784" s="40"/>
      <c r="C784" s="271" t="s">
        <v>1681</v>
      </c>
      <c r="D784" s="271" t="s">
        <v>891</v>
      </c>
      <c r="E784" s="272" t="s">
        <v>1682</v>
      </c>
      <c r="F784" s="273" t="s">
        <v>1683</v>
      </c>
      <c r="G784" s="274" t="s">
        <v>308</v>
      </c>
      <c r="H784" s="275">
        <v>1</v>
      </c>
      <c r="I784" s="276"/>
      <c r="J784" s="277">
        <f>ROUND(I784*H784,2)</f>
        <v>0</v>
      </c>
      <c r="K784" s="273" t="s">
        <v>19</v>
      </c>
      <c r="L784" s="278"/>
      <c r="M784" s="279" t="s">
        <v>19</v>
      </c>
      <c r="N784" s="280" t="s">
        <v>43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416</v>
      </c>
      <c r="AT784" s="225" t="s">
        <v>891</v>
      </c>
      <c r="AU784" s="225" t="s">
        <v>82</v>
      </c>
      <c r="AY784" s="18" t="s">
        <v>157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80</v>
      </c>
      <c r="BK784" s="226">
        <f>ROUND(I784*H784,2)</f>
        <v>0</v>
      </c>
      <c r="BL784" s="18" t="s">
        <v>300</v>
      </c>
      <c r="BM784" s="225" t="s">
        <v>1684</v>
      </c>
    </row>
    <row r="785" s="2" customFormat="1">
      <c r="A785" s="39"/>
      <c r="B785" s="40"/>
      <c r="C785" s="41"/>
      <c r="D785" s="227" t="s">
        <v>166</v>
      </c>
      <c r="E785" s="41"/>
      <c r="F785" s="228" t="s">
        <v>1683</v>
      </c>
      <c r="G785" s="41"/>
      <c r="H785" s="41"/>
      <c r="I785" s="229"/>
      <c r="J785" s="41"/>
      <c r="K785" s="41"/>
      <c r="L785" s="45"/>
      <c r="M785" s="230"/>
      <c r="N785" s="231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166</v>
      </c>
      <c r="AU785" s="18" t="s">
        <v>82</v>
      </c>
    </row>
    <row r="786" s="2" customFormat="1" ht="24.15" customHeight="1">
      <c r="A786" s="39"/>
      <c r="B786" s="40"/>
      <c r="C786" s="271" t="s">
        <v>1685</v>
      </c>
      <c r="D786" s="271" t="s">
        <v>891</v>
      </c>
      <c r="E786" s="272" t="s">
        <v>1686</v>
      </c>
      <c r="F786" s="273" t="s">
        <v>1687</v>
      </c>
      <c r="G786" s="274" t="s">
        <v>308</v>
      </c>
      <c r="H786" s="275">
        <v>1</v>
      </c>
      <c r="I786" s="276"/>
      <c r="J786" s="277">
        <f>ROUND(I786*H786,2)</f>
        <v>0</v>
      </c>
      <c r="K786" s="273" t="s">
        <v>19</v>
      </c>
      <c r="L786" s="278"/>
      <c r="M786" s="279" t="s">
        <v>19</v>
      </c>
      <c r="N786" s="280" t="s">
        <v>43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416</v>
      </c>
      <c r="AT786" s="225" t="s">
        <v>891</v>
      </c>
      <c r="AU786" s="225" t="s">
        <v>82</v>
      </c>
      <c r="AY786" s="18" t="s">
        <v>157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80</v>
      </c>
      <c r="BK786" s="226">
        <f>ROUND(I786*H786,2)</f>
        <v>0</v>
      </c>
      <c r="BL786" s="18" t="s">
        <v>300</v>
      </c>
      <c r="BM786" s="225" t="s">
        <v>1688</v>
      </c>
    </row>
    <row r="787" s="2" customFormat="1">
      <c r="A787" s="39"/>
      <c r="B787" s="40"/>
      <c r="C787" s="41"/>
      <c r="D787" s="227" t="s">
        <v>166</v>
      </c>
      <c r="E787" s="41"/>
      <c r="F787" s="228" t="s">
        <v>1687</v>
      </c>
      <c r="G787" s="41"/>
      <c r="H787" s="41"/>
      <c r="I787" s="229"/>
      <c r="J787" s="41"/>
      <c r="K787" s="41"/>
      <c r="L787" s="45"/>
      <c r="M787" s="230"/>
      <c r="N787" s="231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166</v>
      </c>
      <c r="AU787" s="18" t="s">
        <v>82</v>
      </c>
    </row>
    <row r="788" s="2" customFormat="1" ht="24.15" customHeight="1">
      <c r="A788" s="39"/>
      <c r="B788" s="40"/>
      <c r="C788" s="271" t="s">
        <v>1689</v>
      </c>
      <c r="D788" s="271" t="s">
        <v>891</v>
      </c>
      <c r="E788" s="272" t="s">
        <v>1690</v>
      </c>
      <c r="F788" s="273" t="s">
        <v>1691</v>
      </c>
      <c r="G788" s="274" t="s">
        <v>308</v>
      </c>
      <c r="H788" s="275">
        <v>1</v>
      </c>
      <c r="I788" s="276"/>
      <c r="J788" s="277">
        <f>ROUND(I788*H788,2)</f>
        <v>0</v>
      </c>
      <c r="K788" s="273" t="s">
        <v>19</v>
      </c>
      <c r="L788" s="278"/>
      <c r="M788" s="279" t="s">
        <v>19</v>
      </c>
      <c r="N788" s="280" t="s">
        <v>43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416</v>
      </c>
      <c r="AT788" s="225" t="s">
        <v>891</v>
      </c>
      <c r="AU788" s="225" t="s">
        <v>82</v>
      </c>
      <c r="AY788" s="18" t="s">
        <v>157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80</v>
      </c>
      <c r="BK788" s="226">
        <f>ROUND(I788*H788,2)</f>
        <v>0</v>
      </c>
      <c r="BL788" s="18" t="s">
        <v>300</v>
      </c>
      <c r="BM788" s="225" t="s">
        <v>1692</v>
      </c>
    </row>
    <row r="789" s="2" customFormat="1">
      <c r="A789" s="39"/>
      <c r="B789" s="40"/>
      <c r="C789" s="41"/>
      <c r="D789" s="227" t="s">
        <v>166</v>
      </c>
      <c r="E789" s="41"/>
      <c r="F789" s="228" t="s">
        <v>1691</v>
      </c>
      <c r="G789" s="41"/>
      <c r="H789" s="41"/>
      <c r="I789" s="229"/>
      <c r="J789" s="41"/>
      <c r="K789" s="41"/>
      <c r="L789" s="45"/>
      <c r="M789" s="230"/>
      <c r="N789" s="231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166</v>
      </c>
      <c r="AU789" s="18" t="s">
        <v>82</v>
      </c>
    </row>
    <row r="790" s="2" customFormat="1" ht="24.15" customHeight="1">
      <c r="A790" s="39"/>
      <c r="B790" s="40"/>
      <c r="C790" s="271" t="s">
        <v>1693</v>
      </c>
      <c r="D790" s="271" t="s">
        <v>891</v>
      </c>
      <c r="E790" s="272" t="s">
        <v>1694</v>
      </c>
      <c r="F790" s="273" t="s">
        <v>1695</v>
      </c>
      <c r="G790" s="274" t="s">
        <v>308</v>
      </c>
      <c r="H790" s="275">
        <v>1</v>
      </c>
      <c r="I790" s="276"/>
      <c r="J790" s="277">
        <f>ROUND(I790*H790,2)</f>
        <v>0</v>
      </c>
      <c r="K790" s="273" t="s">
        <v>19</v>
      </c>
      <c r="L790" s="278"/>
      <c r="M790" s="279" t="s">
        <v>19</v>
      </c>
      <c r="N790" s="280" t="s">
        <v>43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416</v>
      </c>
      <c r="AT790" s="225" t="s">
        <v>891</v>
      </c>
      <c r="AU790" s="225" t="s">
        <v>82</v>
      </c>
      <c r="AY790" s="18" t="s">
        <v>157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80</v>
      </c>
      <c r="BK790" s="226">
        <f>ROUND(I790*H790,2)</f>
        <v>0</v>
      </c>
      <c r="BL790" s="18" t="s">
        <v>300</v>
      </c>
      <c r="BM790" s="225" t="s">
        <v>1696</v>
      </c>
    </row>
    <row r="791" s="2" customFormat="1">
      <c r="A791" s="39"/>
      <c r="B791" s="40"/>
      <c r="C791" s="41"/>
      <c r="D791" s="227" t="s">
        <v>166</v>
      </c>
      <c r="E791" s="41"/>
      <c r="F791" s="228" t="s">
        <v>1695</v>
      </c>
      <c r="G791" s="41"/>
      <c r="H791" s="41"/>
      <c r="I791" s="229"/>
      <c r="J791" s="41"/>
      <c r="K791" s="41"/>
      <c r="L791" s="45"/>
      <c r="M791" s="230"/>
      <c r="N791" s="231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166</v>
      </c>
      <c r="AU791" s="18" t="s">
        <v>82</v>
      </c>
    </row>
    <row r="792" s="2" customFormat="1" ht="24.15" customHeight="1">
      <c r="A792" s="39"/>
      <c r="B792" s="40"/>
      <c r="C792" s="271" t="s">
        <v>1697</v>
      </c>
      <c r="D792" s="271" t="s">
        <v>891</v>
      </c>
      <c r="E792" s="272" t="s">
        <v>1698</v>
      </c>
      <c r="F792" s="273" t="s">
        <v>1699</v>
      </c>
      <c r="G792" s="274" t="s">
        <v>308</v>
      </c>
      <c r="H792" s="275">
        <v>1</v>
      </c>
      <c r="I792" s="276"/>
      <c r="J792" s="277">
        <f>ROUND(I792*H792,2)</f>
        <v>0</v>
      </c>
      <c r="K792" s="273" t="s">
        <v>19</v>
      </c>
      <c r="L792" s="278"/>
      <c r="M792" s="279" t="s">
        <v>19</v>
      </c>
      <c r="N792" s="280" t="s">
        <v>43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416</v>
      </c>
      <c r="AT792" s="225" t="s">
        <v>891</v>
      </c>
      <c r="AU792" s="225" t="s">
        <v>82</v>
      </c>
      <c r="AY792" s="18" t="s">
        <v>157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80</v>
      </c>
      <c r="BK792" s="226">
        <f>ROUND(I792*H792,2)</f>
        <v>0</v>
      </c>
      <c r="BL792" s="18" t="s">
        <v>300</v>
      </c>
      <c r="BM792" s="225" t="s">
        <v>1700</v>
      </c>
    </row>
    <row r="793" s="2" customFormat="1">
      <c r="A793" s="39"/>
      <c r="B793" s="40"/>
      <c r="C793" s="41"/>
      <c r="D793" s="227" t="s">
        <v>166</v>
      </c>
      <c r="E793" s="41"/>
      <c r="F793" s="228" t="s">
        <v>1699</v>
      </c>
      <c r="G793" s="41"/>
      <c r="H793" s="41"/>
      <c r="I793" s="229"/>
      <c r="J793" s="41"/>
      <c r="K793" s="41"/>
      <c r="L793" s="45"/>
      <c r="M793" s="230"/>
      <c r="N793" s="231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166</v>
      </c>
      <c r="AU793" s="18" t="s">
        <v>82</v>
      </c>
    </row>
    <row r="794" s="2" customFormat="1" ht="24.15" customHeight="1">
      <c r="A794" s="39"/>
      <c r="B794" s="40"/>
      <c r="C794" s="271" t="s">
        <v>1701</v>
      </c>
      <c r="D794" s="271" t="s">
        <v>891</v>
      </c>
      <c r="E794" s="272" t="s">
        <v>1702</v>
      </c>
      <c r="F794" s="273" t="s">
        <v>1703</v>
      </c>
      <c r="G794" s="274" t="s">
        <v>308</v>
      </c>
      <c r="H794" s="275">
        <v>1</v>
      </c>
      <c r="I794" s="276"/>
      <c r="J794" s="277">
        <f>ROUND(I794*H794,2)</f>
        <v>0</v>
      </c>
      <c r="K794" s="273" t="s">
        <v>19</v>
      </c>
      <c r="L794" s="278"/>
      <c r="M794" s="279" t="s">
        <v>19</v>
      </c>
      <c r="N794" s="280" t="s">
        <v>43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416</v>
      </c>
      <c r="AT794" s="225" t="s">
        <v>891</v>
      </c>
      <c r="AU794" s="225" t="s">
        <v>82</v>
      </c>
      <c r="AY794" s="18" t="s">
        <v>157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80</v>
      </c>
      <c r="BK794" s="226">
        <f>ROUND(I794*H794,2)</f>
        <v>0</v>
      </c>
      <c r="BL794" s="18" t="s">
        <v>300</v>
      </c>
      <c r="BM794" s="225" t="s">
        <v>1704</v>
      </c>
    </row>
    <row r="795" s="2" customFormat="1">
      <c r="A795" s="39"/>
      <c r="B795" s="40"/>
      <c r="C795" s="41"/>
      <c r="D795" s="227" t="s">
        <v>166</v>
      </c>
      <c r="E795" s="41"/>
      <c r="F795" s="228" t="s">
        <v>1703</v>
      </c>
      <c r="G795" s="41"/>
      <c r="H795" s="41"/>
      <c r="I795" s="229"/>
      <c r="J795" s="41"/>
      <c r="K795" s="41"/>
      <c r="L795" s="45"/>
      <c r="M795" s="230"/>
      <c r="N795" s="231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166</v>
      </c>
      <c r="AU795" s="18" t="s">
        <v>82</v>
      </c>
    </row>
    <row r="796" s="2" customFormat="1" ht="24.15" customHeight="1">
      <c r="A796" s="39"/>
      <c r="B796" s="40"/>
      <c r="C796" s="271" t="s">
        <v>1705</v>
      </c>
      <c r="D796" s="271" t="s">
        <v>891</v>
      </c>
      <c r="E796" s="272" t="s">
        <v>1706</v>
      </c>
      <c r="F796" s="273" t="s">
        <v>1707</v>
      </c>
      <c r="G796" s="274" t="s">
        <v>308</v>
      </c>
      <c r="H796" s="275">
        <v>1</v>
      </c>
      <c r="I796" s="276"/>
      <c r="J796" s="277">
        <f>ROUND(I796*H796,2)</f>
        <v>0</v>
      </c>
      <c r="K796" s="273" t="s">
        <v>19</v>
      </c>
      <c r="L796" s="278"/>
      <c r="M796" s="279" t="s">
        <v>19</v>
      </c>
      <c r="N796" s="280" t="s">
        <v>43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416</v>
      </c>
      <c r="AT796" s="225" t="s">
        <v>891</v>
      </c>
      <c r="AU796" s="225" t="s">
        <v>82</v>
      </c>
      <c r="AY796" s="18" t="s">
        <v>157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80</v>
      </c>
      <c r="BK796" s="226">
        <f>ROUND(I796*H796,2)</f>
        <v>0</v>
      </c>
      <c r="BL796" s="18" t="s">
        <v>300</v>
      </c>
      <c r="BM796" s="225" t="s">
        <v>1708</v>
      </c>
    </row>
    <row r="797" s="2" customFormat="1">
      <c r="A797" s="39"/>
      <c r="B797" s="40"/>
      <c r="C797" s="41"/>
      <c r="D797" s="227" t="s">
        <v>166</v>
      </c>
      <c r="E797" s="41"/>
      <c r="F797" s="228" t="s">
        <v>1707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166</v>
      </c>
      <c r="AU797" s="18" t="s">
        <v>82</v>
      </c>
    </row>
    <row r="798" s="2" customFormat="1" ht="24.15" customHeight="1">
      <c r="A798" s="39"/>
      <c r="B798" s="40"/>
      <c r="C798" s="271" t="s">
        <v>1709</v>
      </c>
      <c r="D798" s="271" t="s">
        <v>891</v>
      </c>
      <c r="E798" s="272" t="s">
        <v>1710</v>
      </c>
      <c r="F798" s="273" t="s">
        <v>1711</v>
      </c>
      <c r="G798" s="274" t="s">
        <v>308</v>
      </c>
      <c r="H798" s="275">
        <v>1</v>
      </c>
      <c r="I798" s="276"/>
      <c r="J798" s="277">
        <f>ROUND(I798*H798,2)</f>
        <v>0</v>
      </c>
      <c r="K798" s="273" t="s">
        <v>19</v>
      </c>
      <c r="L798" s="278"/>
      <c r="M798" s="279" t="s">
        <v>19</v>
      </c>
      <c r="N798" s="280" t="s">
        <v>43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416</v>
      </c>
      <c r="AT798" s="225" t="s">
        <v>891</v>
      </c>
      <c r="AU798" s="225" t="s">
        <v>82</v>
      </c>
      <c r="AY798" s="18" t="s">
        <v>157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80</v>
      </c>
      <c r="BK798" s="226">
        <f>ROUND(I798*H798,2)</f>
        <v>0</v>
      </c>
      <c r="BL798" s="18" t="s">
        <v>300</v>
      </c>
      <c r="BM798" s="225" t="s">
        <v>1712</v>
      </c>
    </row>
    <row r="799" s="2" customFormat="1">
      <c r="A799" s="39"/>
      <c r="B799" s="40"/>
      <c r="C799" s="41"/>
      <c r="D799" s="227" t="s">
        <v>166</v>
      </c>
      <c r="E799" s="41"/>
      <c r="F799" s="228" t="s">
        <v>1711</v>
      </c>
      <c r="G799" s="41"/>
      <c r="H799" s="41"/>
      <c r="I799" s="229"/>
      <c r="J799" s="41"/>
      <c r="K799" s="41"/>
      <c r="L799" s="45"/>
      <c r="M799" s="230"/>
      <c r="N799" s="231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166</v>
      </c>
      <c r="AU799" s="18" t="s">
        <v>82</v>
      </c>
    </row>
    <row r="800" s="2" customFormat="1" ht="16.5" customHeight="1">
      <c r="A800" s="39"/>
      <c r="B800" s="40"/>
      <c r="C800" s="271" t="s">
        <v>1713</v>
      </c>
      <c r="D800" s="271" t="s">
        <v>891</v>
      </c>
      <c r="E800" s="272" t="s">
        <v>1714</v>
      </c>
      <c r="F800" s="273" t="s">
        <v>19</v>
      </c>
      <c r="G800" s="274" t="s">
        <v>308</v>
      </c>
      <c r="H800" s="275">
        <v>1</v>
      </c>
      <c r="I800" s="276"/>
      <c r="J800" s="277">
        <f>ROUND(I800*H800,2)</f>
        <v>0</v>
      </c>
      <c r="K800" s="273" t="s">
        <v>19</v>
      </c>
      <c r="L800" s="278"/>
      <c r="M800" s="279" t="s">
        <v>19</v>
      </c>
      <c r="N800" s="280" t="s">
        <v>43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416</v>
      </c>
      <c r="AT800" s="225" t="s">
        <v>891</v>
      </c>
      <c r="AU800" s="225" t="s">
        <v>82</v>
      </c>
      <c r="AY800" s="18" t="s">
        <v>157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80</v>
      </c>
      <c r="BK800" s="226">
        <f>ROUND(I800*H800,2)</f>
        <v>0</v>
      </c>
      <c r="BL800" s="18" t="s">
        <v>300</v>
      </c>
      <c r="BM800" s="225" t="s">
        <v>1715</v>
      </c>
    </row>
    <row r="801" s="2" customFormat="1">
      <c r="A801" s="39"/>
      <c r="B801" s="40"/>
      <c r="C801" s="41"/>
      <c r="D801" s="227" t="s">
        <v>166</v>
      </c>
      <c r="E801" s="41"/>
      <c r="F801" s="228" t="s">
        <v>1716</v>
      </c>
      <c r="G801" s="41"/>
      <c r="H801" s="41"/>
      <c r="I801" s="229"/>
      <c r="J801" s="41"/>
      <c r="K801" s="41"/>
      <c r="L801" s="45"/>
      <c r="M801" s="230"/>
      <c r="N801" s="231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166</v>
      </c>
      <c r="AU801" s="18" t="s">
        <v>82</v>
      </c>
    </row>
    <row r="802" s="12" customFormat="1" ht="22.8" customHeight="1">
      <c r="A802" s="12"/>
      <c r="B802" s="198"/>
      <c r="C802" s="199"/>
      <c r="D802" s="200" t="s">
        <v>71</v>
      </c>
      <c r="E802" s="212" t="s">
        <v>555</v>
      </c>
      <c r="F802" s="212" t="s">
        <v>556</v>
      </c>
      <c r="G802" s="199"/>
      <c r="H802" s="199"/>
      <c r="I802" s="202"/>
      <c r="J802" s="213">
        <f>BK802</f>
        <v>0</v>
      </c>
      <c r="K802" s="199"/>
      <c r="L802" s="204"/>
      <c r="M802" s="205"/>
      <c r="N802" s="206"/>
      <c r="O802" s="206"/>
      <c r="P802" s="207">
        <f>SUM(P803:P845)</f>
        <v>0</v>
      </c>
      <c r="Q802" s="206"/>
      <c r="R802" s="207">
        <f>SUM(R803:R845)</f>
        <v>0.15936708999999999</v>
      </c>
      <c r="S802" s="206"/>
      <c r="T802" s="208">
        <f>SUM(T803:T845)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09" t="s">
        <v>82</v>
      </c>
      <c r="AT802" s="210" t="s">
        <v>71</v>
      </c>
      <c r="AU802" s="210" t="s">
        <v>80</v>
      </c>
      <c r="AY802" s="209" t="s">
        <v>157</v>
      </c>
      <c r="BK802" s="211">
        <f>SUM(BK803:BK845)</f>
        <v>0</v>
      </c>
    </row>
    <row r="803" s="2" customFormat="1" ht="21.75" customHeight="1">
      <c r="A803" s="39"/>
      <c r="B803" s="40"/>
      <c r="C803" s="214" t="s">
        <v>1717</v>
      </c>
      <c r="D803" s="214" t="s">
        <v>159</v>
      </c>
      <c r="E803" s="215" t="s">
        <v>1718</v>
      </c>
      <c r="F803" s="216" t="s">
        <v>1719</v>
      </c>
      <c r="G803" s="217" t="s">
        <v>200</v>
      </c>
      <c r="H803" s="218">
        <v>5.3650000000000002</v>
      </c>
      <c r="I803" s="219"/>
      <c r="J803" s="220">
        <f>ROUND(I803*H803,2)</f>
        <v>0</v>
      </c>
      <c r="K803" s="216" t="s">
        <v>163</v>
      </c>
      <c r="L803" s="45"/>
      <c r="M803" s="221" t="s">
        <v>19</v>
      </c>
      <c r="N803" s="222" t="s">
        <v>43</v>
      </c>
      <c r="O803" s="85"/>
      <c r="P803" s="223">
        <f>O803*H803</f>
        <v>0</v>
      </c>
      <c r="Q803" s="223">
        <v>5.0000000000000002E-05</v>
      </c>
      <c r="R803" s="223">
        <f>Q803*H803</f>
        <v>0.00026825000000000004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300</v>
      </c>
      <c r="AT803" s="225" t="s">
        <v>159</v>
      </c>
      <c r="AU803" s="225" t="s">
        <v>82</v>
      </c>
      <c r="AY803" s="18" t="s">
        <v>157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80</v>
      </c>
      <c r="BK803" s="226">
        <f>ROUND(I803*H803,2)</f>
        <v>0</v>
      </c>
      <c r="BL803" s="18" t="s">
        <v>300</v>
      </c>
      <c r="BM803" s="225" t="s">
        <v>1720</v>
      </c>
    </row>
    <row r="804" s="2" customFormat="1">
      <c r="A804" s="39"/>
      <c r="B804" s="40"/>
      <c r="C804" s="41"/>
      <c r="D804" s="227" t="s">
        <v>166</v>
      </c>
      <c r="E804" s="41"/>
      <c r="F804" s="228" t="s">
        <v>1721</v>
      </c>
      <c r="G804" s="41"/>
      <c r="H804" s="41"/>
      <c r="I804" s="229"/>
      <c r="J804" s="41"/>
      <c r="K804" s="41"/>
      <c r="L804" s="45"/>
      <c r="M804" s="230"/>
      <c r="N804" s="231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166</v>
      </c>
      <c r="AU804" s="18" t="s">
        <v>82</v>
      </c>
    </row>
    <row r="805" s="2" customFormat="1">
      <c r="A805" s="39"/>
      <c r="B805" s="40"/>
      <c r="C805" s="41"/>
      <c r="D805" s="232" t="s">
        <v>168</v>
      </c>
      <c r="E805" s="41"/>
      <c r="F805" s="233" t="s">
        <v>1722</v>
      </c>
      <c r="G805" s="41"/>
      <c r="H805" s="41"/>
      <c r="I805" s="229"/>
      <c r="J805" s="41"/>
      <c r="K805" s="41"/>
      <c r="L805" s="45"/>
      <c r="M805" s="230"/>
      <c r="N805" s="231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168</v>
      </c>
      <c r="AU805" s="18" t="s">
        <v>82</v>
      </c>
    </row>
    <row r="806" s="13" customFormat="1">
      <c r="A806" s="13"/>
      <c r="B806" s="234"/>
      <c r="C806" s="235"/>
      <c r="D806" s="227" t="s">
        <v>170</v>
      </c>
      <c r="E806" s="236" t="s">
        <v>19</v>
      </c>
      <c r="F806" s="237" t="s">
        <v>1723</v>
      </c>
      <c r="G806" s="235"/>
      <c r="H806" s="238">
        <v>5.3650000000000002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170</v>
      </c>
      <c r="AU806" s="244" t="s">
        <v>82</v>
      </c>
      <c r="AV806" s="13" t="s">
        <v>82</v>
      </c>
      <c r="AW806" s="13" t="s">
        <v>33</v>
      </c>
      <c r="AX806" s="13" t="s">
        <v>80</v>
      </c>
      <c r="AY806" s="244" t="s">
        <v>157</v>
      </c>
    </row>
    <row r="807" s="2" customFormat="1" ht="16.5" customHeight="1">
      <c r="A807" s="39"/>
      <c r="B807" s="40"/>
      <c r="C807" s="271" t="s">
        <v>1724</v>
      </c>
      <c r="D807" s="271" t="s">
        <v>891</v>
      </c>
      <c r="E807" s="272" t="s">
        <v>1725</v>
      </c>
      <c r="F807" s="273" t="s">
        <v>1726</v>
      </c>
      <c r="G807" s="274" t="s">
        <v>200</v>
      </c>
      <c r="H807" s="275">
        <v>5.3650000000000002</v>
      </c>
      <c r="I807" s="276"/>
      <c r="J807" s="277">
        <f>ROUND(I807*H807,2)</f>
        <v>0</v>
      </c>
      <c r="K807" s="273" t="s">
        <v>19</v>
      </c>
      <c r="L807" s="278"/>
      <c r="M807" s="279" t="s">
        <v>19</v>
      </c>
      <c r="N807" s="280" t="s">
        <v>43</v>
      </c>
      <c r="O807" s="85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416</v>
      </c>
      <c r="AT807" s="225" t="s">
        <v>891</v>
      </c>
      <c r="AU807" s="225" t="s">
        <v>82</v>
      </c>
      <c r="AY807" s="18" t="s">
        <v>157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80</v>
      </c>
      <c r="BK807" s="226">
        <f>ROUND(I807*H807,2)</f>
        <v>0</v>
      </c>
      <c r="BL807" s="18" t="s">
        <v>300</v>
      </c>
      <c r="BM807" s="225" t="s">
        <v>1727</v>
      </c>
    </row>
    <row r="808" s="2" customFormat="1">
      <c r="A808" s="39"/>
      <c r="B808" s="40"/>
      <c r="C808" s="41"/>
      <c r="D808" s="227" t="s">
        <v>166</v>
      </c>
      <c r="E808" s="41"/>
      <c r="F808" s="228" t="s">
        <v>1726</v>
      </c>
      <c r="G808" s="41"/>
      <c r="H808" s="41"/>
      <c r="I808" s="229"/>
      <c r="J808" s="41"/>
      <c r="K808" s="41"/>
      <c r="L808" s="45"/>
      <c r="M808" s="230"/>
      <c r="N808" s="231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166</v>
      </c>
      <c r="AU808" s="18" t="s">
        <v>82</v>
      </c>
    </row>
    <row r="809" s="2" customFormat="1" ht="21.75" customHeight="1">
      <c r="A809" s="39"/>
      <c r="B809" s="40"/>
      <c r="C809" s="214" t="s">
        <v>1728</v>
      </c>
      <c r="D809" s="214" t="s">
        <v>159</v>
      </c>
      <c r="E809" s="215" t="s">
        <v>1729</v>
      </c>
      <c r="F809" s="216" t="s">
        <v>1730</v>
      </c>
      <c r="G809" s="217" t="s">
        <v>200</v>
      </c>
      <c r="H809" s="218">
        <v>7.3659999999999997</v>
      </c>
      <c r="I809" s="219"/>
      <c r="J809" s="220">
        <f>ROUND(I809*H809,2)</f>
        <v>0</v>
      </c>
      <c r="K809" s="216" t="s">
        <v>163</v>
      </c>
      <c r="L809" s="45"/>
      <c r="M809" s="221" t="s">
        <v>19</v>
      </c>
      <c r="N809" s="222" t="s">
        <v>43</v>
      </c>
      <c r="O809" s="85"/>
      <c r="P809" s="223">
        <f>O809*H809</f>
        <v>0</v>
      </c>
      <c r="Q809" s="223">
        <v>5.0000000000000002E-05</v>
      </c>
      <c r="R809" s="223">
        <f>Q809*H809</f>
        <v>0.00036830000000000001</v>
      </c>
      <c r="S809" s="223">
        <v>0</v>
      </c>
      <c r="T809" s="224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5" t="s">
        <v>300</v>
      </c>
      <c r="AT809" s="225" t="s">
        <v>159</v>
      </c>
      <c r="AU809" s="225" t="s">
        <v>82</v>
      </c>
      <c r="AY809" s="18" t="s">
        <v>157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8" t="s">
        <v>80</v>
      </c>
      <c r="BK809" s="226">
        <f>ROUND(I809*H809,2)</f>
        <v>0</v>
      </c>
      <c r="BL809" s="18" t="s">
        <v>300</v>
      </c>
      <c r="BM809" s="225" t="s">
        <v>1731</v>
      </c>
    </row>
    <row r="810" s="2" customFormat="1">
      <c r="A810" s="39"/>
      <c r="B810" s="40"/>
      <c r="C810" s="41"/>
      <c r="D810" s="227" t="s">
        <v>166</v>
      </c>
      <c r="E810" s="41"/>
      <c r="F810" s="228" t="s">
        <v>1732</v>
      </c>
      <c r="G810" s="41"/>
      <c r="H810" s="41"/>
      <c r="I810" s="229"/>
      <c r="J810" s="41"/>
      <c r="K810" s="41"/>
      <c r="L810" s="45"/>
      <c r="M810" s="230"/>
      <c r="N810" s="231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166</v>
      </c>
      <c r="AU810" s="18" t="s">
        <v>82</v>
      </c>
    </row>
    <row r="811" s="2" customFormat="1">
      <c r="A811" s="39"/>
      <c r="B811" s="40"/>
      <c r="C811" s="41"/>
      <c r="D811" s="232" t="s">
        <v>168</v>
      </c>
      <c r="E811" s="41"/>
      <c r="F811" s="233" t="s">
        <v>1733</v>
      </c>
      <c r="G811" s="41"/>
      <c r="H811" s="41"/>
      <c r="I811" s="229"/>
      <c r="J811" s="41"/>
      <c r="K811" s="41"/>
      <c r="L811" s="45"/>
      <c r="M811" s="230"/>
      <c r="N811" s="231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168</v>
      </c>
      <c r="AU811" s="18" t="s">
        <v>82</v>
      </c>
    </row>
    <row r="812" s="13" customFormat="1">
      <c r="A812" s="13"/>
      <c r="B812" s="234"/>
      <c r="C812" s="235"/>
      <c r="D812" s="227" t="s">
        <v>170</v>
      </c>
      <c r="E812" s="236" t="s">
        <v>19</v>
      </c>
      <c r="F812" s="237" t="s">
        <v>1734</v>
      </c>
      <c r="G812" s="235"/>
      <c r="H812" s="238">
        <v>7.3659999999999997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170</v>
      </c>
      <c r="AU812" s="244" t="s">
        <v>82</v>
      </c>
      <c r="AV812" s="13" t="s">
        <v>82</v>
      </c>
      <c r="AW812" s="13" t="s">
        <v>33</v>
      </c>
      <c r="AX812" s="13" t="s">
        <v>80</v>
      </c>
      <c r="AY812" s="244" t="s">
        <v>157</v>
      </c>
    </row>
    <row r="813" s="2" customFormat="1" ht="16.5" customHeight="1">
      <c r="A813" s="39"/>
      <c r="B813" s="40"/>
      <c r="C813" s="271" t="s">
        <v>1735</v>
      </c>
      <c r="D813" s="271" t="s">
        <v>891</v>
      </c>
      <c r="E813" s="272" t="s">
        <v>1736</v>
      </c>
      <c r="F813" s="273" t="s">
        <v>1737</v>
      </c>
      <c r="G813" s="274" t="s">
        <v>200</v>
      </c>
      <c r="H813" s="275">
        <v>7.3659999999999997</v>
      </c>
      <c r="I813" s="276"/>
      <c r="J813" s="277">
        <f>ROUND(I813*H813,2)</f>
        <v>0</v>
      </c>
      <c r="K813" s="273" t="s">
        <v>19</v>
      </c>
      <c r="L813" s="278"/>
      <c r="M813" s="279" t="s">
        <v>19</v>
      </c>
      <c r="N813" s="280" t="s">
        <v>43</v>
      </c>
      <c r="O813" s="85"/>
      <c r="P813" s="223">
        <f>O813*H813</f>
        <v>0</v>
      </c>
      <c r="Q813" s="223">
        <v>0</v>
      </c>
      <c r="R813" s="223">
        <f>Q813*H813</f>
        <v>0</v>
      </c>
      <c r="S813" s="223">
        <v>0</v>
      </c>
      <c r="T813" s="224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5" t="s">
        <v>416</v>
      </c>
      <c r="AT813" s="225" t="s">
        <v>891</v>
      </c>
      <c r="AU813" s="225" t="s">
        <v>82</v>
      </c>
      <c r="AY813" s="18" t="s">
        <v>157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8" t="s">
        <v>80</v>
      </c>
      <c r="BK813" s="226">
        <f>ROUND(I813*H813,2)</f>
        <v>0</v>
      </c>
      <c r="BL813" s="18" t="s">
        <v>300</v>
      </c>
      <c r="BM813" s="225" t="s">
        <v>1738</v>
      </c>
    </row>
    <row r="814" s="2" customFormat="1">
      <c r="A814" s="39"/>
      <c r="B814" s="40"/>
      <c r="C814" s="41"/>
      <c r="D814" s="227" t="s">
        <v>166</v>
      </c>
      <c r="E814" s="41"/>
      <c r="F814" s="228" t="s">
        <v>1737</v>
      </c>
      <c r="G814" s="41"/>
      <c r="H814" s="41"/>
      <c r="I814" s="229"/>
      <c r="J814" s="41"/>
      <c r="K814" s="41"/>
      <c r="L814" s="45"/>
      <c r="M814" s="230"/>
      <c r="N814" s="231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166</v>
      </c>
      <c r="AU814" s="18" t="s">
        <v>82</v>
      </c>
    </row>
    <row r="815" s="2" customFormat="1" ht="24.15" customHeight="1">
      <c r="A815" s="39"/>
      <c r="B815" s="40"/>
      <c r="C815" s="214" t="s">
        <v>1739</v>
      </c>
      <c r="D815" s="214" t="s">
        <v>159</v>
      </c>
      <c r="E815" s="215" t="s">
        <v>1740</v>
      </c>
      <c r="F815" s="216" t="s">
        <v>1741</v>
      </c>
      <c r="G815" s="217" t="s">
        <v>200</v>
      </c>
      <c r="H815" s="218">
        <v>13.02</v>
      </c>
      <c r="I815" s="219"/>
      <c r="J815" s="220">
        <f>ROUND(I815*H815,2)</f>
        <v>0</v>
      </c>
      <c r="K815" s="216" t="s">
        <v>163</v>
      </c>
      <c r="L815" s="45"/>
      <c r="M815" s="221" t="s">
        <v>19</v>
      </c>
      <c r="N815" s="222" t="s">
        <v>43</v>
      </c>
      <c r="O815" s="85"/>
      <c r="P815" s="223">
        <f>O815*H815</f>
        <v>0</v>
      </c>
      <c r="Q815" s="223">
        <v>0</v>
      </c>
      <c r="R815" s="223">
        <f>Q815*H815</f>
        <v>0</v>
      </c>
      <c r="S815" s="223">
        <v>0</v>
      </c>
      <c r="T815" s="224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5" t="s">
        <v>300</v>
      </c>
      <c r="AT815" s="225" t="s">
        <v>159</v>
      </c>
      <c r="AU815" s="225" t="s">
        <v>82</v>
      </c>
      <c r="AY815" s="18" t="s">
        <v>157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8" t="s">
        <v>80</v>
      </c>
      <c r="BK815" s="226">
        <f>ROUND(I815*H815,2)</f>
        <v>0</v>
      </c>
      <c r="BL815" s="18" t="s">
        <v>300</v>
      </c>
      <c r="BM815" s="225" t="s">
        <v>1742</v>
      </c>
    </row>
    <row r="816" s="2" customFormat="1">
      <c r="A816" s="39"/>
      <c r="B816" s="40"/>
      <c r="C816" s="41"/>
      <c r="D816" s="227" t="s">
        <v>166</v>
      </c>
      <c r="E816" s="41"/>
      <c r="F816" s="228" t="s">
        <v>1743</v>
      </c>
      <c r="G816" s="41"/>
      <c r="H816" s="41"/>
      <c r="I816" s="229"/>
      <c r="J816" s="41"/>
      <c r="K816" s="41"/>
      <c r="L816" s="45"/>
      <c r="M816" s="230"/>
      <c r="N816" s="231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166</v>
      </c>
      <c r="AU816" s="18" t="s">
        <v>82</v>
      </c>
    </row>
    <row r="817" s="2" customFormat="1">
      <c r="A817" s="39"/>
      <c r="B817" s="40"/>
      <c r="C817" s="41"/>
      <c r="D817" s="232" t="s">
        <v>168</v>
      </c>
      <c r="E817" s="41"/>
      <c r="F817" s="233" t="s">
        <v>1744</v>
      </c>
      <c r="G817" s="41"/>
      <c r="H817" s="41"/>
      <c r="I817" s="229"/>
      <c r="J817" s="41"/>
      <c r="K817" s="41"/>
      <c r="L817" s="45"/>
      <c r="M817" s="230"/>
      <c r="N817" s="231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168</v>
      </c>
      <c r="AU817" s="18" t="s">
        <v>82</v>
      </c>
    </row>
    <row r="818" s="13" customFormat="1">
      <c r="A818" s="13"/>
      <c r="B818" s="234"/>
      <c r="C818" s="235"/>
      <c r="D818" s="227" t="s">
        <v>170</v>
      </c>
      <c r="E818" s="236" t="s">
        <v>19</v>
      </c>
      <c r="F818" s="237" t="s">
        <v>1745</v>
      </c>
      <c r="G818" s="235"/>
      <c r="H818" s="238">
        <v>4.9000000000000004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170</v>
      </c>
      <c r="AU818" s="244" t="s">
        <v>82</v>
      </c>
      <c r="AV818" s="13" t="s">
        <v>82</v>
      </c>
      <c r="AW818" s="13" t="s">
        <v>33</v>
      </c>
      <c r="AX818" s="13" t="s">
        <v>72</v>
      </c>
      <c r="AY818" s="244" t="s">
        <v>157</v>
      </c>
    </row>
    <row r="819" s="13" customFormat="1">
      <c r="A819" s="13"/>
      <c r="B819" s="234"/>
      <c r="C819" s="235"/>
      <c r="D819" s="227" t="s">
        <v>170</v>
      </c>
      <c r="E819" s="236" t="s">
        <v>19</v>
      </c>
      <c r="F819" s="237" t="s">
        <v>1746</v>
      </c>
      <c r="G819" s="235"/>
      <c r="H819" s="238">
        <v>2.4100000000000001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170</v>
      </c>
      <c r="AU819" s="244" t="s">
        <v>82</v>
      </c>
      <c r="AV819" s="13" t="s">
        <v>82</v>
      </c>
      <c r="AW819" s="13" t="s">
        <v>33</v>
      </c>
      <c r="AX819" s="13" t="s">
        <v>72</v>
      </c>
      <c r="AY819" s="244" t="s">
        <v>157</v>
      </c>
    </row>
    <row r="820" s="13" customFormat="1">
      <c r="A820" s="13"/>
      <c r="B820" s="234"/>
      <c r="C820" s="235"/>
      <c r="D820" s="227" t="s">
        <v>170</v>
      </c>
      <c r="E820" s="236" t="s">
        <v>19</v>
      </c>
      <c r="F820" s="237" t="s">
        <v>1747</v>
      </c>
      <c r="G820" s="235"/>
      <c r="H820" s="238">
        <v>5.71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170</v>
      </c>
      <c r="AU820" s="244" t="s">
        <v>82</v>
      </c>
      <c r="AV820" s="13" t="s">
        <v>82</v>
      </c>
      <c r="AW820" s="13" t="s">
        <v>33</v>
      </c>
      <c r="AX820" s="13" t="s">
        <v>72</v>
      </c>
      <c r="AY820" s="244" t="s">
        <v>157</v>
      </c>
    </row>
    <row r="821" s="15" customFormat="1">
      <c r="A821" s="15"/>
      <c r="B821" s="256"/>
      <c r="C821" s="257"/>
      <c r="D821" s="227" t="s">
        <v>170</v>
      </c>
      <c r="E821" s="258" t="s">
        <v>19</v>
      </c>
      <c r="F821" s="259" t="s">
        <v>208</v>
      </c>
      <c r="G821" s="257"/>
      <c r="H821" s="260">
        <v>13.02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170</v>
      </c>
      <c r="AU821" s="266" t="s">
        <v>82</v>
      </c>
      <c r="AV821" s="15" t="s">
        <v>164</v>
      </c>
      <c r="AW821" s="15" t="s">
        <v>33</v>
      </c>
      <c r="AX821" s="15" t="s">
        <v>80</v>
      </c>
      <c r="AY821" s="266" t="s">
        <v>157</v>
      </c>
    </row>
    <row r="822" s="2" customFormat="1" ht="16.5" customHeight="1">
      <c r="A822" s="39"/>
      <c r="B822" s="40"/>
      <c r="C822" s="271" t="s">
        <v>1748</v>
      </c>
      <c r="D822" s="271" t="s">
        <v>891</v>
      </c>
      <c r="E822" s="272" t="s">
        <v>1749</v>
      </c>
      <c r="F822" s="273" t="s">
        <v>1750</v>
      </c>
      <c r="G822" s="274" t="s">
        <v>200</v>
      </c>
      <c r="H822" s="275">
        <v>8.1199999999999992</v>
      </c>
      <c r="I822" s="276"/>
      <c r="J822" s="277">
        <f>ROUND(I822*H822,2)</f>
        <v>0</v>
      </c>
      <c r="K822" s="273" t="s">
        <v>19</v>
      </c>
      <c r="L822" s="278"/>
      <c r="M822" s="279" t="s">
        <v>19</v>
      </c>
      <c r="N822" s="280" t="s">
        <v>43</v>
      </c>
      <c r="O822" s="85"/>
      <c r="P822" s="223">
        <f>O822*H822</f>
        <v>0</v>
      </c>
      <c r="Q822" s="223">
        <v>0.017999999999999999</v>
      </c>
      <c r="R822" s="223">
        <f>Q822*H822</f>
        <v>0.14615999999999998</v>
      </c>
      <c r="S822" s="223">
        <v>0</v>
      </c>
      <c r="T822" s="224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5" t="s">
        <v>416</v>
      </c>
      <c r="AT822" s="225" t="s">
        <v>891</v>
      </c>
      <c r="AU822" s="225" t="s">
        <v>82</v>
      </c>
      <c r="AY822" s="18" t="s">
        <v>157</v>
      </c>
      <c r="BE822" s="226">
        <f>IF(N822="základní",J822,0)</f>
        <v>0</v>
      </c>
      <c r="BF822" s="226">
        <f>IF(N822="snížená",J822,0)</f>
        <v>0</v>
      </c>
      <c r="BG822" s="226">
        <f>IF(N822="zákl. přenesená",J822,0)</f>
        <v>0</v>
      </c>
      <c r="BH822" s="226">
        <f>IF(N822="sníž. přenesená",J822,0)</f>
        <v>0</v>
      </c>
      <c r="BI822" s="226">
        <f>IF(N822="nulová",J822,0)</f>
        <v>0</v>
      </c>
      <c r="BJ822" s="18" t="s">
        <v>80</v>
      </c>
      <c r="BK822" s="226">
        <f>ROUND(I822*H822,2)</f>
        <v>0</v>
      </c>
      <c r="BL822" s="18" t="s">
        <v>300</v>
      </c>
      <c r="BM822" s="225" t="s">
        <v>1751</v>
      </c>
    </row>
    <row r="823" s="2" customFormat="1">
      <c r="A823" s="39"/>
      <c r="B823" s="40"/>
      <c r="C823" s="41"/>
      <c r="D823" s="227" t="s">
        <v>166</v>
      </c>
      <c r="E823" s="41"/>
      <c r="F823" s="228" t="s">
        <v>1750</v>
      </c>
      <c r="G823" s="41"/>
      <c r="H823" s="41"/>
      <c r="I823" s="229"/>
      <c r="J823" s="41"/>
      <c r="K823" s="41"/>
      <c r="L823" s="45"/>
      <c r="M823" s="230"/>
      <c r="N823" s="231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166</v>
      </c>
      <c r="AU823" s="18" t="s">
        <v>82</v>
      </c>
    </row>
    <row r="824" s="2" customFormat="1">
      <c r="A824" s="39"/>
      <c r="B824" s="40"/>
      <c r="C824" s="41"/>
      <c r="D824" s="227" t="s">
        <v>298</v>
      </c>
      <c r="E824" s="41"/>
      <c r="F824" s="267" t="s">
        <v>1752</v>
      </c>
      <c r="G824" s="41"/>
      <c r="H824" s="41"/>
      <c r="I824" s="229"/>
      <c r="J824" s="41"/>
      <c r="K824" s="41"/>
      <c r="L824" s="45"/>
      <c r="M824" s="230"/>
      <c r="N824" s="231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298</v>
      </c>
      <c r="AU824" s="18" t="s">
        <v>82</v>
      </c>
    </row>
    <row r="825" s="2" customFormat="1" ht="16.5" customHeight="1">
      <c r="A825" s="39"/>
      <c r="B825" s="40"/>
      <c r="C825" s="271" t="s">
        <v>1753</v>
      </c>
      <c r="D825" s="271" t="s">
        <v>891</v>
      </c>
      <c r="E825" s="272" t="s">
        <v>1754</v>
      </c>
      <c r="F825" s="273" t="s">
        <v>19</v>
      </c>
      <c r="G825" s="274" t="s">
        <v>200</v>
      </c>
      <c r="H825" s="275">
        <v>4.9000000000000004</v>
      </c>
      <c r="I825" s="276"/>
      <c r="J825" s="277">
        <f>ROUND(I825*H825,2)</f>
        <v>0</v>
      </c>
      <c r="K825" s="273" t="s">
        <v>19</v>
      </c>
      <c r="L825" s="278"/>
      <c r="M825" s="279" t="s">
        <v>19</v>
      </c>
      <c r="N825" s="280" t="s">
        <v>43</v>
      </c>
      <c r="O825" s="85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5" t="s">
        <v>416</v>
      </c>
      <c r="AT825" s="225" t="s">
        <v>891</v>
      </c>
      <c r="AU825" s="225" t="s">
        <v>82</v>
      </c>
      <c r="AY825" s="18" t="s">
        <v>157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8" t="s">
        <v>80</v>
      </c>
      <c r="BK825" s="226">
        <f>ROUND(I825*H825,2)</f>
        <v>0</v>
      </c>
      <c r="BL825" s="18" t="s">
        <v>300</v>
      </c>
      <c r="BM825" s="225" t="s">
        <v>1755</v>
      </c>
    </row>
    <row r="826" s="2" customFormat="1">
      <c r="A826" s="39"/>
      <c r="B826" s="40"/>
      <c r="C826" s="41"/>
      <c r="D826" s="227" t="s">
        <v>166</v>
      </c>
      <c r="E826" s="41"/>
      <c r="F826" s="228" t="s">
        <v>1756</v>
      </c>
      <c r="G826" s="41"/>
      <c r="H826" s="41"/>
      <c r="I826" s="229"/>
      <c r="J826" s="41"/>
      <c r="K826" s="41"/>
      <c r="L826" s="45"/>
      <c r="M826" s="230"/>
      <c r="N826" s="231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166</v>
      </c>
      <c r="AU826" s="18" t="s">
        <v>82</v>
      </c>
    </row>
    <row r="827" s="2" customFormat="1">
      <c r="A827" s="39"/>
      <c r="B827" s="40"/>
      <c r="C827" s="41"/>
      <c r="D827" s="227" t="s">
        <v>298</v>
      </c>
      <c r="E827" s="41"/>
      <c r="F827" s="267" t="s">
        <v>1757</v>
      </c>
      <c r="G827" s="41"/>
      <c r="H827" s="41"/>
      <c r="I827" s="229"/>
      <c r="J827" s="41"/>
      <c r="K827" s="41"/>
      <c r="L827" s="45"/>
      <c r="M827" s="230"/>
      <c r="N827" s="231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298</v>
      </c>
      <c r="AU827" s="18" t="s">
        <v>82</v>
      </c>
    </row>
    <row r="828" s="2" customFormat="1" ht="24.15" customHeight="1">
      <c r="A828" s="39"/>
      <c r="B828" s="40"/>
      <c r="C828" s="214" t="s">
        <v>1758</v>
      </c>
      <c r="D828" s="214" t="s">
        <v>159</v>
      </c>
      <c r="E828" s="215" t="s">
        <v>1759</v>
      </c>
      <c r="F828" s="216" t="s">
        <v>1760</v>
      </c>
      <c r="G828" s="217" t="s">
        <v>247</v>
      </c>
      <c r="H828" s="218">
        <v>20.059999999999999</v>
      </c>
      <c r="I828" s="219"/>
      <c r="J828" s="220">
        <f>ROUND(I828*H828,2)</f>
        <v>0</v>
      </c>
      <c r="K828" s="216" t="s">
        <v>163</v>
      </c>
      <c r="L828" s="45"/>
      <c r="M828" s="221" t="s">
        <v>19</v>
      </c>
      <c r="N828" s="222" t="s">
        <v>43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300</v>
      </c>
      <c r="AT828" s="225" t="s">
        <v>159</v>
      </c>
      <c r="AU828" s="225" t="s">
        <v>82</v>
      </c>
      <c r="AY828" s="18" t="s">
        <v>157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80</v>
      </c>
      <c r="BK828" s="226">
        <f>ROUND(I828*H828,2)</f>
        <v>0</v>
      </c>
      <c r="BL828" s="18" t="s">
        <v>300</v>
      </c>
      <c r="BM828" s="225" t="s">
        <v>1761</v>
      </c>
    </row>
    <row r="829" s="2" customFormat="1">
      <c r="A829" s="39"/>
      <c r="B829" s="40"/>
      <c r="C829" s="41"/>
      <c r="D829" s="227" t="s">
        <v>166</v>
      </c>
      <c r="E829" s="41"/>
      <c r="F829" s="228" t="s">
        <v>1762</v>
      </c>
      <c r="G829" s="41"/>
      <c r="H829" s="41"/>
      <c r="I829" s="229"/>
      <c r="J829" s="41"/>
      <c r="K829" s="41"/>
      <c r="L829" s="45"/>
      <c r="M829" s="230"/>
      <c r="N829" s="231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166</v>
      </c>
      <c r="AU829" s="18" t="s">
        <v>82</v>
      </c>
    </row>
    <row r="830" s="2" customFormat="1">
      <c r="A830" s="39"/>
      <c r="B830" s="40"/>
      <c r="C830" s="41"/>
      <c r="D830" s="232" t="s">
        <v>168</v>
      </c>
      <c r="E830" s="41"/>
      <c r="F830" s="233" t="s">
        <v>1763</v>
      </c>
      <c r="G830" s="41"/>
      <c r="H830" s="41"/>
      <c r="I830" s="229"/>
      <c r="J830" s="41"/>
      <c r="K830" s="41"/>
      <c r="L830" s="45"/>
      <c r="M830" s="230"/>
      <c r="N830" s="231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168</v>
      </c>
      <c r="AU830" s="18" t="s">
        <v>82</v>
      </c>
    </row>
    <row r="831" s="13" customFormat="1">
      <c r="A831" s="13"/>
      <c r="B831" s="234"/>
      <c r="C831" s="235"/>
      <c r="D831" s="227" t="s">
        <v>170</v>
      </c>
      <c r="E831" s="236" t="s">
        <v>19</v>
      </c>
      <c r="F831" s="237" t="s">
        <v>1764</v>
      </c>
      <c r="G831" s="235"/>
      <c r="H831" s="238">
        <v>6.2300000000000004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170</v>
      </c>
      <c r="AU831" s="244" t="s">
        <v>82</v>
      </c>
      <c r="AV831" s="13" t="s">
        <v>82</v>
      </c>
      <c r="AW831" s="13" t="s">
        <v>33</v>
      </c>
      <c r="AX831" s="13" t="s">
        <v>72</v>
      </c>
      <c r="AY831" s="244" t="s">
        <v>157</v>
      </c>
    </row>
    <row r="832" s="13" customFormat="1">
      <c r="A832" s="13"/>
      <c r="B832" s="234"/>
      <c r="C832" s="235"/>
      <c r="D832" s="227" t="s">
        <v>170</v>
      </c>
      <c r="E832" s="236" t="s">
        <v>19</v>
      </c>
      <c r="F832" s="237" t="s">
        <v>1765</v>
      </c>
      <c r="G832" s="235"/>
      <c r="H832" s="238">
        <v>13.83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170</v>
      </c>
      <c r="AU832" s="244" t="s">
        <v>82</v>
      </c>
      <c r="AV832" s="13" t="s">
        <v>82</v>
      </c>
      <c r="AW832" s="13" t="s">
        <v>33</v>
      </c>
      <c r="AX832" s="13" t="s">
        <v>72</v>
      </c>
      <c r="AY832" s="244" t="s">
        <v>157</v>
      </c>
    </row>
    <row r="833" s="15" customFormat="1">
      <c r="A833" s="15"/>
      <c r="B833" s="256"/>
      <c r="C833" s="257"/>
      <c r="D833" s="227" t="s">
        <v>170</v>
      </c>
      <c r="E833" s="258" t="s">
        <v>19</v>
      </c>
      <c r="F833" s="259" t="s">
        <v>208</v>
      </c>
      <c r="G833" s="257"/>
      <c r="H833" s="260">
        <v>20.060000000000002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170</v>
      </c>
      <c r="AU833" s="266" t="s">
        <v>82</v>
      </c>
      <c r="AV833" s="15" t="s">
        <v>164</v>
      </c>
      <c r="AW833" s="15" t="s">
        <v>33</v>
      </c>
      <c r="AX833" s="15" t="s">
        <v>80</v>
      </c>
      <c r="AY833" s="266" t="s">
        <v>157</v>
      </c>
    </row>
    <row r="834" s="2" customFormat="1" ht="16.5" customHeight="1">
      <c r="A834" s="39"/>
      <c r="B834" s="40"/>
      <c r="C834" s="271" t="s">
        <v>1766</v>
      </c>
      <c r="D834" s="271" t="s">
        <v>891</v>
      </c>
      <c r="E834" s="272" t="s">
        <v>1767</v>
      </c>
      <c r="F834" s="273" t="s">
        <v>1768</v>
      </c>
      <c r="G834" s="274" t="s">
        <v>247</v>
      </c>
      <c r="H834" s="275">
        <v>20.059999999999999</v>
      </c>
      <c r="I834" s="276"/>
      <c r="J834" s="277">
        <f>ROUND(I834*H834,2)</f>
        <v>0</v>
      </c>
      <c r="K834" s="273" t="s">
        <v>163</v>
      </c>
      <c r="L834" s="278"/>
      <c r="M834" s="279" t="s">
        <v>19</v>
      </c>
      <c r="N834" s="280" t="s">
        <v>43</v>
      </c>
      <c r="O834" s="85"/>
      <c r="P834" s="223">
        <f>O834*H834</f>
        <v>0</v>
      </c>
      <c r="Q834" s="223">
        <v>0.00020000000000000001</v>
      </c>
      <c r="R834" s="223">
        <f>Q834*H834</f>
        <v>0.0040119999999999999</v>
      </c>
      <c r="S834" s="223">
        <v>0</v>
      </c>
      <c r="T834" s="224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5" t="s">
        <v>416</v>
      </c>
      <c r="AT834" s="225" t="s">
        <v>891</v>
      </c>
      <c r="AU834" s="225" t="s">
        <v>82</v>
      </c>
      <c r="AY834" s="18" t="s">
        <v>157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8" t="s">
        <v>80</v>
      </c>
      <c r="BK834" s="226">
        <f>ROUND(I834*H834,2)</f>
        <v>0</v>
      </c>
      <c r="BL834" s="18" t="s">
        <v>300</v>
      </c>
      <c r="BM834" s="225" t="s">
        <v>1769</v>
      </c>
    </row>
    <row r="835" s="2" customFormat="1">
      <c r="A835" s="39"/>
      <c r="B835" s="40"/>
      <c r="C835" s="41"/>
      <c r="D835" s="227" t="s">
        <v>166</v>
      </c>
      <c r="E835" s="41"/>
      <c r="F835" s="228" t="s">
        <v>1768</v>
      </c>
      <c r="G835" s="41"/>
      <c r="H835" s="41"/>
      <c r="I835" s="229"/>
      <c r="J835" s="41"/>
      <c r="K835" s="41"/>
      <c r="L835" s="45"/>
      <c r="M835" s="230"/>
      <c r="N835" s="231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166</v>
      </c>
      <c r="AU835" s="18" t="s">
        <v>82</v>
      </c>
    </row>
    <row r="836" s="2" customFormat="1" ht="33" customHeight="1">
      <c r="A836" s="39"/>
      <c r="B836" s="40"/>
      <c r="C836" s="214" t="s">
        <v>1770</v>
      </c>
      <c r="D836" s="214" t="s">
        <v>159</v>
      </c>
      <c r="E836" s="215" t="s">
        <v>1771</v>
      </c>
      <c r="F836" s="216" t="s">
        <v>1772</v>
      </c>
      <c r="G836" s="217" t="s">
        <v>308</v>
      </c>
      <c r="H836" s="218">
        <v>1</v>
      </c>
      <c r="I836" s="219"/>
      <c r="J836" s="220">
        <f>ROUND(I836*H836,2)</f>
        <v>0</v>
      </c>
      <c r="K836" s="216" t="s">
        <v>163</v>
      </c>
      <c r="L836" s="45"/>
      <c r="M836" s="221" t="s">
        <v>19</v>
      </c>
      <c r="N836" s="222" t="s">
        <v>43</v>
      </c>
      <c r="O836" s="85"/>
      <c r="P836" s="223">
        <f>O836*H836</f>
        <v>0</v>
      </c>
      <c r="Q836" s="223">
        <v>5.0000000000000002E-05</v>
      </c>
      <c r="R836" s="223">
        <f>Q836*H836</f>
        <v>5.0000000000000002E-05</v>
      </c>
      <c r="S836" s="223">
        <v>0</v>
      </c>
      <c r="T836" s="224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25" t="s">
        <v>300</v>
      </c>
      <c r="AT836" s="225" t="s">
        <v>159</v>
      </c>
      <c r="AU836" s="225" t="s">
        <v>82</v>
      </c>
      <c r="AY836" s="18" t="s">
        <v>157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8" t="s">
        <v>80</v>
      </c>
      <c r="BK836" s="226">
        <f>ROUND(I836*H836,2)</f>
        <v>0</v>
      </c>
      <c r="BL836" s="18" t="s">
        <v>300</v>
      </c>
      <c r="BM836" s="225" t="s">
        <v>1773</v>
      </c>
    </row>
    <row r="837" s="2" customFormat="1">
      <c r="A837" s="39"/>
      <c r="B837" s="40"/>
      <c r="C837" s="41"/>
      <c r="D837" s="227" t="s">
        <v>166</v>
      </c>
      <c r="E837" s="41"/>
      <c r="F837" s="228" t="s">
        <v>1774</v>
      </c>
      <c r="G837" s="41"/>
      <c r="H837" s="41"/>
      <c r="I837" s="229"/>
      <c r="J837" s="41"/>
      <c r="K837" s="41"/>
      <c r="L837" s="45"/>
      <c r="M837" s="230"/>
      <c r="N837" s="231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166</v>
      </c>
      <c r="AU837" s="18" t="s">
        <v>82</v>
      </c>
    </row>
    <row r="838" s="2" customFormat="1">
      <c r="A838" s="39"/>
      <c r="B838" s="40"/>
      <c r="C838" s="41"/>
      <c r="D838" s="232" t="s">
        <v>168</v>
      </c>
      <c r="E838" s="41"/>
      <c r="F838" s="233" t="s">
        <v>1775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168</v>
      </c>
      <c r="AU838" s="18" t="s">
        <v>82</v>
      </c>
    </row>
    <row r="839" s="2" customFormat="1" ht="16.5" customHeight="1">
      <c r="A839" s="39"/>
      <c r="B839" s="40"/>
      <c r="C839" s="271" t="s">
        <v>1776</v>
      </c>
      <c r="D839" s="271" t="s">
        <v>891</v>
      </c>
      <c r="E839" s="272" t="s">
        <v>1777</v>
      </c>
      <c r="F839" s="273" t="s">
        <v>1778</v>
      </c>
      <c r="G839" s="274" t="s">
        <v>308</v>
      </c>
      <c r="H839" s="275">
        <v>1</v>
      </c>
      <c r="I839" s="276"/>
      <c r="J839" s="277">
        <f>ROUND(I839*H839,2)</f>
        <v>0</v>
      </c>
      <c r="K839" s="273" t="s">
        <v>19</v>
      </c>
      <c r="L839" s="278"/>
      <c r="M839" s="279" t="s">
        <v>19</v>
      </c>
      <c r="N839" s="280" t="s">
        <v>43</v>
      </c>
      <c r="O839" s="85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5" t="s">
        <v>416</v>
      </c>
      <c r="AT839" s="225" t="s">
        <v>891</v>
      </c>
      <c r="AU839" s="225" t="s">
        <v>82</v>
      </c>
      <c r="AY839" s="18" t="s">
        <v>157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8" t="s">
        <v>80</v>
      </c>
      <c r="BK839" s="226">
        <f>ROUND(I839*H839,2)</f>
        <v>0</v>
      </c>
      <c r="BL839" s="18" t="s">
        <v>300</v>
      </c>
      <c r="BM839" s="225" t="s">
        <v>1779</v>
      </c>
    </row>
    <row r="840" s="2" customFormat="1">
      <c r="A840" s="39"/>
      <c r="B840" s="40"/>
      <c r="C840" s="41"/>
      <c r="D840" s="227" t="s">
        <v>166</v>
      </c>
      <c r="E840" s="41"/>
      <c r="F840" s="228" t="s">
        <v>1778</v>
      </c>
      <c r="G840" s="41"/>
      <c r="H840" s="41"/>
      <c r="I840" s="229"/>
      <c r="J840" s="41"/>
      <c r="K840" s="41"/>
      <c r="L840" s="45"/>
      <c r="M840" s="230"/>
      <c r="N840" s="231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166</v>
      </c>
      <c r="AU840" s="18" t="s">
        <v>82</v>
      </c>
    </row>
    <row r="841" s="2" customFormat="1" ht="24.15" customHeight="1">
      <c r="A841" s="39"/>
      <c r="B841" s="40"/>
      <c r="C841" s="214" t="s">
        <v>1780</v>
      </c>
      <c r="D841" s="214" t="s">
        <v>159</v>
      </c>
      <c r="E841" s="215" t="s">
        <v>1781</v>
      </c>
      <c r="F841" s="216" t="s">
        <v>1782</v>
      </c>
      <c r="G841" s="217" t="s">
        <v>588</v>
      </c>
      <c r="H841" s="218">
        <v>141.809</v>
      </c>
      <c r="I841" s="219"/>
      <c r="J841" s="220">
        <f>ROUND(I841*H841,2)</f>
        <v>0</v>
      </c>
      <c r="K841" s="216" t="s">
        <v>163</v>
      </c>
      <c r="L841" s="45"/>
      <c r="M841" s="221" t="s">
        <v>19</v>
      </c>
      <c r="N841" s="222" t="s">
        <v>43</v>
      </c>
      <c r="O841" s="85"/>
      <c r="P841" s="223">
        <f>O841*H841</f>
        <v>0</v>
      </c>
      <c r="Q841" s="223">
        <v>6.0000000000000002E-05</v>
      </c>
      <c r="R841" s="223">
        <f>Q841*H841</f>
        <v>0.0085085400000000002</v>
      </c>
      <c r="S841" s="223">
        <v>0</v>
      </c>
      <c r="T841" s="224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25" t="s">
        <v>300</v>
      </c>
      <c r="AT841" s="225" t="s">
        <v>159</v>
      </c>
      <c r="AU841" s="225" t="s">
        <v>82</v>
      </c>
      <c r="AY841" s="18" t="s">
        <v>157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8" t="s">
        <v>80</v>
      </c>
      <c r="BK841" s="226">
        <f>ROUND(I841*H841,2)</f>
        <v>0</v>
      </c>
      <c r="BL841" s="18" t="s">
        <v>300</v>
      </c>
      <c r="BM841" s="225" t="s">
        <v>1783</v>
      </c>
    </row>
    <row r="842" s="2" customFormat="1">
      <c r="A842" s="39"/>
      <c r="B842" s="40"/>
      <c r="C842" s="41"/>
      <c r="D842" s="227" t="s">
        <v>166</v>
      </c>
      <c r="E842" s="41"/>
      <c r="F842" s="228" t="s">
        <v>1784</v>
      </c>
      <c r="G842" s="41"/>
      <c r="H842" s="41"/>
      <c r="I842" s="229"/>
      <c r="J842" s="41"/>
      <c r="K842" s="41"/>
      <c r="L842" s="45"/>
      <c r="M842" s="230"/>
      <c r="N842" s="231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166</v>
      </c>
      <c r="AU842" s="18" t="s">
        <v>82</v>
      </c>
    </row>
    <row r="843" s="2" customFormat="1">
      <c r="A843" s="39"/>
      <c r="B843" s="40"/>
      <c r="C843" s="41"/>
      <c r="D843" s="232" t="s">
        <v>168</v>
      </c>
      <c r="E843" s="41"/>
      <c r="F843" s="233" t="s">
        <v>1785</v>
      </c>
      <c r="G843" s="41"/>
      <c r="H843" s="41"/>
      <c r="I843" s="229"/>
      <c r="J843" s="41"/>
      <c r="K843" s="41"/>
      <c r="L843" s="45"/>
      <c r="M843" s="230"/>
      <c r="N843" s="231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168</v>
      </c>
      <c r="AU843" s="18" t="s">
        <v>82</v>
      </c>
    </row>
    <row r="844" s="2" customFormat="1" ht="16.5" customHeight="1">
      <c r="A844" s="39"/>
      <c r="B844" s="40"/>
      <c r="C844" s="271" t="s">
        <v>1786</v>
      </c>
      <c r="D844" s="271" t="s">
        <v>891</v>
      </c>
      <c r="E844" s="272" t="s">
        <v>1787</v>
      </c>
      <c r="F844" s="273" t="s">
        <v>1788</v>
      </c>
      <c r="G844" s="274" t="s">
        <v>588</v>
      </c>
      <c r="H844" s="275">
        <v>141.809</v>
      </c>
      <c r="I844" s="276"/>
      <c r="J844" s="277">
        <f>ROUND(I844*H844,2)</f>
        <v>0</v>
      </c>
      <c r="K844" s="273" t="s">
        <v>19</v>
      </c>
      <c r="L844" s="278"/>
      <c r="M844" s="279" t="s">
        <v>19</v>
      </c>
      <c r="N844" s="280" t="s">
        <v>43</v>
      </c>
      <c r="O844" s="85"/>
      <c r="P844" s="223">
        <f>O844*H844</f>
        <v>0</v>
      </c>
      <c r="Q844" s="223">
        <v>0</v>
      </c>
      <c r="R844" s="223">
        <f>Q844*H844</f>
        <v>0</v>
      </c>
      <c r="S844" s="223">
        <v>0</v>
      </c>
      <c r="T844" s="224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25" t="s">
        <v>416</v>
      </c>
      <c r="AT844" s="225" t="s">
        <v>891</v>
      </c>
      <c r="AU844" s="225" t="s">
        <v>82</v>
      </c>
      <c r="AY844" s="18" t="s">
        <v>157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8" t="s">
        <v>80</v>
      </c>
      <c r="BK844" s="226">
        <f>ROUND(I844*H844,2)</f>
        <v>0</v>
      </c>
      <c r="BL844" s="18" t="s">
        <v>300</v>
      </c>
      <c r="BM844" s="225" t="s">
        <v>1789</v>
      </c>
    </row>
    <row r="845" s="2" customFormat="1">
      <c r="A845" s="39"/>
      <c r="B845" s="40"/>
      <c r="C845" s="41"/>
      <c r="D845" s="227" t="s">
        <v>166</v>
      </c>
      <c r="E845" s="41"/>
      <c r="F845" s="228" t="s">
        <v>1788</v>
      </c>
      <c r="G845" s="41"/>
      <c r="H845" s="41"/>
      <c r="I845" s="229"/>
      <c r="J845" s="41"/>
      <c r="K845" s="41"/>
      <c r="L845" s="45"/>
      <c r="M845" s="230"/>
      <c r="N845" s="231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166</v>
      </c>
      <c r="AU845" s="18" t="s">
        <v>82</v>
      </c>
    </row>
    <row r="846" s="12" customFormat="1" ht="22.8" customHeight="1">
      <c r="A846" s="12"/>
      <c r="B846" s="198"/>
      <c r="C846" s="199"/>
      <c r="D846" s="200" t="s">
        <v>71</v>
      </c>
      <c r="E846" s="212" t="s">
        <v>593</v>
      </c>
      <c r="F846" s="212" t="s">
        <v>594</v>
      </c>
      <c r="G846" s="199"/>
      <c r="H846" s="199"/>
      <c r="I846" s="202"/>
      <c r="J846" s="213">
        <f>BK846</f>
        <v>0</v>
      </c>
      <c r="K846" s="199"/>
      <c r="L846" s="204"/>
      <c r="M846" s="205"/>
      <c r="N846" s="206"/>
      <c r="O846" s="206"/>
      <c r="P846" s="207">
        <f>SUM(P847:P881)</f>
        <v>0</v>
      </c>
      <c r="Q846" s="206"/>
      <c r="R846" s="207">
        <f>SUM(R847:R881)</f>
        <v>12.616471000000002</v>
      </c>
      <c r="S846" s="206"/>
      <c r="T846" s="208">
        <f>SUM(T847:T881)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9" t="s">
        <v>82</v>
      </c>
      <c r="AT846" s="210" t="s">
        <v>71</v>
      </c>
      <c r="AU846" s="210" t="s">
        <v>80</v>
      </c>
      <c r="AY846" s="209" t="s">
        <v>157</v>
      </c>
      <c r="BK846" s="211">
        <f>SUM(BK847:BK881)</f>
        <v>0</v>
      </c>
    </row>
    <row r="847" s="2" customFormat="1" ht="16.5" customHeight="1">
      <c r="A847" s="39"/>
      <c r="B847" s="40"/>
      <c r="C847" s="214" t="s">
        <v>1790</v>
      </c>
      <c r="D847" s="214" t="s">
        <v>159</v>
      </c>
      <c r="E847" s="215" t="s">
        <v>1791</v>
      </c>
      <c r="F847" s="216" t="s">
        <v>1792</v>
      </c>
      <c r="G847" s="217" t="s">
        <v>200</v>
      </c>
      <c r="H847" s="218">
        <v>325.06999999999999</v>
      </c>
      <c r="I847" s="219"/>
      <c r="J847" s="220">
        <f>ROUND(I847*H847,2)</f>
        <v>0</v>
      </c>
      <c r="K847" s="216" t="s">
        <v>163</v>
      </c>
      <c r="L847" s="45"/>
      <c r="M847" s="221" t="s">
        <v>19</v>
      </c>
      <c r="N847" s="222" t="s">
        <v>43</v>
      </c>
      <c r="O847" s="85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25" t="s">
        <v>300</v>
      </c>
      <c r="AT847" s="225" t="s">
        <v>159</v>
      </c>
      <c r="AU847" s="225" t="s">
        <v>82</v>
      </c>
      <c r="AY847" s="18" t="s">
        <v>157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8" t="s">
        <v>80</v>
      </c>
      <c r="BK847" s="226">
        <f>ROUND(I847*H847,2)</f>
        <v>0</v>
      </c>
      <c r="BL847" s="18" t="s">
        <v>300</v>
      </c>
      <c r="BM847" s="225" t="s">
        <v>1793</v>
      </c>
    </row>
    <row r="848" s="2" customFormat="1">
      <c r="A848" s="39"/>
      <c r="B848" s="40"/>
      <c r="C848" s="41"/>
      <c r="D848" s="227" t="s">
        <v>166</v>
      </c>
      <c r="E848" s="41"/>
      <c r="F848" s="228" t="s">
        <v>1794</v>
      </c>
      <c r="G848" s="41"/>
      <c r="H848" s="41"/>
      <c r="I848" s="229"/>
      <c r="J848" s="41"/>
      <c r="K848" s="41"/>
      <c r="L848" s="45"/>
      <c r="M848" s="230"/>
      <c r="N848" s="231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166</v>
      </c>
      <c r="AU848" s="18" t="s">
        <v>82</v>
      </c>
    </row>
    <row r="849" s="2" customFormat="1">
      <c r="A849" s="39"/>
      <c r="B849" s="40"/>
      <c r="C849" s="41"/>
      <c r="D849" s="232" t="s">
        <v>168</v>
      </c>
      <c r="E849" s="41"/>
      <c r="F849" s="233" t="s">
        <v>1795</v>
      </c>
      <c r="G849" s="41"/>
      <c r="H849" s="41"/>
      <c r="I849" s="229"/>
      <c r="J849" s="41"/>
      <c r="K849" s="41"/>
      <c r="L849" s="45"/>
      <c r="M849" s="230"/>
      <c r="N849" s="231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168</v>
      </c>
      <c r="AU849" s="18" t="s">
        <v>82</v>
      </c>
    </row>
    <row r="850" s="13" customFormat="1">
      <c r="A850" s="13"/>
      <c r="B850" s="234"/>
      <c r="C850" s="235"/>
      <c r="D850" s="227" t="s">
        <v>170</v>
      </c>
      <c r="E850" s="236" t="s">
        <v>19</v>
      </c>
      <c r="F850" s="237" t="s">
        <v>1796</v>
      </c>
      <c r="G850" s="235"/>
      <c r="H850" s="238">
        <v>194.06999999999999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170</v>
      </c>
      <c r="AU850" s="244" t="s">
        <v>82</v>
      </c>
      <c r="AV850" s="13" t="s">
        <v>82</v>
      </c>
      <c r="AW850" s="13" t="s">
        <v>33</v>
      </c>
      <c r="AX850" s="13" t="s">
        <v>72</v>
      </c>
      <c r="AY850" s="244" t="s">
        <v>157</v>
      </c>
    </row>
    <row r="851" s="14" customFormat="1">
      <c r="A851" s="14"/>
      <c r="B851" s="245"/>
      <c r="C851" s="246"/>
      <c r="D851" s="227" t="s">
        <v>170</v>
      </c>
      <c r="E851" s="247" t="s">
        <v>19</v>
      </c>
      <c r="F851" s="248" t="s">
        <v>205</v>
      </c>
      <c r="G851" s="246"/>
      <c r="H851" s="249">
        <v>194.06999999999999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170</v>
      </c>
      <c r="AU851" s="255" t="s">
        <v>82</v>
      </c>
      <c r="AV851" s="14" t="s">
        <v>111</v>
      </c>
      <c r="AW851" s="14" t="s">
        <v>33</v>
      </c>
      <c r="AX851" s="14" t="s">
        <v>72</v>
      </c>
      <c r="AY851" s="255" t="s">
        <v>157</v>
      </c>
    </row>
    <row r="852" s="13" customFormat="1">
      <c r="A852" s="13"/>
      <c r="B852" s="234"/>
      <c r="C852" s="235"/>
      <c r="D852" s="227" t="s">
        <v>170</v>
      </c>
      <c r="E852" s="236" t="s">
        <v>19</v>
      </c>
      <c r="F852" s="237" t="s">
        <v>1797</v>
      </c>
      <c r="G852" s="235"/>
      <c r="H852" s="238">
        <v>38.960000000000001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170</v>
      </c>
      <c r="AU852" s="244" t="s">
        <v>82</v>
      </c>
      <c r="AV852" s="13" t="s">
        <v>82</v>
      </c>
      <c r="AW852" s="13" t="s">
        <v>33</v>
      </c>
      <c r="AX852" s="13" t="s">
        <v>72</v>
      </c>
      <c r="AY852" s="244" t="s">
        <v>157</v>
      </c>
    </row>
    <row r="853" s="14" customFormat="1">
      <c r="A853" s="14"/>
      <c r="B853" s="245"/>
      <c r="C853" s="246"/>
      <c r="D853" s="227" t="s">
        <v>170</v>
      </c>
      <c r="E853" s="247" t="s">
        <v>19</v>
      </c>
      <c r="F853" s="248" t="s">
        <v>207</v>
      </c>
      <c r="G853" s="246"/>
      <c r="H853" s="249">
        <v>38.960000000000001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170</v>
      </c>
      <c r="AU853" s="255" t="s">
        <v>82</v>
      </c>
      <c r="AV853" s="14" t="s">
        <v>111</v>
      </c>
      <c r="AW853" s="14" t="s">
        <v>33</v>
      </c>
      <c r="AX853" s="14" t="s">
        <v>72</v>
      </c>
      <c r="AY853" s="255" t="s">
        <v>157</v>
      </c>
    </row>
    <row r="854" s="13" customFormat="1">
      <c r="A854" s="13"/>
      <c r="B854" s="234"/>
      <c r="C854" s="235"/>
      <c r="D854" s="227" t="s">
        <v>170</v>
      </c>
      <c r="E854" s="236" t="s">
        <v>19</v>
      </c>
      <c r="F854" s="237" t="s">
        <v>1798</v>
      </c>
      <c r="G854" s="235"/>
      <c r="H854" s="238">
        <v>38.57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170</v>
      </c>
      <c r="AU854" s="244" t="s">
        <v>82</v>
      </c>
      <c r="AV854" s="13" t="s">
        <v>82</v>
      </c>
      <c r="AW854" s="13" t="s">
        <v>33</v>
      </c>
      <c r="AX854" s="13" t="s">
        <v>72</v>
      </c>
      <c r="AY854" s="244" t="s">
        <v>157</v>
      </c>
    </row>
    <row r="855" s="14" customFormat="1">
      <c r="A855" s="14"/>
      <c r="B855" s="245"/>
      <c r="C855" s="246"/>
      <c r="D855" s="227" t="s">
        <v>170</v>
      </c>
      <c r="E855" s="247" t="s">
        <v>19</v>
      </c>
      <c r="F855" s="248" t="s">
        <v>218</v>
      </c>
      <c r="G855" s="246"/>
      <c r="H855" s="249">
        <v>38.57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170</v>
      </c>
      <c r="AU855" s="255" t="s">
        <v>82</v>
      </c>
      <c r="AV855" s="14" t="s">
        <v>111</v>
      </c>
      <c r="AW855" s="14" t="s">
        <v>33</v>
      </c>
      <c r="AX855" s="14" t="s">
        <v>72</v>
      </c>
      <c r="AY855" s="255" t="s">
        <v>157</v>
      </c>
    </row>
    <row r="856" s="13" customFormat="1">
      <c r="A856" s="13"/>
      <c r="B856" s="234"/>
      <c r="C856" s="235"/>
      <c r="D856" s="227" t="s">
        <v>170</v>
      </c>
      <c r="E856" s="236" t="s">
        <v>19</v>
      </c>
      <c r="F856" s="237" t="s">
        <v>1799</v>
      </c>
      <c r="G856" s="235"/>
      <c r="H856" s="238">
        <v>37.630000000000003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170</v>
      </c>
      <c r="AU856" s="244" t="s">
        <v>82</v>
      </c>
      <c r="AV856" s="13" t="s">
        <v>82</v>
      </c>
      <c r="AW856" s="13" t="s">
        <v>33</v>
      </c>
      <c r="AX856" s="13" t="s">
        <v>72</v>
      </c>
      <c r="AY856" s="244" t="s">
        <v>157</v>
      </c>
    </row>
    <row r="857" s="14" customFormat="1">
      <c r="A857" s="14"/>
      <c r="B857" s="245"/>
      <c r="C857" s="246"/>
      <c r="D857" s="227" t="s">
        <v>170</v>
      </c>
      <c r="E857" s="247" t="s">
        <v>19</v>
      </c>
      <c r="F857" s="248" t="s">
        <v>220</v>
      </c>
      <c r="G857" s="246"/>
      <c r="H857" s="249">
        <v>37.630000000000003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170</v>
      </c>
      <c r="AU857" s="255" t="s">
        <v>82</v>
      </c>
      <c r="AV857" s="14" t="s">
        <v>111</v>
      </c>
      <c r="AW857" s="14" t="s">
        <v>33</v>
      </c>
      <c r="AX857" s="14" t="s">
        <v>72</v>
      </c>
      <c r="AY857" s="255" t="s">
        <v>157</v>
      </c>
    </row>
    <row r="858" s="13" customFormat="1">
      <c r="A858" s="13"/>
      <c r="B858" s="234"/>
      <c r="C858" s="235"/>
      <c r="D858" s="227" t="s">
        <v>170</v>
      </c>
      <c r="E858" s="236" t="s">
        <v>19</v>
      </c>
      <c r="F858" s="237" t="s">
        <v>1800</v>
      </c>
      <c r="G858" s="235"/>
      <c r="H858" s="238">
        <v>15.84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170</v>
      </c>
      <c r="AU858" s="244" t="s">
        <v>82</v>
      </c>
      <c r="AV858" s="13" t="s">
        <v>82</v>
      </c>
      <c r="AW858" s="13" t="s">
        <v>33</v>
      </c>
      <c r="AX858" s="13" t="s">
        <v>72</v>
      </c>
      <c r="AY858" s="244" t="s">
        <v>157</v>
      </c>
    </row>
    <row r="859" s="14" customFormat="1">
      <c r="A859" s="14"/>
      <c r="B859" s="245"/>
      <c r="C859" s="246"/>
      <c r="D859" s="227" t="s">
        <v>170</v>
      </c>
      <c r="E859" s="247" t="s">
        <v>19</v>
      </c>
      <c r="F859" s="248" t="s">
        <v>611</v>
      </c>
      <c r="G859" s="246"/>
      <c r="H859" s="249">
        <v>15.84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170</v>
      </c>
      <c r="AU859" s="255" t="s">
        <v>82</v>
      </c>
      <c r="AV859" s="14" t="s">
        <v>111</v>
      </c>
      <c r="AW859" s="14" t="s">
        <v>33</v>
      </c>
      <c r="AX859" s="14" t="s">
        <v>72</v>
      </c>
      <c r="AY859" s="255" t="s">
        <v>157</v>
      </c>
    </row>
    <row r="860" s="15" customFormat="1">
      <c r="A860" s="15"/>
      <c r="B860" s="256"/>
      <c r="C860" s="257"/>
      <c r="D860" s="227" t="s">
        <v>170</v>
      </c>
      <c r="E860" s="258" t="s">
        <v>19</v>
      </c>
      <c r="F860" s="259" t="s">
        <v>208</v>
      </c>
      <c r="G860" s="257"/>
      <c r="H860" s="260">
        <v>325.06999999999999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6" t="s">
        <v>170</v>
      </c>
      <c r="AU860" s="266" t="s">
        <v>82</v>
      </c>
      <c r="AV860" s="15" t="s">
        <v>164</v>
      </c>
      <c r="AW860" s="15" t="s">
        <v>33</v>
      </c>
      <c r="AX860" s="15" t="s">
        <v>80</v>
      </c>
      <c r="AY860" s="266" t="s">
        <v>157</v>
      </c>
    </row>
    <row r="861" s="2" customFormat="1" ht="16.5" customHeight="1">
      <c r="A861" s="39"/>
      <c r="B861" s="40"/>
      <c r="C861" s="214" t="s">
        <v>1801</v>
      </c>
      <c r="D861" s="214" t="s">
        <v>159</v>
      </c>
      <c r="E861" s="215" t="s">
        <v>1802</v>
      </c>
      <c r="F861" s="216" t="s">
        <v>1803</v>
      </c>
      <c r="G861" s="217" t="s">
        <v>200</v>
      </c>
      <c r="H861" s="218">
        <v>325.06999999999999</v>
      </c>
      <c r="I861" s="219"/>
      <c r="J861" s="220">
        <f>ROUND(I861*H861,2)</f>
        <v>0</v>
      </c>
      <c r="K861" s="216" t="s">
        <v>163</v>
      </c>
      <c r="L861" s="45"/>
      <c r="M861" s="221" t="s">
        <v>19</v>
      </c>
      <c r="N861" s="222" t="s">
        <v>43</v>
      </c>
      <c r="O861" s="85"/>
      <c r="P861" s="223">
        <f>O861*H861</f>
        <v>0</v>
      </c>
      <c r="Q861" s="223">
        <v>0.00029999999999999997</v>
      </c>
      <c r="R861" s="223">
        <f>Q861*H861</f>
        <v>0.097520999999999983</v>
      </c>
      <c r="S861" s="223">
        <v>0</v>
      </c>
      <c r="T861" s="224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25" t="s">
        <v>300</v>
      </c>
      <c r="AT861" s="225" t="s">
        <v>159</v>
      </c>
      <c r="AU861" s="225" t="s">
        <v>82</v>
      </c>
      <c r="AY861" s="18" t="s">
        <v>157</v>
      </c>
      <c r="BE861" s="226">
        <f>IF(N861="základní",J861,0)</f>
        <v>0</v>
      </c>
      <c r="BF861" s="226">
        <f>IF(N861="snížená",J861,0)</f>
        <v>0</v>
      </c>
      <c r="BG861" s="226">
        <f>IF(N861="zákl. přenesená",J861,0)</f>
        <v>0</v>
      </c>
      <c r="BH861" s="226">
        <f>IF(N861="sníž. přenesená",J861,0)</f>
        <v>0</v>
      </c>
      <c r="BI861" s="226">
        <f>IF(N861="nulová",J861,0)</f>
        <v>0</v>
      </c>
      <c r="BJ861" s="18" t="s">
        <v>80</v>
      </c>
      <c r="BK861" s="226">
        <f>ROUND(I861*H861,2)</f>
        <v>0</v>
      </c>
      <c r="BL861" s="18" t="s">
        <v>300</v>
      </c>
      <c r="BM861" s="225" t="s">
        <v>1804</v>
      </c>
    </row>
    <row r="862" s="2" customFormat="1">
      <c r="A862" s="39"/>
      <c r="B862" s="40"/>
      <c r="C862" s="41"/>
      <c r="D862" s="227" t="s">
        <v>166</v>
      </c>
      <c r="E862" s="41"/>
      <c r="F862" s="228" t="s">
        <v>1805</v>
      </c>
      <c r="G862" s="41"/>
      <c r="H862" s="41"/>
      <c r="I862" s="229"/>
      <c r="J862" s="41"/>
      <c r="K862" s="41"/>
      <c r="L862" s="45"/>
      <c r="M862" s="230"/>
      <c r="N862" s="231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166</v>
      </c>
      <c r="AU862" s="18" t="s">
        <v>82</v>
      </c>
    </row>
    <row r="863" s="2" customFormat="1">
      <c r="A863" s="39"/>
      <c r="B863" s="40"/>
      <c r="C863" s="41"/>
      <c r="D863" s="232" t="s">
        <v>168</v>
      </c>
      <c r="E863" s="41"/>
      <c r="F863" s="233" t="s">
        <v>1806</v>
      </c>
      <c r="G863" s="41"/>
      <c r="H863" s="41"/>
      <c r="I863" s="229"/>
      <c r="J863" s="41"/>
      <c r="K863" s="41"/>
      <c r="L863" s="45"/>
      <c r="M863" s="230"/>
      <c r="N863" s="231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168</v>
      </c>
      <c r="AU863" s="18" t="s">
        <v>82</v>
      </c>
    </row>
    <row r="864" s="2" customFormat="1" ht="24.15" customHeight="1">
      <c r="A864" s="39"/>
      <c r="B864" s="40"/>
      <c r="C864" s="214" t="s">
        <v>1807</v>
      </c>
      <c r="D864" s="214" t="s">
        <v>159</v>
      </c>
      <c r="E864" s="215" t="s">
        <v>1808</v>
      </c>
      <c r="F864" s="216" t="s">
        <v>1809</v>
      </c>
      <c r="G864" s="217" t="s">
        <v>200</v>
      </c>
      <c r="H864" s="218">
        <v>15.84</v>
      </c>
      <c r="I864" s="219"/>
      <c r="J864" s="220">
        <f>ROUND(I864*H864,2)</f>
        <v>0</v>
      </c>
      <c r="K864" s="216" t="s">
        <v>163</v>
      </c>
      <c r="L864" s="45"/>
      <c r="M864" s="221" t="s">
        <v>19</v>
      </c>
      <c r="N864" s="222" t="s">
        <v>43</v>
      </c>
      <c r="O864" s="85"/>
      <c r="P864" s="223">
        <f>O864*H864</f>
        <v>0</v>
      </c>
      <c r="Q864" s="223">
        <v>0.012</v>
      </c>
      <c r="R864" s="223">
        <f>Q864*H864</f>
        <v>0.19008</v>
      </c>
      <c r="S864" s="223">
        <v>0</v>
      </c>
      <c r="T864" s="224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5" t="s">
        <v>300</v>
      </c>
      <c r="AT864" s="225" t="s">
        <v>159</v>
      </c>
      <c r="AU864" s="225" t="s">
        <v>82</v>
      </c>
      <c r="AY864" s="18" t="s">
        <v>157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8" t="s">
        <v>80</v>
      </c>
      <c r="BK864" s="226">
        <f>ROUND(I864*H864,2)</f>
        <v>0</v>
      </c>
      <c r="BL864" s="18" t="s">
        <v>300</v>
      </c>
      <c r="BM864" s="225" t="s">
        <v>1810</v>
      </c>
    </row>
    <row r="865" s="2" customFormat="1">
      <c r="A865" s="39"/>
      <c r="B865" s="40"/>
      <c r="C865" s="41"/>
      <c r="D865" s="227" t="s">
        <v>166</v>
      </c>
      <c r="E865" s="41"/>
      <c r="F865" s="228" t="s">
        <v>1811</v>
      </c>
      <c r="G865" s="41"/>
      <c r="H865" s="41"/>
      <c r="I865" s="229"/>
      <c r="J865" s="41"/>
      <c r="K865" s="41"/>
      <c r="L865" s="45"/>
      <c r="M865" s="230"/>
      <c r="N865" s="231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166</v>
      </c>
      <c r="AU865" s="18" t="s">
        <v>82</v>
      </c>
    </row>
    <row r="866" s="2" customFormat="1">
      <c r="A866" s="39"/>
      <c r="B866" s="40"/>
      <c r="C866" s="41"/>
      <c r="D866" s="232" t="s">
        <v>168</v>
      </c>
      <c r="E866" s="41"/>
      <c r="F866" s="233" t="s">
        <v>1812</v>
      </c>
      <c r="G866" s="41"/>
      <c r="H866" s="41"/>
      <c r="I866" s="229"/>
      <c r="J866" s="41"/>
      <c r="K866" s="41"/>
      <c r="L866" s="45"/>
      <c r="M866" s="230"/>
      <c r="N866" s="231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168</v>
      </c>
      <c r="AU866" s="18" t="s">
        <v>82</v>
      </c>
    </row>
    <row r="867" s="13" customFormat="1">
      <c r="A867" s="13"/>
      <c r="B867" s="234"/>
      <c r="C867" s="235"/>
      <c r="D867" s="227" t="s">
        <v>170</v>
      </c>
      <c r="E867" s="236" t="s">
        <v>19</v>
      </c>
      <c r="F867" s="237" t="s">
        <v>1813</v>
      </c>
      <c r="G867" s="235"/>
      <c r="H867" s="238">
        <v>15.84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170</v>
      </c>
      <c r="AU867" s="244" t="s">
        <v>82</v>
      </c>
      <c r="AV867" s="13" t="s">
        <v>82</v>
      </c>
      <c r="AW867" s="13" t="s">
        <v>33</v>
      </c>
      <c r="AX867" s="13" t="s">
        <v>80</v>
      </c>
      <c r="AY867" s="244" t="s">
        <v>157</v>
      </c>
    </row>
    <row r="868" s="2" customFormat="1" ht="37.8" customHeight="1">
      <c r="A868" s="39"/>
      <c r="B868" s="40"/>
      <c r="C868" s="214" t="s">
        <v>1814</v>
      </c>
      <c r="D868" s="214" t="s">
        <v>159</v>
      </c>
      <c r="E868" s="215" t="s">
        <v>1815</v>
      </c>
      <c r="F868" s="216" t="s">
        <v>1816</v>
      </c>
      <c r="G868" s="217" t="s">
        <v>200</v>
      </c>
      <c r="H868" s="218">
        <v>325.06999999999999</v>
      </c>
      <c r="I868" s="219"/>
      <c r="J868" s="220">
        <f>ROUND(I868*H868,2)</f>
        <v>0</v>
      </c>
      <c r="K868" s="216" t="s">
        <v>163</v>
      </c>
      <c r="L868" s="45"/>
      <c r="M868" s="221" t="s">
        <v>19</v>
      </c>
      <c r="N868" s="222" t="s">
        <v>43</v>
      </c>
      <c r="O868" s="85"/>
      <c r="P868" s="223">
        <f>O868*H868</f>
        <v>0</v>
      </c>
      <c r="Q868" s="223">
        <v>0.0089999999999999993</v>
      </c>
      <c r="R868" s="223">
        <f>Q868*H868</f>
        <v>2.9256299999999995</v>
      </c>
      <c r="S868" s="223">
        <v>0</v>
      </c>
      <c r="T868" s="224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25" t="s">
        <v>300</v>
      </c>
      <c r="AT868" s="225" t="s">
        <v>159</v>
      </c>
      <c r="AU868" s="225" t="s">
        <v>82</v>
      </c>
      <c r="AY868" s="18" t="s">
        <v>157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8" t="s">
        <v>80</v>
      </c>
      <c r="BK868" s="226">
        <f>ROUND(I868*H868,2)</f>
        <v>0</v>
      </c>
      <c r="BL868" s="18" t="s">
        <v>300</v>
      </c>
      <c r="BM868" s="225" t="s">
        <v>1817</v>
      </c>
    </row>
    <row r="869" s="2" customFormat="1">
      <c r="A869" s="39"/>
      <c r="B869" s="40"/>
      <c r="C869" s="41"/>
      <c r="D869" s="227" t="s">
        <v>166</v>
      </c>
      <c r="E869" s="41"/>
      <c r="F869" s="228" t="s">
        <v>1818</v>
      </c>
      <c r="G869" s="41"/>
      <c r="H869" s="41"/>
      <c r="I869" s="229"/>
      <c r="J869" s="41"/>
      <c r="K869" s="41"/>
      <c r="L869" s="45"/>
      <c r="M869" s="230"/>
      <c r="N869" s="231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166</v>
      </c>
      <c r="AU869" s="18" t="s">
        <v>82</v>
      </c>
    </row>
    <row r="870" s="2" customFormat="1">
      <c r="A870" s="39"/>
      <c r="B870" s="40"/>
      <c r="C870" s="41"/>
      <c r="D870" s="232" t="s">
        <v>168</v>
      </c>
      <c r="E870" s="41"/>
      <c r="F870" s="233" t="s">
        <v>1819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168</v>
      </c>
      <c r="AU870" s="18" t="s">
        <v>82</v>
      </c>
    </row>
    <row r="871" s="2" customFormat="1" ht="37.8" customHeight="1">
      <c r="A871" s="39"/>
      <c r="B871" s="40"/>
      <c r="C871" s="271" t="s">
        <v>1820</v>
      </c>
      <c r="D871" s="271" t="s">
        <v>891</v>
      </c>
      <c r="E871" s="272" t="s">
        <v>1821</v>
      </c>
      <c r="F871" s="273" t="s">
        <v>1822</v>
      </c>
      <c r="G871" s="274" t="s">
        <v>200</v>
      </c>
      <c r="H871" s="275">
        <v>373.83100000000002</v>
      </c>
      <c r="I871" s="276"/>
      <c r="J871" s="277">
        <f>ROUND(I871*H871,2)</f>
        <v>0</v>
      </c>
      <c r="K871" s="273" t="s">
        <v>163</v>
      </c>
      <c r="L871" s="278"/>
      <c r="M871" s="279" t="s">
        <v>19</v>
      </c>
      <c r="N871" s="280" t="s">
        <v>43</v>
      </c>
      <c r="O871" s="85"/>
      <c r="P871" s="223">
        <f>O871*H871</f>
        <v>0</v>
      </c>
      <c r="Q871" s="223">
        <v>0.025000000000000001</v>
      </c>
      <c r="R871" s="223">
        <f>Q871*H871</f>
        <v>9.3457750000000015</v>
      </c>
      <c r="S871" s="223">
        <v>0</v>
      </c>
      <c r="T871" s="224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25" t="s">
        <v>416</v>
      </c>
      <c r="AT871" s="225" t="s">
        <v>891</v>
      </c>
      <c r="AU871" s="225" t="s">
        <v>82</v>
      </c>
      <c r="AY871" s="18" t="s">
        <v>157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8" t="s">
        <v>80</v>
      </c>
      <c r="BK871" s="226">
        <f>ROUND(I871*H871,2)</f>
        <v>0</v>
      </c>
      <c r="BL871" s="18" t="s">
        <v>300</v>
      </c>
      <c r="BM871" s="225" t="s">
        <v>1823</v>
      </c>
    </row>
    <row r="872" s="2" customFormat="1">
      <c r="A872" s="39"/>
      <c r="B872" s="40"/>
      <c r="C872" s="41"/>
      <c r="D872" s="227" t="s">
        <v>166</v>
      </c>
      <c r="E872" s="41"/>
      <c r="F872" s="228" t="s">
        <v>1822</v>
      </c>
      <c r="G872" s="41"/>
      <c r="H872" s="41"/>
      <c r="I872" s="229"/>
      <c r="J872" s="41"/>
      <c r="K872" s="41"/>
      <c r="L872" s="45"/>
      <c r="M872" s="230"/>
      <c r="N872" s="231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166</v>
      </c>
      <c r="AU872" s="18" t="s">
        <v>82</v>
      </c>
    </row>
    <row r="873" s="2" customFormat="1">
      <c r="A873" s="39"/>
      <c r="B873" s="40"/>
      <c r="C873" s="41"/>
      <c r="D873" s="227" t="s">
        <v>298</v>
      </c>
      <c r="E873" s="41"/>
      <c r="F873" s="267" t="s">
        <v>1824</v>
      </c>
      <c r="G873" s="41"/>
      <c r="H873" s="41"/>
      <c r="I873" s="229"/>
      <c r="J873" s="41"/>
      <c r="K873" s="41"/>
      <c r="L873" s="45"/>
      <c r="M873" s="230"/>
      <c r="N873" s="231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298</v>
      </c>
      <c r="AU873" s="18" t="s">
        <v>82</v>
      </c>
    </row>
    <row r="874" s="13" customFormat="1">
      <c r="A874" s="13"/>
      <c r="B874" s="234"/>
      <c r="C874" s="235"/>
      <c r="D874" s="227" t="s">
        <v>170</v>
      </c>
      <c r="E874" s="235"/>
      <c r="F874" s="237" t="s">
        <v>1825</v>
      </c>
      <c r="G874" s="235"/>
      <c r="H874" s="238">
        <v>373.83100000000002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170</v>
      </c>
      <c r="AU874" s="244" t="s">
        <v>82</v>
      </c>
      <c r="AV874" s="13" t="s">
        <v>82</v>
      </c>
      <c r="AW874" s="13" t="s">
        <v>4</v>
      </c>
      <c r="AX874" s="13" t="s">
        <v>80</v>
      </c>
      <c r="AY874" s="244" t="s">
        <v>157</v>
      </c>
    </row>
    <row r="875" s="2" customFormat="1" ht="24.15" customHeight="1">
      <c r="A875" s="39"/>
      <c r="B875" s="40"/>
      <c r="C875" s="214" t="s">
        <v>1826</v>
      </c>
      <c r="D875" s="214" t="s">
        <v>159</v>
      </c>
      <c r="E875" s="215" t="s">
        <v>1827</v>
      </c>
      <c r="F875" s="216" t="s">
        <v>1828</v>
      </c>
      <c r="G875" s="217" t="s">
        <v>200</v>
      </c>
      <c r="H875" s="218">
        <v>38.310000000000002</v>
      </c>
      <c r="I875" s="219"/>
      <c r="J875" s="220">
        <f>ROUND(I875*H875,2)</f>
        <v>0</v>
      </c>
      <c r="K875" s="216" t="s">
        <v>163</v>
      </c>
      <c r="L875" s="45"/>
      <c r="M875" s="221" t="s">
        <v>19</v>
      </c>
      <c r="N875" s="222" t="s">
        <v>43</v>
      </c>
      <c r="O875" s="85"/>
      <c r="P875" s="223">
        <f>O875*H875</f>
        <v>0</v>
      </c>
      <c r="Q875" s="223">
        <v>0.0015</v>
      </c>
      <c r="R875" s="223">
        <f>Q875*H875</f>
        <v>0.057465000000000002</v>
      </c>
      <c r="S875" s="223">
        <v>0</v>
      </c>
      <c r="T875" s="224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5" t="s">
        <v>300</v>
      </c>
      <c r="AT875" s="225" t="s">
        <v>159</v>
      </c>
      <c r="AU875" s="225" t="s">
        <v>82</v>
      </c>
      <c r="AY875" s="18" t="s">
        <v>157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8" t="s">
        <v>80</v>
      </c>
      <c r="BK875" s="226">
        <f>ROUND(I875*H875,2)</f>
        <v>0</v>
      </c>
      <c r="BL875" s="18" t="s">
        <v>300</v>
      </c>
      <c r="BM875" s="225" t="s">
        <v>1829</v>
      </c>
    </row>
    <row r="876" s="2" customFormat="1">
      <c r="A876" s="39"/>
      <c r="B876" s="40"/>
      <c r="C876" s="41"/>
      <c r="D876" s="227" t="s">
        <v>166</v>
      </c>
      <c r="E876" s="41"/>
      <c r="F876" s="228" t="s">
        <v>1830</v>
      </c>
      <c r="G876" s="41"/>
      <c r="H876" s="41"/>
      <c r="I876" s="229"/>
      <c r="J876" s="41"/>
      <c r="K876" s="41"/>
      <c r="L876" s="45"/>
      <c r="M876" s="230"/>
      <c r="N876" s="231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166</v>
      </c>
      <c r="AU876" s="18" t="s">
        <v>82</v>
      </c>
    </row>
    <row r="877" s="2" customFormat="1">
      <c r="A877" s="39"/>
      <c r="B877" s="40"/>
      <c r="C877" s="41"/>
      <c r="D877" s="232" t="s">
        <v>168</v>
      </c>
      <c r="E877" s="41"/>
      <c r="F877" s="233" t="s">
        <v>1831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168</v>
      </c>
      <c r="AU877" s="18" t="s">
        <v>82</v>
      </c>
    </row>
    <row r="878" s="13" customFormat="1">
      <c r="A878" s="13"/>
      <c r="B878" s="234"/>
      <c r="C878" s="235"/>
      <c r="D878" s="227" t="s">
        <v>170</v>
      </c>
      <c r="E878" s="236" t="s">
        <v>19</v>
      </c>
      <c r="F878" s="237" t="s">
        <v>1832</v>
      </c>
      <c r="G878" s="235"/>
      <c r="H878" s="238">
        <v>38.310000000000002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170</v>
      </c>
      <c r="AU878" s="244" t="s">
        <v>82</v>
      </c>
      <c r="AV878" s="13" t="s">
        <v>82</v>
      </c>
      <c r="AW878" s="13" t="s">
        <v>33</v>
      </c>
      <c r="AX878" s="13" t="s">
        <v>80</v>
      </c>
      <c r="AY878" s="244" t="s">
        <v>157</v>
      </c>
    </row>
    <row r="879" s="2" customFormat="1" ht="24.15" customHeight="1">
      <c r="A879" s="39"/>
      <c r="B879" s="40"/>
      <c r="C879" s="214" t="s">
        <v>1833</v>
      </c>
      <c r="D879" s="214" t="s">
        <v>159</v>
      </c>
      <c r="E879" s="215" t="s">
        <v>1834</v>
      </c>
      <c r="F879" s="216" t="s">
        <v>1835</v>
      </c>
      <c r="G879" s="217" t="s">
        <v>190</v>
      </c>
      <c r="H879" s="218">
        <v>12.616</v>
      </c>
      <c r="I879" s="219"/>
      <c r="J879" s="220">
        <f>ROUND(I879*H879,2)</f>
        <v>0</v>
      </c>
      <c r="K879" s="216" t="s">
        <v>163</v>
      </c>
      <c r="L879" s="45"/>
      <c r="M879" s="221" t="s">
        <v>19</v>
      </c>
      <c r="N879" s="222" t="s">
        <v>43</v>
      </c>
      <c r="O879" s="85"/>
      <c r="P879" s="223">
        <f>O879*H879</f>
        <v>0</v>
      </c>
      <c r="Q879" s="223">
        <v>0</v>
      </c>
      <c r="R879" s="223">
        <f>Q879*H879</f>
        <v>0</v>
      </c>
      <c r="S879" s="223">
        <v>0</v>
      </c>
      <c r="T879" s="224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25" t="s">
        <v>300</v>
      </c>
      <c r="AT879" s="225" t="s">
        <v>159</v>
      </c>
      <c r="AU879" s="225" t="s">
        <v>82</v>
      </c>
      <c r="AY879" s="18" t="s">
        <v>157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8" t="s">
        <v>80</v>
      </c>
      <c r="BK879" s="226">
        <f>ROUND(I879*H879,2)</f>
        <v>0</v>
      </c>
      <c r="BL879" s="18" t="s">
        <v>300</v>
      </c>
      <c r="BM879" s="225" t="s">
        <v>1836</v>
      </c>
    </row>
    <row r="880" s="2" customFormat="1">
      <c r="A880" s="39"/>
      <c r="B880" s="40"/>
      <c r="C880" s="41"/>
      <c r="D880" s="227" t="s">
        <v>166</v>
      </c>
      <c r="E880" s="41"/>
      <c r="F880" s="228" t="s">
        <v>1837</v>
      </c>
      <c r="G880" s="41"/>
      <c r="H880" s="41"/>
      <c r="I880" s="229"/>
      <c r="J880" s="41"/>
      <c r="K880" s="41"/>
      <c r="L880" s="45"/>
      <c r="M880" s="230"/>
      <c r="N880" s="231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166</v>
      </c>
      <c r="AU880" s="18" t="s">
        <v>82</v>
      </c>
    </row>
    <row r="881" s="2" customFormat="1">
      <c r="A881" s="39"/>
      <c r="B881" s="40"/>
      <c r="C881" s="41"/>
      <c r="D881" s="232" t="s">
        <v>168</v>
      </c>
      <c r="E881" s="41"/>
      <c r="F881" s="233" t="s">
        <v>1838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168</v>
      </c>
      <c r="AU881" s="18" t="s">
        <v>82</v>
      </c>
    </row>
    <row r="882" s="12" customFormat="1" ht="22.8" customHeight="1">
      <c r="A882" s="12"/>
      <c r="B882" s="198"/>
      <c r="C882" s="199"/>
      <c r="D882" s="200" t="s">
        <v>71</v>
      </c>
      <c r="E882" s="212" t="s">
        <v>1839</v>
      </c>
      <c r="F882" s="212" t="s">
        <v>1840</v>
      </c>
      <c r="G882" s="199"/>
      <c r="H882" s="199"/>
      <c r="I882" s="202"/>
      <c r="J882" s="213">
        <f>BK882</f>
        <v>0</v>
      </c>
      <c r="K882" s="199"/>
      <c r="L882" s="204"/>
      <c r="M882" s="205"/>
      <c r="N882" s="206"/>
      <c r="O882" s="206"/>
      <c r="P882" s="207">
        <f>SUM(P883:P889)</f>
        <v>0</v>
      </c>
      <c r="Q882" s="206"/>
      <c r="R882" s="207">
        <f>SUM(R883:R889)</f>
        <v>0.00191073</v>
      </c>
      <c r="S882" s="206"/>
      <c r="T882" s="208">
        <f>SUM(T883:T889)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9" t="s">
        <v>82</v>
      </c>
      <c r="AT882" s="210" t="s">
        <v>71</v>
      </c>
      <c r="AU882" s="210" t="s">
        <v>80</v>
      </c>
      <c r="AY882" s="209" t="s">
        <v>157</v>
      </c>
      <c r="BK882" s="211">
        <f>SUM(BK883:BK889)</f>
        <v>0</v>
      </c>
    </row>
    <row r="883" s="2" customFormat="1" ht="21.75" customHeight="1">
      <c r="A883" s="39"/>
      <c r="B883" s="40"/>
      <c r="C883" s="214" t="s">
        <v>1841</v>
      </c>
      <c r="D883" s="214" t="s">
        <v>159</v>
      </c>
      <c r="E883" s="215" t="s">
        <v>1842</v>
      </c>
      <c r="F883" s="216" t="s">
        <v>1843</v>
      </c>
      <c r="G883" s="217" t="s">
        <v>247</v>
      </c>
      <c r="H883" s="218">
        <v>8.5449999999999999</v>
      </c>
      <c r="I883" s="219"/>
      <c r="J883" s="220">
        <f>ROUND(I883*H883,2)</f>
        <v>0</v>
      </c>
      <c r="K883" s="216" t="s">
        <v>163</v>
      </c>
      <c r="L883" s="45"/>
      <c r="M883" s="221" t="s">
        <v>19</v>
      </c>
      <c r="N883" s="222" t="s">
        <v>43</v>
      </c>
      <c r="O883" s="85"/>
      <c r="P883" s="223">
        <f>O883*H883</f>
        <v>0</v>
      </c>
      <c r="Q883" s="223">
        <v>4.0000000000000003E-05</v>
      </c>
      <c r="R883" s="223">
        <f>Q883*H883</f>
        <v>0.00034180000000000001</v>
      </c>
      <c r="S883" s="223">
        <v>0</v>
      </c>
      <c r="T883" s="224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5" t="s">
        <v>300</v>
      </c>
      <c r="AT883" s="225" t="s">
        <v>159</v>
      </c>
      <c r="AU883" s="225" t="s">
        <v>82</v>
      </c>
      <c r="AY883" s="18" t="s">
        <v>157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8" t="s">
        <v>80</v>
      </c>
      <c r="BK883" s="226">
        <f>ROUND(I883*H883,2)</f>
        <v>0</v>
      </c>
      <c r="BL883" s="18" t="s">
        <v>300</v>
      </c>
      <c r="BM883" s="225" t="s">
        <v>1844</v>
      </c>
    </row>
    <row r="884" s="2" customFormat="1">
      <c r="A884" s="39"/>
      <c r="B884" s="40"/>
      <c r="C884" s="41"/>
      <c r="D884" s="227" t="s">
        <v>166</v>
      </c>
      <c r="E884" s="41"/>
      <c r="F884" s="228" t="s">
        <v>1845</v>
      </c>
      <c r="G884" s="41"/>
      <c r="H884" s="41"/>
      <c r="I884" s="229"/>
      <c r="J884" s="41"/>
      <c r="K884" s="41"/>
      <c r="L884" s="45"/>
      <c r="M884" s="230"/>
      <c r="N884" s="231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166</v>
      </c>
      <c r="AU884" s="18" t="s">
        <v>82</v>
      </c>
    </row>
    <row r="885" s="2" customFormat="1">
      <c r="A885" s="39"/>
      <c r="B885" s="40"/>
      <c r="C885" s="41"/>
      <c r="D885" s="232" t="s">
        <v>168</v>
      </c>
      <c r="E885" s="41"/>
      <c r="F885" s="233" t="s">
        <v>1846</v>
      </c>
      <c r="G885" s="41"/>
      <c r="H885" s="41"/>
      <c r="I885" s="229"/>
      <c r="J885" s="41"/>
      <c r="K885" s="41"/>
      <c r="L885" s="45"/>
      <c r="M885" s="230"/>
      <c r="N885" s="231"/>
      <c r="O885" s="85"/>
      <c r="P885" s="85"/>
      <c r="Q885" s="85"/>
      <c r="R885" s="85"/>
      <c r="S885" s="85"/>
      <c r="T885" s="86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168</v>
      </c>
      <c r="AU885" s="18" t="s">
        <v>82</v>
      </c>
    </row>
    <row r="886" s="13" customFormat="1">
      <c r="A886" s="13"/>
      <c r="B886" s="234"/>
      <c r="C886" s="235"/>
      <c r="D886" s="227" t="s">
        <v>170</v>
      </c>
      <c r="E886" s="236" t="s">
        <v>19</v>
      </c>
      <c r="F886" s="237" t="s">
        <v>1847</v>
      </c>
      <c r="G886" s="235"/>
      <c r="H886" s="238">
        <v>8.5449999999999999</v>
      </c>
      <c r="I886" s="239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170</v>
      </c>
      <c r="AU886" s="244" t="s">
        <v>82</v>
      </c>
      <c r="AV886" s="13" t="s">
        <v>82</v>
      </c>
      <c r="AW886" s="13" t="s">
        <v>33</v>
      </c>
      <c r="AX886" s="13" t="s">
        <v>80</v>
      </c>
      <c r="AY886" s="244" t="s">
        <v>157</v>
      </c>
    </row>
    <row r="887" s="2" customFormat="1" ht="16.5" customHeight="1">
      <c r="A887" s="39"/>
      <c r="B887" s="40"/>
      <c r="C887" s="271" t="s">
        <v>1848</v>
      </c>
      <c r="D887" s="271" t="s">
        <v>891</v>
      </c>
      <c r="E887" s="272" t="s">
        <v>1849</v>
      </c>
      <c r="F887" s="273" t="s">
        <v>1850</v>
      </c>
      <c r="G887" s="274" t="s">
        <v>247</v>
      </c>
      <c r="H887" s="275">
        <v>9.2289999999999992</v>
      </c>
      <c r="I887" s="276"/>
      <c r="J887" s="277">
        <f>ROUND(I887*H887,2)</f>
        <v>0</v>
      </c>
      <c r="K887" s="273" t="s">
        <v>163</v>
      </c>
      <c r="L887" s="278"/>
      <c r="M887" s="279" t="s">
        <v>19</v>
      </c>
      <c r="N887" s="280" t="s">
        <v>43</v>
      </c>
      <c r="O887" s="85"/>
      <c r="P887" s="223">
        <f>O887*H887</f>
        <v>0</v>
      </c>
      <c r="Q887" s="223">
        <v>0.00017000000000000001</v>
      </c>
      <c r="R887" s="223">
        <f>Q887*H887</f>
        <v>0.0015689300000000001</v>
      </c>
      <c r="S887" s="223">
        <v>0</v>
      </c>
      <c r="T887" s="224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5" t="s">
        <v>416</v>
      </c>
      <c r="AT887" s="225" t="s">
        <v>891</v>
      </c>
      <c r="AU887" s="225" t="s">
        <v>82</v>
      </c>
      <c r="AY887" s="18" t="s">
        <v>157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8" t="s">
        <v>80</v>
      </c>
      <c r="BK887" s="226">
        <f>ROUND(I887*H887,2)</f>
        <v>0</v>
      </c>
      <c r="BL887" s="18" t="s">
        <v>300</v>
      </c>
      <c r="BM887" s="225" t="s">
        <v>1851</v>
      </c>
    </row>
    <row r="888" s="2" customFormat="1">
      <c r="A888" s="39"/>
      <c r="B888" s="40"/>
      <c r="C888" s="41"/>
      <c r="D888" s="227" t="s">
        <v>166</v>
      </c>
      <c r="E888" s="41"/>
      <c r="F888" s="228" t="s">
        <v>1850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166</v>
      </c>
      <c r="AU888" s="18" t="s">
        <v>82</v>
      </c>
    </row>
    <row r="889" s="13" customFormat="1">
      <c r="A889" s="13"/>
      <c r="B889" s="234"/>
      <c r="C889" s="235"/>
      <c r="D889" s="227" t="s">
        <v>170</v>
      </c>
      <c r="E889" s="235"/>
      <c r="F889" s="237" t="s">
        <v>1852</v>
      </c>
      <c r="G889" s="235"/>
      <c r="H889" s="238">
        <v>9.2289999999999992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170</v>
      </c>
      <c r="AU889" s="244" t="s">
        <v>82</v>
      </c>
      <c r="AV889" s="13" t="s">
        <v>82</v>
      </c>
      <c r="AW889" s="13" t="s">
        <v>4</v>
      </c>
      <c r="AX889" s="13" t="s">
        <v>80</v>
      </c>
      <c r="AY889" s="244" t="s">
        <v>157</v>
      </c>
    </row>
    <row r="890" s="12" customFormat="1" ht="22.8" customHeight="1">
      <c r="A890" s="12"/>
      <c r="B890" s="198"/>
      <c r="C890" s="199"/>
      <c r="D890" s="200" t="s">
        <v>71</v>
      </c>
      <c r="E890" s="212" t="s">
        <v>612</v>
      </c>
      <c r="F890" s="212" t="s">
        <v>613</v>
      </c>
      <c r="G890" s="199"/>
      <c r="H890" s="199"/>
      <c r="I890" s="202"/>
      <c r="J890" s="213">
        <f>BK890</f>
        <v>0</v>
      </c>
      <c r="K890" s="199"/>
      <c r="L890" s="204"/>
      <c r="M890" s="205"/>
      <c r="N890" s="206"/>
      <c r="O890" s="206"/>
      <c r="P890" s="207">
        <f>SUM(P891:P928)</f>
        <v>0</v>
      </c>
      <c r="Q890" s="206"/>
      <c r="R890" s="207">
        <f>SUM(R891:R928)</f>
        <v>13.762024450000002</v>
      </c>
      <c r="S890" s="206"/>
      <c r="T890" s="208">
        <f>SUM(T891:T928)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9" t="s">
        <v>82</v>
      </c>
      <c r="AT890" s="210" t="s">
        <v>71</v>
      </c>
      <c r="AU890" s="210" t="s">
        <v>80</v>
      </c>
      <c r="AY890" s="209" t="s">
        <v>157</v>
      </c>
      <c r="BK890" s="211">
        <f>SUM(BK891:BK928)</f>
        <v>0</v>
      </c>
    </row>
    <row r="891" s="2" customFormat="1" ht="16.5" customHeight="1">
      <c r="A891" s="39"/>
      <c r="B891" s="40"/>
      <c r="C891" s="214" t="s">
        <v>1853</v>
      </c>
      <c r="D891" s="214" t="s">
        <v>159</v>
      </c>
      <c r="E891" s="215" t="s">
        <v>1854</v>
      </c>
      <c r="F891" s="216" t="s">
        <v>1855</v>
      </c>
      <c r="G891" s="217" t="s">
        <v>200</v>
      </c>
      <c r="H891" s="218">
        <v>1671.5699999999999</v>
      </c>
      <c r="I891" s="219"/>
      <c r="J891" s="220">
        <f>ROUND(I891*H891,2)</f>
        <v>0</v>
      </c>
      <c r="K891" s="216" t="s">
        <v>163</v>
      </c>
      <c r="L891" s="45"/>
      <c r="M891" s="221" t="s">
        <v>19</v>
      </c>
      <c r="N891" s="222" t="s">
        <v>43</v>
      </c>
      <c r="O891" s="85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300</v>
      </c>
      <c r="AT891" s="225" t="s">
        <v>159</v>
      </c>
      <c r="AU891" s="225" t="s">
        <v>82</v>
      </c>
      <c r="AY891" s="18" t="s">
        <v>157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80</v>
      </c>
      <c r="BK891" s="226">
        <f>ROUND(I891*H891,2)</f>
        <v>0</v>
      </c>
      <c r="BL891" s="18" t="s">
        <v>300</v>
      </c>
      <c r="BM891" s="225" t="s">
        <v>1856</v>
      </c>
    </row>
    <row r="892" s="2" customFormat="1">
      <c r="A892" s="39"/>
      <c r="B892" s="40"/>
      <c r="C892" s="41"/>
      <c r="D892" s="227" t="s">
        <v>166</v>
      </c>
      <c r="E892" s="41"/>
      <c r="F892" s="228" t="s">
        <v>1857</v>
      </c>
      <c r="G892" s="41"/>
      <c r="H892" s="41"/>
      <c r="I892" s="229"/>
      <c r="J892" s="41"/>
      <c r="K892" s="41"/>
      <c r="L892" s="45"/>
      <c r="M892" s="230"/>
      <c r="N892" s="231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166</v>
      </c>
      <c r="AU892" s="18" t="s">
        <v>82</v>
      </c>
    </row>
    <row r="893" s="2" customFormat="1">
      <c r="A893" s="39"/>
      <c r="B893" s="40"/>
      <c r="C893" s="41"/>
      <c r="D893" s="232" t="s">
        <v>168</v>
      </c>
      <c r="E893" s="41"/>
      <c r="F893" s="233" t="s">
        <v>1858</v>
      </c>
      <c r="G893" s="41"/>
      <c r="H893" s="41"/>
      <c r="I893" s="229"/>
      <c r="J893" s="41"/>
      <c r="K893" s="41"/>
      <c r="L893" s="45"/>
      <c r="M893" s="230"/>
      <c r="N893" s="231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168</v>
      </c>
      <c r="AU893" s="18" t="s">
        <v>82</v>
      </c>
    </row>
    <row r="894" s="13" customFormat="1">
      <c r="A894" s="13"/>
      <c r="B894" s="234"/>
      <c r="C894" s="235"/>
      <c r="D894" s="227" t="s">
        <v>170</v>
      </c>
      <c r="E894" s="236" t="s">
        <v>19</v>
      </c>
      <c r="F894" s="237" t="s">
        <v>1859</v>
      </c>
      <c r="G894" s="235"/>
      <c r="H894" s="238">
        <v>284.62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170</v>
      </c>
      <c r="AU894" s="244" t="s">
        <v>82</v>
      </c>
      <c r="AV894" s="13" t="s">
        <v>82</v>
      </c>
      <c r="AW894" s="13" t="s">
        <v>33</v>
      </c>
      <c r="AX894" s="13" t="s">
        <v>72</v>
      </c>
      <c r="AY894" s="244" t="s">
        <v>157</v>
      </c>
    </row>
    <row r="895" s="14" customFormat="1">
      <c r="A895" s="14"/>
      <c r="B895" s="245"/>
      <c r="C895" s="246"/>
      <c r="D895" s="227" t="s">
        <v>170</v>
      </c>
      <c r="E895" s="247" t="s">
        <v>19</v>
      </c>
      <c r="F895" s="248" t="s">
        <v>205</v>
      </c>
      <c r="G895" s="246"/>
      <c r="H895" s="249">
        <v>284.62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170</v>
      </c>
      <c r="AU895" s="255" t="s">
        <v>82</v>
      </c>
      <c r="AV895" s="14" t="s">
        <v>111</v>
      </c>
      <c r="AW895" s="14" t="s">
        <v>33</v>
      </c>
      <c r="AX895" s="14" t="s">
        <v>72</v>
      </c>
      <c r="AY895" s="255" t="s">
        <v>157</v>
      </c>
    </row>
    <row r="896" s="13" customFormat="1">
      <c r="A896" s="13"/>
      <c r="B896" s="234"/>
      <c r="C896" s="235"/>
      <c r="D896" s="227" t="s">
        <v>170</v>
      </c>
      <c r="E896" s="236" t="s">
        <v>19</v>
      </c>
      <c r="F896" s="237" t="s">
        <v>1860</v>
      </c>
      <c r="G896" s="235"/>
      <c r="H896" s="238">
        <v>695.37</v>
      </c>
      <c r="I896" s="239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170</v>
      </c>
      <c r="AU896" s="244" t="s">
        <v>82</v>
      </c>
      <c r="AV896" s="13" t="s">
        <v>82</v>
      </c>
      <c r="AW896" s="13" t="s">
        <v>33</v>
      </c>
      <c r="AX896" s="13" t="s">
        <v>72</v>
      </c>
      <c r="AY896" s="244" t="s">
        <v>157</v>
      </c>
    </row>
    <row r="897" s="14" customFormat="1">
      <c r="A897" s="14"/>
      <c r="B897" s="245"/>
      <c r="C897" s="246"/>
      <c r="D897" s="227" t="s">
        <v>170</v>
      </c>
      <c r="E897" s="247" t="s">
        <v>19</v>
      </c>
      <c r="F897" s="248" t="s">
        <v>207</v>
      </c>
      <c r="G897" s="246"/>
      <c r="H897" s="249">
        <v>695.37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170</v>
      </c>
      <c r="AU897" s="255" t="s">
        <v>82</v>
      </c>
      <c r="AV897" s="14" t="s">
        <v>111</v>
      </c>
      <c r="AW897" s="14" t="s">
        <v>33</v>
      </c>
      <c r="AX897" s="14" t="s">
        <v>72</v>
      </c>
      <c r="AY897" s="255" t="s">
        <v>157</v>
      </c>
    </row>
    <row r="898" s="13" customFormat="1">
      <c r="A898" s="13"/>
      <c r="B898" s="234"/>
      <c r="C898" s="235"/>
      <c r="D898" s="227" t="s">
        <v>170</v>
      </c>
      <c r="E898" s="236" t="s">
        <v>19</v>
      </c>
      <c r="F898" s="237" t="s">
        <v>1861</v>
      </c>
      <c r="G898" s="235"/>
      <c r="H898" s="238">
        <v>348.94999999999999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170</v>
      </c>
      <c r="AU898" s="244" t="s">
        <v>82</v>
      </c>
      <c r="AV898" s="13" t="s">
        <v>82</v>
      </c>
      <c r="AW898" s="13" t="s">
        <v>33</v>
      </c>
      <c r="AX898" s="13" t="s">
        <v>72</v>
      </c>
      <c r="AY898" s="244" t="s">
        <v>157</v>
      </c>
    </row>
    <row r="899" s="14" customFormat="1">
      <c r="A899" s="14"/>
      <c r="B899" s="245"/>
      <c r="C899" s="246"/>
      <c r="D899" s="227" t="s">
        <v>170</v>
      </c>
      <c r="E899" s="247" t="s">
        <v>19</v>
      </c>
      <c r="F899" s="248" t="s">
        <v>218</v>
      </c>
      <c r="G899" s="246"/>
      <c r="H899" s="249">
        <v>348.94999999999999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170</v>
      </c>
      <c r="AU899" s="255" t="s">
        <v>82</v>
      </c>
      <c r="AV899" s="14" t="s">
        <v>111</v>
      </c>
      <c r="AW899" s="14" t="s">
        <v>33</v>
      </c>
      <c r="AX899" s="14" t="s">
        <v>72</v>
      </c>
      <c r="AY899" s="255" t="s">
        <v>157</v>
      </c>
    </row>
    <row r="900" s="13" customFormat="1">
      <c r="A900" s="13"/>
      <c r="B900" s="234"/>
      <c r="C900" s="235"/>
      <c r="D900" s="227" t="s">
        <v>170</v>
      </c>
      <c r="E900" s="236" t="s">
        <v>19</v>
      </c>
      <c r="F900" s="237" t="s">
        <v>1862</v>
      </c>
      <c r="G900" s="235"/>
      <c r="H900" s="238">
        <v>342.63</v>
      </c>
      <c r="I900" s="239"/>
      <c r="J900" s="235"/>
      <c r="K900" s="235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170</v>
      </c>
      <c r="AU900" s="244" t="s">
        <v>82</v>
      </c>
      <c r="AV900" s="13" t="s">
        <v>82</v>
      </c>
      <c r="AW900" s="13" t="s">
        <v>33</v>
      </c>
      <c r="AX900" s="13" t="s">
        <v>72</v>
      </c>
      <c r="AY900" s="244" t="s">
        <v>157</v>
      </c>
    </row>
    <row r="901" s="14" customFormat="1">
      <c r="A901" s="14"/>
      <c r="B901" s="245"/>
      <c r="C901" s="246"/>
      <c r="D901" s="227" t="s">
        <v>170</v>
      </c>
      <c r="E901" s="247" t="s">
        <v>19</v>
      </c>
      <c r="F901" s="248" t="s">
        <v>220</v>
      </c>
      <c r="G901" s="246"/>
      <c r="H901" s="249">
        <v>342.63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170</v>
      </c>
      <c r="AU901" s="255" t="s">
        <v>82</v>
      </c>
      <c r="AV901" s="14" t="s">
        <v>111</v>
      </c>
      <c r="AW901" s="14" t="s">
        <v>33</v>
      </c>
      <c r="AX901" s="14" t="s">
        <v>72</v>
      </c>
      <c r="AY901" s="255" t="s">
        <v>157</v>
      </c>
    </row>
    <row r="902" s="15" customFormat="1">
      <c r="A902" s="15"/>
      <c r="B902" s="256"/>
      <c r="C902" s="257"/>
      <c r="D902" s="227" t="s">
        <v>170</v>
      </c>
      <c r="E902" s="258" t="s">
        <v>19</v>
      </c>
      <c r="F902" s="259" t="s">
        <v>208</v>
      </c>
      <c r="G902" s="257"/>
      <c r="H902" s="260">
        <v>1671.5700000000002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6" t="s">
        <v>170</v>
      </c>
      <c r="AU902" s="266" t="s">
        <v>82</v>
      </c>
      <c r="AV902" s="15" t="s">
        <v>164</v>
      </c>
      <c r="AW902" s="15" t="s">
        <v>33</v>
      </c>
      <c r="AX902" s="15" t="s">
        <v>80</v>
      </c>
      <c r="AY902" s="266" t="s">
        <v>157</v>
      </c>
    </row>
    <row r="903" s="2" customFormat="1" ht="24.15" customHeight="1">
      <c r="A903" s="39"/>
      <c r="B903" s="40"/>
      <c r="C903" s="214" t="s">
        <v>1863</v>
      </c>
      <c r="D903" s="214" t="s">
        <v>159</v>
      </c>
      <c r="E903" s="215" t="s">
        <v>1864</v>
      </c>
      <c r="F903" s="216" t="s">
        <v>1865</v>
      </c>
      <c r="G903" s="217" t="s">
        <v>200</v>
      </c>
      <c r="H903" s="218">
        <v>3343.1399999999999</v>
      </c>
      <c r="I903" s="219"/>
      <c r="J903" s="220">
        <f>ROUND(I903*H903,2)</f>
        <v>0</v>
      </c>
      <c r="K903" s="216" t="s">
        <v>163</v>
      </c>
      <c r="L903" s="45"/>
      <c r="M903" s="221" t="s">
        <v>19</v>
      </c>
      <c r="N903" s="222" t="s">
        <v>43</v>
      </c>
      <c r="O903" s="85"/>
      <c r="P903" s="223">
        <f>O903*H903</f>
        <v>0</v>
      </c>
      <c r="Q903" s="223">
        <v>3.0000000000000001E-05</v>
      </c>
      <c r="R903" s="223">
        <f>Q903*H903</f>
        <v>0.1002942</v>
      </c>
      <c r="S903" s="223">
        <v>0</v>
      </c>
      <c r="T903" s="224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5" t="s">
        <v>300</v>
      </c>
      <c r="AT903" s="225" t="s">
        <v>159</v>
      </c>
      <c r="AU903" s="225" t="s">
        <v>82</v>
      </c>
      <c r="AY903" s="18" t="s">
        <v>157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8" t="s">
        <v>80</v>
      </c>
      <c r="BK903" s="226">
        <f>ROUND(I903*H903,2)</f>
        <v>0</v>
      </c>
      <c r="BL903" s="18" t="s">
        <v>300</v>
      </c>
      <c r="BM903" s="225" t="s">
        <v>1866</v>
      </c>
    </row>
    <row r="904" s="2" customFormat="1">
      <c r="A904" s="39"/>
      <c r="B904" s="40"/>
      <c r="C904" s="41"/>
      <c r="D904" s="227" t="s">
        <v>166</v>
      </c>
      <c r="E904" s="41"/>
      <c r="F904" s="228" t="s">
        <v>1867</v>
      </c>
      <c r="G904" s="41"/>
      <c r="H904" s="41"/>
      <c r="I904" s="229"/>
      <c r="J904" s="41"/>
      <c r="K904" s="41"/>
      <c r="L904" s="45"/>
      <c r="M904" s="230"/>
      <c r="N904" s="231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166</v>
      </c>
      <c r="AU904" s="18" t="s">
        <v>82</v>
      </c>
    </row>
    <row r="905" s="2" customFormat="1">
      <c r="A905" s="39"/>
      <c r="B905" s="40"/>
      <c r="C905" s="41"/>
      <c r="D905" s="232" t="s">
        <v>168</v>
      </c>
      <c r="E905" s="41"/>
      <c r="F905" s="233" t="s">
        <v>1868</v>
      </c>
      <c r="G905" s="41"/>
      <c r="H905" s="41"/>
      <c r="I905" s="229"/>
      <c r="J905" s="41"/>
      <c r="K905" s="41"/>
      <c r="L905" s="45"/>
      <c r="M905" s="230"/>
      <c r="N905" s="231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168</v>
      </c>
      <c r="AU905" s="18" t="s">
        <v>82</v>
      </c>
    </row>
    <row r="906" s="13" customFormat="1">
      <c r="A906" s="13"/>
      <c r="B906" s="234"/>
      <c r="C906" s="235"/>
      <c r="D906" s="227" t="s">
        <v>170</v>
      </c>
      <c r="E906" s="235"/>
      <c r="F906" s="237" t="s">
        <v>1869</v>
      </c>
      <c r="G906" s="235"/>
      <c r="H906" s="238">
        <v>3343.1399999999999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170</v>
      </c>
      <c r="AU906" s="244" t="s">
        <v>82</v>
      </c>
      <c r="AV906" s="13" t="s">
        <v>82</v>
      </c>
      <c r="AW906" s="13" t="s">
        <v>4</v>
      </c>
      <c r="AX906" s="13" t="s">
        <v>80</v>
      </c>
      <c r="AY906" s="244" t="s">
        <v>157</v>
      </c>
    </row>
    <row r="907" s="2" customFormat="1" ht="24.15" customHeight="1">
      <c r="A907" s="39"/>
      <c r="B907" s="40"/>
      <c r="C907" s="214" t="s">
        <v>1870</v>
      </c>
      <c r="D907" s="214" t="s">
        <v>159</v>
      </c>
      <c r="E907" s="215" t="s">
        <v>1871</v>
      </c>
      <c r="F907" s="216" t="s">
        <v>1872</v>
      </c>
      <c r="G907" s="217" t="s">
        <v>200</v>
      </c>
      <c r="H907" s="218">
        <v>1671.5699999999999</v>
      </c>
      <c r="I907" s="219"/>
      <c r="J907" s="220">
        <f>ROUND(I907*H907,2)</f>
        <v>0</v>
      </c>
      <c r="K907" s="216" t="s">
        <v>163</v>
      </c>
      <c r="L907" s="45"/>
      <c r="M907" s="221" t="s">
        <v>19</v>
      </c>
      <c r="N907" s="222" t="s">
        <v>43</v>
      </c>
      <c r="O907" s="85"/>
      <c r="P907" s="223">
        <f>O907*H907</f>
        <v>0</v>
      </c>
      <c r="Q907" s="223">
        <v>0.0044999999999999997</v>
      </c>
      <c r="R907" s="223">
        <f>Q907*H907</f>
        <v>7.5220649999999996</v>
      </c>
      <c r="S907" s="223">
        <v>0</v>
      </c>
      <c r="T907" s="224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25" t="s">
        <v>300</v>
      </c>
      <c r="AT907" s="225" t="s">
        <v>159</v>
      </c>
      <c r="AU907" s="225" t="s">
        <v>82</v>
      </c>
      <c r="AY907" s="18" t="s">
        <v>157</v>
      </c>
      <c r="BE907" s="226">
        <f>IF(N907="základní",J907,0)</f>
        <v>0</v>
      </c>
      <c r="BF907" s="226">
        <f>IF(N907="snížená",J907,0)</f>
        <v>0</v>
      </c>
      <c r="BG907" s="226">
        <f>IF(N907="zákl. přenesená",J907,0)</f>
        <v>0</v>
      </c>
      <c r="BH907" s="226">
        <f>IF(N907="sníž. přenesená",J907,0)</f>
        <v>0</v>
      </c>
      <c r="BI907" s="226">
        <f>IF(N907="nulová",J907,0)</f>
        <v>0</v>
      </c>
      <c r="BJ907" s="18" t="s">
        <v>80</v>
      </c>
      <c r="BK907" s="226">
        <f>ROUND(I907*H907,2)</f>
        <v>0</v>
      </c>
      <c r="BL907" s="18" t="s">
        <v>300</v>
      </c>
      <c r="BM907" s="225" t="s">
        <v>1873</v>
      </c>
    </row>
    <row r="908" s="2" customFormat="1">
      <c r="A908" s="39"/>
      <c r="B908" s="40"/>
      <c r="C908" s="41"/>
      <c r="D908" s="227" t="s">
        <v>166</v>
      </c>
      <c r="E908" s="41"/>
      <c r="F908" s="228" t="s">
        <v>1874</v>
      </c>
      <c r="G908" s="41"/>
      <c r="H908" s="41"/>
      <c r="I908" s="229"/>
      <c r="J908" s="41"/>
      <c r="K908" s="41"/>
      <c r="L908" s="45"/>
      <c r="M908" s="230"/>
      <c r="N908" s="231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166</v>
      </c>
      <c r="AU908" s="18" t="s">
        <v>82</v>
      </c>
    </row>
    <row r="909" s="2" customFormat="1">
      <c r="A909" s="39"/>
      <c r="B909" s="40"/>
      <c r="C909" s="41"/>
      <c r="D909" s="232" t="s">
        <v>168</v>
      </c>
      <c r="E909" s="41"/>
      <c r="F909" s="233" t="s">
        <v>1875</v>
      </c>
      <c r="G909" s="41"/>
      <c r="H909" s="41"/>
      <c r="I909" s="229"/>
      <c r="J909" s="41"/>
      <c r="K909" s="41"/>
      <c r="L909" s="45"/>
      <c r="M909" s="230"/>
      <c r="N909" s="231"/>
      <c r="O909" s="85"/>
      <c r="P909" s="85"/>
      <c r="Q909" s="85"/>
      <c r="R909" s="85"/>
      <c r="S909" s="85"/>
      <c r="T909" s="86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168</v>
      </c>
      <c r="AU909" s="18" t="s">
        <v>82</v>
      </c>
    </row>
    <row r="910" s="2" customFormat="1" ht="21.75" customHeight="1">
      <c r="A910" s="39"/>
      <c r="B910" s="40"/>
      <c r="C910" s="214" t="s">
        <v>1876</v>
      </c>
      <c r="D910" s="214" t="s">
        <v>159</v>
      </c>
      <c r="E910" s="215" t="s">
        <v>1877</v>
      </c>
      <c r="F910" s="216" t="s">
        <v>1878</v>
      </c>
      <c r="G910" s="217" t="s">
        <v>200</v>
      </c>
      <c r="H910" s="218">
        <v>1671.5699999999999</v>
      </c>
      <c r="I910" s="219"/>
      <c r="J910" s="220">
        <f>ROUND(I910*H910,2)</f>
        <v>0</v>
      </c>
      <c r="K910" s="216" t="s">
        <v>163</v>
      </c>
      <c r="L910" s="45"/>
      <c r="M910" s="221" t="s">
        <v>19</v>
      </c>
      <c r="N910" s="222" t="s">
        <v>43</v>
      </c>
      <c r="O910" s="85"/>
      <c r="P910" s="223">
        <f>O910*H910</f>
        <v>0</v>
      </c>
      <c r="Q910" s="223">
        <v>0.00029999999999999997</v>
      </c>
      <c r="R910" s="223">
        <f>Q910*H910</f>
        <v>0.50147099999999989</v>
      </c>
      <c r="S910" s="223">
        <v>0</v>
      </c>
      <c r="T910" s="224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25" t="s">
        <v>300</v>
      </c>
      <c r="AT910" s="225" t="s">
        <v>159</v>
      </c>
      <c r="AU910" s="225" t="s">
        <v>82</v>
      </c>
      <c r="AY910" s="18" t="s">
        <v>157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8" t="s">
        <v>80</v>
      </c>
      <c r="BK910" s="226">
        <f>ROUND(I910*H910,2)</f>
        <v>0</v>
      </c>
      <c r="BL910" s="18" t="s">
        <v>300</v>
      </c>
      <c r="BM910" s="225" t="s">
        <v>1879</v>
      </c>
    </row>
    <row r="911" s="2" customFormat="1">
      <c r="A911" s="39"/>
      <c r="B911" s="40"/>
      <c r="C911" s="41"/>
      <c r="D911" s="227" t="s">
        <v>166</v>
      </c>
      <c r="E911" s="41"/>
      <c r="F911" s="228" t="s">
        <v>1880</v>
      </c>
      <c r="G911" s="41"/>
      <c r="H911" s="41"/>
      <c r="I911" s="229"/>
      <c r="J911" s="41"/>
      <c r="K911" s="41"/>
      <c r="L911" s="45"/>
      <c r="M911" s="230"/>
      <c r="N911" s="231"/>
      <c r="O911" s="85"/>
      <c r="P911" s="85"/>
      <c r="Q911" s="85"/>
      <c r="R911" s="85"/>
      <c r="S911" s="85"/>
      <c r="T911" s="86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166</v>
      </c>
      <c r="AU911" s="18" t="s">
        <v>82</v>
      </c>
    </row>
    <row r="912" s="2" customFormat="1">
      <c r="A912" s="39"/>
      <c r="B912" s="40"/>
      <c r="C912" s="41"/>
      <c r="D912" s="232" t="s">
        <v>168</v>
      </c>
      <c r="E912" s="41"/>
      <c r="F912" s="233" t="s">
        <v>1881</v>
      </c>
      <c r="G912" s="41"/>
      <c r="H912" s="41"/>
      <c r="I912" s="229"/>
      <c r="J912" s="41"/>
      <c r="K912" s="41"/>
      <c r="L912" s="45"/>
      <c r="M912" s="230"/>
      <c r="N912" s="231"/>
      <c r="O912" s="85"/>
      <c r="P912" s="85"/>
      <c r="Q912" s="85"/>
      <c r="R912" s="85"/>
      <c r="S912" s="85"/>
      <c r="T912" s="86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168</v>
      </c>
      <c r="AU912" s="18" t="s">
        <v>82</v>
      </c>
    </row>
    <row r="913" s="2" customFormat="1" ht="37.8" customHeight="1">
      <c r="A913" s="39"/>
      <c r="B913" s="40"/>
      <c r="C913" s="271" t="s">
        <v>1882</v>
      </c>
      <c r="D913" s="271" t="s">
        <v>891</v>
      </c>
      <c r="E913" s="272" t="s">
        <v>1883</v>
      </c>
      <c r="F913" s="273" t="s">
        <v>1884</v>
      </c>
      <c r="G913" s="274" t="s">
        <v>200</v>
      </c>
      <c r="H913" s="275">
        <v>1838.7270000000001</v>
      </c>
      <c r="I913" s="276"/>
      <c r="J913" s="277">
        <f>ROUND(I913*H913,2)</f>
        <v>0</v>
      </c>
      <c r="K913" s="273" t="s">
        <v>255</v>
      </c>
      <c r="L913" s="278"/>
      <c r="M913" s="279" t="s">
        <v>19</v>
      </c>
      <c r="N913" s="280" t="s">
        <v>43</v>
      </c>
      <c r="O913" s="85"/>
      <c r="P913" s="223">
        <f>O913*H913</f>
        <v>0</v>
      </c>
      <c r="Q913" s="223">
        <v>0.0027499999999999998</v>
      </c>
      <c r="R913" s="223">
        <f>Q913*H913</f>
        <v>5.0564992499999999</v>
      </c>
      <c r="S913" s="223">
        <v>0</v>
      </c>
      <c r="T913" s="224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25" t="s">
        <v>416</v>
      </c>
      <c r="AT913" s="225" t="s">
        <v>891</v>
      </c>
      <c r="AU913" s="225" t="s">
        <v>82</v>
      </c>
      <c r="AY913" s="18" t="s">
        <v>157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8" t="s">
        <v>80</v>
      </c>
      <c r="BK913" s="226">
        <f>ROUND(I913*H913,2)</f>
        <v>0</v>
      </c>
      <c r="BL913" s="18" t="s">
        <v>300</v>
      </c>
      <c r="BM913" s="225" t="s">
        <v>1885</v>
      </c>
    </row>
    <row r="914" s="2" customFormat="1">
      <c r="A914" s="39"/>
      <c r="B914" s="40"/>
      <c r="C914" s="41"/>
      <c r="D914" s="227" t="s">
        <v>166</v>
      </c>
      <c r="E914" s="41"/>
      <c r="F914" s="228" t="s">
        <v>1884</v>
      </c>
      <c r="G914" s="41"/>
      <c r="H914" s="41"/>
      <c r="I914" s="229"/>
      <c r="J914" s="41"/>
      <c r="K914" s="41"/>
      <c r="L914" s="45"/>
      <c r="M914" s="230"/>
      <c r="N914" s="231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166</v>
      </c>
      <c r="AU914" s="18" t="s">
        <v>82</v>
      </c>
    </row>
    <row r="915" s="13" customFormat="1">
      <c r="A915" s="13"/>
      <c r="B915" s="234"/>
      <c r="C915" s="235"/>
      <c r="D915" s="227" t="s">
        <v>170</v>
      </c>
      <c r="E915" s="235"/>
      <c r="F915" s="237" t="s">
        <v>1886</v>
      </c>
      <c r="G915" s="235"/>
      <c r="H915" s="238">
        <v>1838.7270000000001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170</v>
      </c>
      <c r="AU915" s="244" t="s">
        <v>82</v>
      </c>
      <c r="AV915" s="13" t="s">
        <v>82</v>
      </c>
      <c r="AW915" s="13" t="s">
        <v>4</v>
      </c>
      <c r="AX915" s="13" t="s">
        <v>80</v>
      </c>
      <c r="AY915" s="244" t="s">
        <v>157</v>
      </c>
    </row>
    <row r="916" s="2" customFormat="1" ht="16.5" customHeight="1">
      <c r="A916" s="39"/>
      <c r="B916" s="40"/>
      <c r="C916" s="214" t="s">
        <v>1887</v>
      </c>
      <c r="D916" s="214" t="s">
        <v>159</v>
      </c>
      <c r="E916" s="215" t="s">
        <v>1888</v>
      </c>
      <c r="F916" s="216" t="s">
        <v>1889</v>
      </c>
      <c r="G916" s="217" t="s">
        <v>247</v>
      </c>
      <c r="H916" s="218">
        <v>1585</v>
      </c>
      <c r="I916" s="219"/>
      <c r="J916" s="220">
        <f>ROUND(I916*H916,2)</f>
        <v>0</v>
      </c>
      <c r="K916" s="216" t="s">
        <v>163</v>
      </c>
      <c r="L916" s="45"/>
      <c r="M916" s="221" t="s">
        <v>19</v>
      </c>
      <c r="N916" s="222" t="s">
        <v>43</v>
      </c>
      <c r="O916" s="85"/>
      <c r="P916" s="223">
        <f>O916*H916</f>
        <v>0</v>
      </c>
      <c r="Q916" s="223">
        <v>1.0000000000000001E-05</v>
      </c>
      <c r="R916" s="223">
        <f>Q916*H916</f>
        <v>0.015850000000000003</v>
      </c>
      <c r="S916" s="223">
        <v>0</v>
      </c>
      <c r="T916" s="224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25" t="s">
        <v>300</v>
      </c>
      <c r="AT916" s="225" t="s">
        <v>159</v>
      </c>
      <c r="AU916" s="225" t="s">
        <v>82</v>
      </c>
      <c r="AY916" s="18" t="s">
        <v>157</v>
      </c>
      <c r="BE916" s="226">
        <f>IF(N916="základní",J916,0)</f>
        <v>0</v>
      </c>
      <c r="BF916" s="226">
        <f>IF(N916="snížená",J916,0)</f>
        <v>0</v>
      </c>
      <c r="BG916" s="226">
        <f>IF(N916="zákl. přenesená",J916,0)</f>
        <v>0</v>
      </c>
      <c r="BH916" s="226">
        <f>IF(N916="sníž. přenesená",J916,0)</f>
        <v>0</v>
      </c>
      <c r="BI916" s="226">
        <f>IF(N916="nulová",J916,0)</f>
        <v>0</v>
      </c>
      <c r="BJ916" s="18" t="s">
        <v>80</v>
      </c>
      <c r="BK916" s="226">
        <f>ROUND(I916*H916,2)</f>
        <v>0</v>
      </c>
      <c r="BL916" s="18" t="s">
        <v>300</v>
      </c>
      <c r="BM916" s="225" t="s">
        <v>1890</v>
      </c>
    </row>
    <row r="917" s="2" customFormat="1">
      <c r="A917" s="39"/>
      <c r="B917" s="40"/>
      <c r="C917" s="41"/>
      <c r="D917" s="227" t="s">
        <v>166</v>
      </c>
      <c r="E917" s="41"/>
      <c r="F917" s="228" t="s">
        <v>1891</v>
      </c>
      <c r="G917" s="41"/>
      <c r="H917" s="41"/>
      <c r="I917" s="229"/>
      <c r="J917" s="41"/>
      <c r="K917" s="41"/>
      <c r="L917" s="45"/>
      <c r="M917" s="230"/>
      <c r="N917" s="231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166</v>
      </c>
      <c r="AU917" s="18" t="s">
        <v>82</v>
      </c>
    </row>
    <row r="918" s="2" customFormat="1">
      <c r="A918" s="39"/>
      <c r="B918" s="40"/>
      <c r="C918" s="41"/>
      <c r="D918" s="232" t="s">
        <v>168</v>
      </c>
      <c r="E918" s="41"/>
      <c r="F918" s="233" t="s">
        <v>1892</v>
      </c>
      <c r="G918" s="41"/>
      <c r="H918" s="41"/>
      <c r="I918" s="229"/>
      <c r="J918" s="41"/>
      <c r="K918" s="41"/>
      <c r="L918" s="45"/>
      <c r="M918" s="230"/>
      <c r="N918" s="231"/>
      <c r="O918" s="85"/>
      <c r="P918" s="85"/>
      <c r="Q918" s="85"/>
      <c r="R918" s="85"/>
      <c r="S918" s="85"/>
      <c r="T918" s="86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168</v>
      </c>
      <c r="AU918" s="18" t="s">
        <v>82</v>
      </c>
    </row>
    <row r="919" s="2" customFormat="1" ht="16.5" customHeight="1">
      <c r="A919" s="39"/>
      <c r="B919" s="40"/>
      <c r="C919" s="271" t="s">
        <v>1893</v>
      </c>
      <c r="D919" s="271" t="s">
        <v>891</v>
      </c>
      <c r="E919" s="272" t="s">
        <v>1894</v>
      </c>
      <c r="F919" s="273" t="s">
        <v>1895</v>
      </c>
      <c r="G919" s="274" t="s">
        <v>247</v>
      </c>
      <c r="H919" s="275">
        <v>1616.7000000000001</v>
      </c>
      <c r="I919" s="276"/>
      <c r="J919" s="277">
        <f>ROUND(I919*H919,2)</f>
        <v>0</v>
      </c>
      <c r="K919" s="273" t="s">
        <v>163</v>
      </c>
      <c r="L919" s="278"/>
      <c r="M919" s="279" t="s">
        <v>19</v>
      </c>
      <c r="N919" s="280" t="s">
        <v>43</v>
      </c>
      <c r="O919" s="85"/>
      <c r="P919" s="223">
        <f>O919*H919</f>
        <v>0</v>
      </c>
      <c r="Q919" s="223">
        <v>0.00035</v>
      </c>
      <c r="R919" s="223">
        <f>Q919*H919</f>
        <v>0.56584500000000004</v>
      </c>
      <c r="S919" s="223">
        <v>0</v>
      </c>
      <c r="T919" s="224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5" t="s">
        <v>416</v>
      </c>
      <c r="AT919" s="225" t="s">
        <v>891</v>
      </c>
      <c r="AU919" s="225" t="s">
        <v>82</v>
      </c>
      <c r="AY919" s="18" t="s">
        <v>157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8" t="s">
        <v>80</v>
      </c>
      <c r="BK919" s="226">
        <f>ROUND(I919*H919,2)</f>
        <v>0</v>
      </c>
      <c r="BL919" s="18" t="s">
        <v>300</v>
      </c>
      <c r="BM919" s="225" t="s">
        <v>1896</v>
      </c>
    </row>
    <row r="920" s="2" customFormat="1">
      <c r="A920" s="39"/>
      <c r="B920" s="40"/>
      <c r="C920" s="41"/>
      <c r="D920" s="227" t="s">
        <v>166</v>
      </c>
      <c r="E920" s="41"/>
      <c r="F920" s="228" t="s">
        <v>1895</v>
      </c>
      <c r="G920" s="41"/>
      <c r="H920" s="41"/>
      <c r="I920" s="229"/>
      <c r="J920" s="41"/>
      <c r="K920" s="41"/>
      <c r="L920" s="45"/>
      <c r="M920" s="230"/>
      <c r="N920" s="231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166</v>
      </c>
      <c r="AU920" s="18" t="s">
        <v>82</v>
      </c>
    </row>
    <row r="921" s="13" customFormat="1">
      <c r="A921" s="13"/>
      <c r="B921" s="234"/>
      <c r="C921" s="235"/>
      <c r="D921" s="227" t="s">
        <v>170</v>
      </c>
      <c r="E921" s="235"/>
      <c r="F921" s="237" t="s">
        <v>1897</v>
      </c>
      <c r="G921" s="235"/>
      <c r="H921" s="238">
        <v>1616.7000000000001</v>
      </c>
      <c r="I921" s="239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170</v>
      </c>
      <c r="AU921" s="244" t="s">
        <v>82</v>
      </c>
      <c r="AV921" s="13" t="s">
        <v>82</v>
      </c>
      <c r="AW921" s="13" t="s">
        <v>4</v>
      </c>
      <c r="AX921" s="13" t="s">
        <v>80</v>
      </c>
      <c r="AY921" s="244" t="s">
        <v>157</v>
      </c>
    </row>
    <row r="922" s="2" customFormat="1" ht="24.15" customHeight="1">
      <c r="A922" s="39"/>
      <c r="B922" s="40"/>
      <c r="C922" s="214" t="s">
        <v>1898</v>
      </c>
      <c r="D922" s="214" t="s">
        <v>159</v>
      </c>
      <c r="E922" s="215" t="s">
        <v>1899</v>
      </c>
      <c r="F922" s="216" t="s">
        <v>1900</v>
      </c>
      <c r="G922" s="217" t="s">
        <v>200</v>
      </c>
      <c r="H922" s="218">
        <v>1671.5699999999999</v>
      </c>
      <c r="I922" s="219"/>
      <c r="J922" s="220">
        <f>ROUND(I922*H922,2)</f>
        <v>0</v>
      </c>
      <c r="K922" s="216" t="s">
        <v>163</v>
      </c>
      <c r="L922" s="45"/>
      <c r="M922" s="221" t="s">
        <v>19</v>
      </c>
      <c r="N922" s="222" t="s">
        <v>43</v>
      </c>
      <c r="O922" s="85"/>
      <c r="P922" s="223">
        <f>O922*H922</f>
        <v>0</v>
      </c>
      <c r="Q922" s="223">
        <v>0</v>
      </c>
      <c r="R922" s="223">
        <f>Q922*H922</f>
        <v>0</v>
      </c>
      <c r="S922" s="223">
        <v>0</v>
      </c>
      <c r="T922" s="224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25" t="s">
        <v>300</v>
      </c>
      <c r="AT922" s="225" t="s">
        <v>159</v>
      </c>
      <c r="AU922" s="225" t="s">
        <v>82</v>
      </c>
      <c r="AY922" s="18" t="s">
        <v>157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8" t="s">
        <v>80</v>
      </c>
      <c r="BK922" s="226">
        <f>ROUND(I922*H922,2)</f>
        <v>0</v>
      </c>
      <c r="BL922" s="18" t="s">
        <v>300</v>
      </c>
      <c r="BM922" s="225" t="s">
        <v>1901</v>
      </c>
    </row>
    <row r="923" s="2" customFormat="1">
      <c r="A923" s="39"/>
      <c r="B923" s="40"/>
      <c r="C923" s="41"/>
      <c r="D923" s="227" t="s">
        <v>166</v>
      </c>
      <c r="E923" s="41"/>
      <c r="F923" s="228" t="s">
        <v>1902</v>
      </c>
      <c r="G923" s="41"/>
      <c r="H923" s="41"/>
      <c r="I923" s="229"/>
      <c r="J923" s="41"/>
      <c r="K923" s="41"/>
      <c r="L923" s="45"/>
      <c r="M923" s="230"/>
      <c r="N923" s="231"/>
      <c r="O923" s="85"/>
      <c r="P923" s="85"/>
      <c r="Q923" s="85"/>
      <c r="R923" s="85"/>
      <c r="S923" s="85"/>
      <c r="T923" s="86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166</v>
      </c>
      <c r="AU923" s="18" t="s">
        <v>82</v>
      </c>
    </row>
    <row r="924" s="2" customFormat="1">
      <c r="A924" s="39"/>
      <c r="B924" s="40"/>
      <c r="C924" s="41"/>
      <c r="D924" s="232" t="s">
        <v>168</v>
      </c>
      <c r="E924" s="41"/>
      <c r="F924" s="233" t="s">
        <v>1903</v>
      </c>
      <c r="G924" s="41"/>
      <c r="H924" s="41"/>
      <c r="I924" s="229"/>
      <c r="J924" s="41"/>
      <c r="K924" s="41"/>
      <c r="L924" s="45"/>
      <c r="M924" s="230"/>
      <c r="N924" s="231"/>
      <c r="O924" s="85"/>
      <c r="P924" s="85"/>
      <c r="Q924" s="85"/>
      <c r="R924" s="85"/>
      <c r="S924" s="85"/>
      <c r="T924" s="86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168</v>
      </c>
      <c r="AU924" s="18" t="s">
        <v>82</v>
      </c>
    </row>
    <row r="925" s="13" customFormat="1">
      <c r="A925" s="13"/>
      <c r="B925" s="234"/>
      <c r="C925" s="235"/>
      <c r="D925" s="227" t="s">
        <v>170</v>
      </c>
      <c r="E925" s="236" t="s">
        <v>19</v>
      </c>
      <c r="F925" s="237" t="s">
        <v>1904</v>
      </c>
      <c r="G925" s="235"/>
      <c r="H925" s="238">
        <v>1671.5699999999999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170</v>
      </c>
      <c r="AU925" s="244" t="s">
        <v>82</v>
      </c>
      <c r="AV925" s="13" t="s">
        <v>82</v>
      </c>
      <c r="AW925" s="13" t="s">
        <v>33</v>
      </c>
      <c r="AX925" s="13" t="s">
        <v>80</v>
      </c>
      <c r="AY925" s="244" t="s">
        <v>157</v>
      </c>
    </row>
    <row r="926" s="2" customFormat="1" ht="24.15" customHeight="1">
      <c r="A926" s="39"/>
      <c r="B926" s="40"/>
      <c r="C926" s="214" t="s">
        <v>1905</v>
      </c>
      <c r="D926" s="214" t="s">
        <v>159</v>
      </c>
      <c r="E926" s="215" t="s">
        <v>1906</v>
      </c>
      <c r="F926" s="216" t="s">
        <v>1907</v>
      </c>
      <c r="G926" s="217" t="s">
        <v>190</v>
      </c>
      <c r="H926" s="218">
        <v>13.762000000000001</v>
      </c>
      <c r="I926" s="219"/>
      <c r="J926" s="220">
        <f>ROUND(I926*H926,2)</f>
        <v>0</v>
      </c>
      <c r="K926" s="216" t="s">
        <v>163</v>
      </c>
      <c r="L926" s="45"/>
      <c r="M926" s="221" t="s">
        <v>19</v>
      </c>
      <c r="N926" s="222" t="s">
        <v>43</v>
      </c>
      <c r="O926" s="85"/>
      <c r="P926" s="223">
        <f>O926*H926</f>
        <v>0</v>
      </c>
      <c r="Q926" s="223">
        <v>0</v>
      </c>
      <c r="R926" s="223">
        <f>Q926*H926</f>
        <v>0</v>
      </c>
      <c r="S926" s="223">
        <v>0</v>
      </c>
      <c r="T926" s="224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25" t="s">
        <v>300</v>
      </c>
      <c r="AT926" s="225" t="s">
        <v>159</v>
      </c>
      <c r="AU926" s="225" t="s">
        <v>82</v>
      </c>
      <c r="AY926" s="18" t="s">
        <v>157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8" t="s">
        <v>80</v>
      </c>
      <c r="BK926" s="226">
        <f>ROUND(I926*H926,2)</f>
        <v>0</v>
      </c>
      <c r="BL926" s="18" t="s">
        <v>300</v>
      </c>
      <c r="BM926" s="225" t="s">
        <v>1908</v>
      </c>
    </row>
    <row r="927" s="2" customFormat="1">
      <c r="A927" s="39"/>
      <c r="B927" s="40"/>
      <c r="C927" s="41"/>
      <c r="D927" s="227" t="s">
        <v>166</v>
      </c>
      <c r="E927" s="41"/>
      <c r="F927" s="228" t="s">
        <v>1909</v>
      </c>
      <c r="G927" s="41"/>
      <c r="H927" s="41"/>
      <c r="I927" s="229"/>
      <c r="J927" s="41"/>
      <c r="K927" s="41"/>
      <c r="L927" s="45"/>
      <c r="M927" s="230"/>
      <c r="N927" s="231"/>
      <c r="O927" s="85"/>
      <c r="P927" s="85"/>
      <c r="Q927" s="85"/>
      <c r="R927" s="85"/>
      <c r="S927" s="85"/>
      <c r="T927" s="86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166</v>
      </c>
      <c r="AU927" s="18" t="s">
        <v>82</v>
      </c>
    </row>
    <row r="928" s="2" customFormat="1">
      <c r="A928" s="39"/>
      <c r="B928" s="40"/>
      <c r="C928" s="41"/>
      <c r="D928" s="232" t="s">
        <v>168</v>
      </c>
      <c r="E928" s="41"/>
      <c r="F928" s="233" t="s">
        <v>1910</v>
      </c>
      <c r="G928" s="41"/>
      <c r="H928" s="41"/>
      <c r="I928" s="229"/>
      <c r="J928" s="41"/>
      <c r="K928" s="41"/>
      <c r="L928" s="45"/>
      <c r="M928" s="230"/>
      <c r="N928" s="231"/>
      <c r="O928" s="85"/>
      <c r="P928" s="85"/>
      <c r="Q928" s="85"/>
      <c r="R928" s="85"/>
      <c r="S928" s="85"/>
      <c r="T928" s="86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168</v>
      </c>
      <c r="AU928" s="18" t="s">
        <v>82</v>
      </c>
    </row>
    <row r="929" s="12" customFormat="1" ht="22.8" customHeight="1">
      <c r="A929" s="12"/>
      <c r="B929" s="198"/>
      <c r="C929" s="199"/>
      <c r="D929" s="200" t="s">
        <v>71</v>
      </c>
      <c r="E929" s="212" t="s">
        <v>639</v>
      </c>
      <c r="F929" s="212" t="s">
        <v>640</v>
      </c>
      <c r="G929" s="199"/>
      <c r="H929" s="199"/>
      <c r="I929" s="202"/>
      <c r="J929" s="213">
        <f>BK929</f>
        <v>0</v>
      </c>
      <c r="K929" s="199"/>
      <c r="L929" s="204"/>
      <c r="M929" s="205"/>
      <c r="N929" s="206"/>
      <c r="O929" s="206"/>
      <c r="P929" s="207">
        <f>SUM(P930:P1005)</f>
        <v>0</v>
      </c>
      <c r="Q929" s="206"/>
      <c r="R929" s="207">
        <f>SUM(R930:R1005)</f>
        <v>18.265665819999999</v>
      </c>
      <c r="S929" s="206"/>
      <c r="T929" s="208">
        <f>SUM(T930:T1005)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09" t="s">
        <v>82</v>
      </c>
      <c r="AT929" s="210" t="s">
        <v>71</v>
      </c>
      <c r="AU929" s="210" t="s">
        <v>80</v>
      </c>
      <c r="AY929" s="209" t="s">
        <v>157</v>
      </c>
      <c r="BK929" s="211">
        <f>SUM(BK930:BK1005)</f>
        <v>0</v>
      </c>
    </row>
    <row r="930" s="2" customFormat="1" ht="16.5" customHeight="1">
      <c r="A930" s="39"/>
      <c r="B930" s="40"/>
      <c r="C930" s="214" t="s">
        <v>1911</v>
      </c>
      <c r="D930" s="214" t="s">
        <v>159</v>
      </c>
      <c r="E930" s="215" t="s">
        <v>1912</v>
      </c>
      <c r="F930" s="216" t="s">
        <v>1913</v>
      </c>
      <c r="G930" s="217" t="s">
        <v>200</v>
      </c>
      <c r="H930" s="218">
        <v>557.32299999999998</v>
      </c>
      <c r="I930" s="219"/>
      <c r="J930" s="220">
        <f>ROUND(I930*H930,2)</f>
        <v>0</v>
      </c>
      <c r="K930" s="216" t="s">
        <v>163</v>
      </c>
      <c r="L930" s="45"/>
      <c r="M930" s="221" t="s">
        <v>19</v>
      </c>
      <c r="N930" s="222" t="s">
        <v>43</v>
      </c>
      <c r="O930" s="85"/>
      <c r="P930" s="223">
        <f>O930*H930</f>
        <v>0</v>
      </c>
      <c r="Q930" s="223">
        <v>0.00029999999999999997</v>
      </c>
      <c r="R930" s="223">
        <f>Q930*H930</f>
        <v>0.16719689999999998</v>
      </c>
      <c r="S930" s="223">
        <v>0</v>
      </c>
      <c r="T930" s="224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25" t="s">
        <v>300</v>
      </c>
      <c r="AT930" s="225" t="s">
        <v>159</v>
      </c>
      <c r="AU930" s="225" t="s">
        <v>82</v>
      </c>
      <c r="AY930" s="18" t="s">
        <v>157</v>
      </c>
      <c r="BE930" s="226">
        <f>IF(N930="základní",J930,0)</f>
        <v>0</v>
      </c>
      <c r="BF930" s="226">
        <f>IF(N930="snížená",J930,0)</f>
        <v>0</v>
      </c>
      <c r="BG930" s="226">
        <f>IF(N930="zákl. přenesená",J930,0)</f>
        <v>0</v>
      </c>
      <c r="BH930" s="226">
        <f>IF(N930="sníž. přenesená",J930,0)</f>
        <v>0</v>
      </c>
      <c r="BI930" s="226">
        <f>IF(N930="nulová",J930,0)</f>
        <v>0</v>
      </c>
      <c r="BJ930" s="18" t="s">
        <v>80</v>
      </c>
      <c r="BK930" s="226">
        <f>ROUND(I930*H930,2)</f>
        <v>0</v>
      </c>
      <c r="BL930" s="18" t="s">
        <v>300</v>
      </c>
      <c r="BM930" s="225" t="s">
        <v>1914</v>
      </c>
    </row>
    <row r="931" s="2" customFormat="1">
      <c r="A931" s="39"/>
      <c r="B931" s="40"/>
      <c r="C931" s="41"/>
      <c r="D931" s="227" t="s">
        <v>166</v>
      </c>
      <c r="E931" s="41"/>
      <c r="F931" s="228" t="s">
        <v>1915</v>
      </c>
      <c r="G931" s="41"/>
      <c r="H931" s="41"/>
      <c r="I931" s="229"/>
      <c r="J931" s="41"/>
      <c r="K931" s="41"/>
      <c r="L931" s="45"/>
      <c r="M931" s="230"/>
      <c r="N931" s="231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166</v>
      </c>
      <c r="AU931" s="18" t="s">
        <v>82</v>
      </c>
    </row>
    <row r="932" s="2" customFormat="1">
      <c r="A932" s="39"/>
      <c r="B932" s="40"/>
      <c r="C932" s="41"/>
      <c r="D932" s="232" t="s">
        <v>168</v>
      </c>
      <c r="E932" s="41"/>
      <c r="F932" s="233" t="s">
        <v>1916</v>
      </c>
      <c r="G932" s="41"/>
      <c r="H932" s="41"/>
      <c r="I932" s="229"/>
      <c r="J932" s="41"/>
      <c r="K932" s="41"/>
      <c r="L932" s="45"/>
      <c r="M932" s="230"/>
      <c r="N932" s="231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168</v>
      </c>
      <c r="AU932" s="18" t="s">
        <v>82</v>
      </c>
    </row>
    <row r="933" s="13" customFormat="1">
      <c r="A933" s="13"/>
      <c r="B933" s="234"/>
      <c r="C933" s="235"/>
      <c r="D933" s="227" t="s">
        <v>170</v>
      </c>
      <c r="E933" s="236" t="s">
        <v>19</v>
      </c>
      <c r="F933" s="237" t="s">
        <v>1917</v>
      </c>
      <c r="G933" s="235"/>
      <c r="H933" s="238">
        <v>8.8580000000000005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170</v>
      </c>
      <c r="AU933" s="244" t="s">
        <v>82</v>
      </c>
      <c r="AV933" s="13" t="s">
        <v>82</v>
      </c>
      <c r="AW933" s="13" t="s">
        <v>33</v>
      </c>
      <c r="AX933" s="13" t="s">
        <v>72</v>
      </c>
      <c r="AY933" s="244" t="s">
        <v>157</v>
      </c>
    </row>
    <row r="934" s="13" customFormat="1">
      <c r="A934" s="13"/>
      <c r="B934" s="234"/>
      <c r="C934" s="235"/>
      <c r="D934" s="227" t="s">
        <v>170</v>
      </c>
      <c r="E934" s="236" t="s">
        <v>19</v>
      </c>
      <c r="F934" s="237" t="s">
        <v>1918</v>
      </c>
      <c r="G934" s="235"/>
      <c r="H934" s="238">
        <v>9.2210000000000001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170</v>
      </c>
      <c r="AU934" s="244" t="s">
        <v>82</v>
      </c>
      <c r="AV934" s="13" t="s">
        <v>82</v>
      </c>
      <c r="AW934" s="13" t="s">
        <v>33</v>
      </c>
      <c r="AX934" s="13" t="s">
        <v>72</v>
      </c>
      <c r="AY934" s="244" t="s">
        <v>157</v>
      </c>
    </row>
    <row r="935" s="13" customFormat="1">
      <c r="A935" s="13"/>
      <c r="B935" s="234"/>
      <c r="C935" s="235"/>
      <c r="D935" s="227" t="s">
        <v>170</v>
      </c>
      <c r="E935" s="236" t="s">
        <v>19</v>
      </c>
      <c r="F935" s="237" t="s">
        <v>1919</v>
      </c>
      <c r="G935" s="235"/>
      <c r="H935" s="238">
        <v>9.2859999999999996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170</v>
      </c>
      <c r="AU935" s="244" t="s">
        <v>82</v>
      </c>
      <c r="AV935" s="13" t="s">
        <v>82</v>
      </c>
      <c r="AW935" s="13" t="s">
        <v>33</v>
      </c>
      <c r="AX935" s="13" t="s">
        <v>72</v>
      </c>
      <c r="AY935" s="244" t="s">
        <v>157</v>
      </c>
    </row>
    <row r="936" s="13" customFormat="1">
      <c r="A936" s="13"/>
      <c r="B936" s="234"/>
      <c r="C936" s="235"/>
      <c r="D936" s="227" t="s">
        <v>170</v>
      </c>
      <c r="E936" s="236" t="s">
        <v>19</v>
      </c>
      <c r="F936" s="237" t="s">
        <v>1920</v>
      </c>
      <c r="G936" s="235"/>
      <c r="H936" s="238">
        <v>8.3800000000000008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170</v>
      </c>
      <c r="AU936" s="244" t="s">
        <v>82</v>
      </c>
      <c r="AV936" s="13" t="s">
        <v>82</v>
      </c>
      <c r="AW936" s="13" t="s">
        <v>33</v>
      </c>
      <c r="AX936" s="13" t="s">
        <v>72</v>
      </c>
      <c r="AY936" s="244" t="s">
        <v>157</v>
      </c>
    </row>
    <row r="937" s="13" customFormat="1">
      <c r="A937" s="13"/>
      <c r="B937" s="234"/>
      <c r="C937" s="235"/>
      <c r="D937" s="227" t="s">
        <v>170</v>
      </c>
      <c r="E937" s="236" t="s">
        <v>19</v>
      </c>
      <c r="F937" s="237" t="s">
        <v>1921</v>
      </c>
      <c r="G937" s="235"/>
      <c r="H937" s="238">
        <v>9.7799999999999994</v>
      </c>
      <c r="I937" s="239"/>
      <c r="J937" s="235"/>
      <c r="K937" s="235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170</v>
      </c>
      <c r="AU937" s="244" t="s">
        <v>82</v>
      </c>
      <c r="AV937" s="13" t="s">
        <v>82</v>
      </c>
      <c r="AW937" s="13" t="s">
        <v>33</v>
      </c>
      <c r="AX937" s="13" t="s">
        <v>72</v>
      </c>
      <c r="AY937" s="244" t="s">
        <v>157</v>
      </c>
    </row>
    <row r="938" s="13" customFormat="1">
      <c r="A938" s="13"/>
      <c r="B938" s="234"/>
      <c r="C938" s="235"/>
      <c r="D938" s="227" t="s">
        <v>170</v>
      </c>
      <c r="E938" s="236" t="s">
        <v>19</v>
      </c>
      <c r="F938" s="237" t="s">
        <v>1922</v>
      </c>
      <c r="G938" s="235"/>
      <c r="H938" s="238">
        <v>17.513999999999999</v>
      </c>
      <c r="I938" s="239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170</v>
      </c>
      <c r="AU938" s="244" t="s">
        <v>82</v>
      </c>
      <c r="AV938" s="13" t="s">
        <v>82</v>
      </c>
      <c r="AW938" s="13" t="s">
        <v>33</v>
      </c>
      <c r="AX938" s="13" t="s">
        <v>72</v>
      </c>
      <c r="AY938" s="244" t="s">
        <v>157</v>
      </c>
    </row>
    <row r="939" s="13" customFormat="1">
      <c r="A939" s="13"/>
      <c r="B939" s="234"/>
      <c r="C939" s="235"/>
      <c r="D939" s="227" t="s">
        <v>170</v>
      </c>
      <c r="E939" s="236" t="s">
        <v>19</v>
      </c>
      <c r="F939" s="237" t="s">
        <v>1923</v>
      </c>
      <c r="G939" s="235"/>
      <c r="H939" s="238">
        <v>9.6080000000000005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170</v>
      </c>
      <c r="AU939" s="244" t="s">
        <v>82</v>
      </c>
      <c r="AV939" s="13" t="s">
        <v>82</v>
      </c>
      <c r="AW939" s="13" t="s">
        <v>33</v>
      </c>
      <c r="AX939" s="13" t="s">
        <v>72</v>
      </c>
      <c r="AY939" s="244" t="s">
        <v>157</v>
      </c>
    </row>
    <row r="940" s="13" customFormat="1">
      <c r="A940" s="13"/>
      <c r="B940" s="234"/>
      <c r="C940" s="235"/>
      <c r="D940" s="227" t="s">
        <v>170</v>
      </c>
      <c r="E940" s="236" t="s">
        <v>19</v>
      </c>
      <c r="F940" s="237" t="s">
        <v>1924</v>
      </c>
      <c r="G940" s="235"/>
      <c r="H940" s="238">
        <v>9.5649999999999995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170</v>
      </c>
      <c r="AU940" s="244" t="s">
        <v>82</v>
      </c>
      <c r="AV940" s="13" t="s">
        <v>82</v>
      </c>
      <c r="AW940" s="13" t="s">
        <v>33</v>
      </c>
      <c r="AX940" s="13" t="s">
        <v>72</v>
      </c>
      <c r="AY940" s="244" t="s">
        <v>157</v>
      </c>
    </row>
    <row r="941" s="13" customFormat="1">
      <c r="A941" s="13"/>
      <c r="B941" s="234"/>
      <c r="C941" s="235"/>
      <c r="D941" s="227" t="s">
        <v>170</v>
      </c>
      <c r="E941" s="236" t="s">
        <v>19</v>
      </c>
      <c r="F941" s="237" t="s">
        <v>1925</v>
      </c>
      <c r="G941" s="235"/>
      <c r="H941" s="238">
        <v>30.234000000000002</v>
      </c>
      <c r="I941" s="239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170</v>
      </c>
      <c r="AU941" s="244" t="s">
        <v>82</v>
      </c>
      <c r="AV941" s="13" t="s">
        <v>82</v>
      </c>
      <c r="AW941" s="13" t="s">
        <v>33</v>
      </c>
      <c r="AX941" s="13" t="s">
        <v>72</v>
      </c>
      <c r="AY941" s="244" t="s">
        <v>157</v>
      </c>
    </row>
    <row r="942" s="13" customFormat="1">
      <c r="A942" s="13"/>
      <c r="B942" s="234"/>
      <c r="C942" s="235"/>
      <c r="D942" s="227" t="s">
        <v>170</v>
      </c>
      <c r="E942" s="236" t="s">
        <v>19</v>
      </c>
      <c r="F942" s="237" t="s">
        <v>1926</v>
      </c>
      <c r="G942" s="235"/>
      <c r="H942" s="238">
        <v>33.118000000000002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170</v>
      </c>
      <c r="AU942" s="244" t="s">
        <v>82</v>
      </c>
      <c r="AV942" s="13" t="s">
        <v>82</v>
      </c>
      <c r="AW942" s="13" t="s">
        <v>33</v>
      </c>
      <c r="AX942" s="13" t="s">
        <v>72</v>
      </c>
      <c r="AY942" s="244" t="s">
        <v>157</v>
      </c>
    </row>
    <row r="943" s="13" customFormat="1">
      <c r="A943" s="13"/>
      <c r="B943" s="234"/>
      <c r="C943" s="235"/>
      <c r="D943" s="227" t="s">
        <v>170</v>
      </c>
      <c r="E943" s="236" t="s">
        <v>19</v>
      </c>
      <c r="F943" s="237" t="s">
        <v>1927</v>
      </c>
      <c r="G943" s="235"/>
      <c r="H943" s="238">
        <v>7.2199999999999998</v>
      </c>
      <c r="I943" s="239"/>
      <c r="J943" s="235"/>
      <c r="K943" s="235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170</v>
      </c>
      <c r="AU943" s="244" t="s">
        <v>82</v>
      </c>
      <c r="AV943" s="13" t="s">
        <v>82</v>
      </c>
      <c r="AW943" s="13" t="s">
        <v>33</v>
      </c>
      <c r="AX943" s="13" t="s">
        <v>72</v>
      </c>
      <c r="AY943" s="244" t="s">
        <v>157</v>
      </c>
    </row>
    <row r="944" s="13" customFormat="1">
      <c r="A944" s="13"/>
      <c r="B944" s="234"/>
      <c r="C944" s="235"/>
      <c r="D944" s="227" t="s">
        <v>170</v>
      </c>
      <c r="E944" s="236" t="s">
        <v>19</v>
      </c>
      <c r="F944" s="237" t="s">
        <v>1928</v>
      </c>
      <c r="G944" s="235"/>
      <c r="H944" s="238">
        <v>10.941000000000001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170</v>
      </c>
      <c r="AU944" s="244" t="s">
        <v>82</v>
      </c>
      <c r="AV944" s="13" t="s">
        <v>82</v>
      </c>
      <c r="AW944" s="13" t="s">
        <v>33</v>
      </c>
      <c r="AX944" s="13" t="s">
        <v>72</v>
      </c>
      <c r="AY944" s="244" t="s">
        <v>157</v>
      </c>
    </row>
    <row r="945" s="13" customFormat="1">
      <c r="A945" s="13"/>
      <c r="B945" s="234"/>
      <c r="C945" s="235"/>
      <c r="D945" s="227" t="s">
        <v>170</v>
      </c>
      <c r="E945" s="236" t="s">
        <v>19</v>
      </c>
      <c r="F945" s="237" t="s">
        <v>1929</v>
      </c>
      <c r="G945" s="235"/>
      <c r="H945" s="238">
        <v>21.792000000000002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170</v>
      </c>
      <c r="AU945" s="244" t="s">
        <v>82</v>
      </c>
      <c r="AV945" s="13" t="s">
        <v>82</v>
      </c>
      <c r="AW945" s="13" t="s">
        <v>33</v>
      </c>
      <c r="AX945" s="13" t="s">
        <v>72</v>
      </c>
      <c r="AY945" s="244" t="s">
        <v>157</v>
      </c>
    </row>
    <row r="946" s="14" customFormat="1">
      <c r="A946" s="14"/>
      <c r="B946" s="245"/>
      <c r="C946" s="246"/>
      <c r="D946" s="227" t="s">
        <v>170</v>
      </c>
      <c r="E946" s="247" t="s">
        <v>19</v>
      </c>
      <c r="F946" s="248" t="s">
        <v>205</v>
      </c>
      <c r="G946" s="246"/>
      <c r="H946" s="249">
        <v>185.517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170</v>
      </c>
      <c r="AU946" s="255" t="s">
        <v>82</v>
      </c>
      <c r="AV946" s="14" t="s">
        <v>111</v>
      </c>
      <c r="AW946" s="14" t="s">
        <v>33</v>
      </c>
      <c r="AX946" s="14" t="s">
        <v>72</v>
      </c>
      <c r="AY946" s="255" t="s">
        <v>157</v>
      </c>
    </row>
    <row r="947" s="13" customFormat="1">
      <c r="A947" s="13"/>
      <c r="B947" s="234"/>
      <c r="C947" s="235"/>
      <c r="D947" s="227" t="s">
        <v>170</v>
      </c>
      <c r="E947" s="236" t="s">
        <v>19</v>
      </c>
      <c r="F947" s="237" t="s">
        <v>1930</v>
      </c>
      <c r="G947" s="235"/>
      <c r="H947" s="238">
        <v>33.439999999999998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170</v>
      </c>
      <c r="AU947" s="244" t="s">
        <v>82</v>
      </c>
      <c r="AV947" s="13" t="s">
        <v>82</v>
      </c>
      <c r="AW947" s="13" t="s">
        <v>33</v>
      </c>
      <c r="AX947" s="13" t="s">
        <v>72</v>
      </c>
      <c r="AY947" s="244" t="s">
        <v>157</v>
      </c>
    </row>
    <row r="948" s="13" customFormat="1">
      <c r="A948" s="13"/>
      <c r="B948" s="234"/>
      <c r="C948" s="235"/>
      <c r="D948" s="227" t="s">
        <v>170</v>
      </c>
      <c r="E948" s="236" t="s">
        <v>19</v>
      </c>
      <c r="F948" s="237" t="s">
        <v>1931</v>
      </c>
      <c r="G948" s="235"/>
      <c r="H948" s="238">
        <v>11.694000000000001</v>
      </c>
      <c r="I948" s="239"/>
      <c r="J948" s="235"/>
      <c r="K948" s="235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170</v>
      </c>
      <c r="AU948" s="244" t="s">
        <v>82</v>
      </c>
      <c r="AV948" s="13" t="s">
        <v>82</v>
      </c>
      <c r="AW948" s="13" t="s">
        <v>33</v>
      </c>
      <c r="AX948" s="13" t="s">
        <v>72</v>
      </c>
      <c r="AY948" s="244" t="s">
        <v>157</v>
      </c>
    </row>
    <row r="949" s="13" customFormat="1">
      <c r="A949" s="13"/>
      <c r="B949" s="234"/>
      <c r="C949" s="235"/>
      <c r="D949" s="227" t="s">
        <v>170</v>
      </c>
      <c r="E949" s="236" t="s">
        <v>19</v>
      </c>
      <c r="F949" s="237" t="s">
        <v>1932</v>
      </c>
      <c r="G949" s="235"/>
      <c r="H949" s="238">
        <v>11.263999999999999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170</v>
      </c>
      <c r="AU949" s="244" t="s">
        <v>82</v>
      </c>
      <c r="AV949" s="13" t="s">
        <v>82</v>
      </c>
      <c r="AW949" s="13" t="s">
        <v>33</v>
      </c>
      <c r="AX949" s="13" t="s">
        <v>72</v>
      </c>
      <c r="AY949" s="244" t="s">
        <v>157</v>
      </c>
    </row>
    <row r="950" s="13" customFormat="1">
      <c r="A950" s="13"/>
      <c r="B950" s="234"/>
      <c r="C950" s="235"/>
      <c r="D950" s="227" t="s">
        <v>170</v>
      </c>
      <c r="E950" s="236" t="s">
        <v>19</v>
      </c>
      <c r="F950" s="237" t="s">
        <v>1933</v>
      </c>
      <c r="G950" s="235"/>
      <c r="H950" s="238">
        <v>2.8919999999999999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170</v>
      </c>
      <c r="AU950" s="244" t="s">
        <v>82</v>
      </c>
      <c r="AV950" s="13" t="s">
        <v>82</v>
      </c>
      <c r="AW950" s="13" t="s">
        <v>33</v>
      </c>
      <c r="AX950" s="13" t="s">
        <v>72</v>
      </c>
      <c r="AY950" s="244" t="s">
        <v>157</v>
      </c>
    </row>
    <row r="951" s="13" customFormat="1">
      <c r="A951" s="13"/>
      <c r="B951" s="234"/>
      <c r="C951" s="235"/>
      <c r="D951" s="227" t="s">
        <v>170</v>
      </c>
      <c r="E951" s="236" t="s">
        <v>19</v>
      </c>
      <c r="F951" s="237" t="s">
        <v>1934</v>
      </c>
      <c r="G951" s="235"/>
      <c r="H951" s="238">
        <v>28.834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170</v>
      </c>
      <c r="AU951" s="244" t="s">
        <v>82</v>
      </c>
      <c r="AV951" s="13" t="s">
        <v>82</v>
      </c>
      <c r="AW951" s="13" t="s">
        <v>33</v>
      </c>
      <c r="AX951" s="13" t="s">
        <v>72</v>
      </c>
      <c r="AY951" s="244" t="s">
        <v>157</v>
      </c>
    </row>
    <row r="952" s="13" customFormat="1">
      <c r="A952" s="13"/>
      <c r="B952" s="234"/>
      <c r="C952" s="235"/>
      <c r="D952" s="227" t="s">
        <v>170</v>
      </c>
      <c r="E952" s="236" t="s">
        <v>19</v>
      </c>
      <c r="F952" s="237" t="s">
        <v>1935</v>
      </c>
      <c r="G952" s="235"/>
      <c r="H952" s="238">
        <v>11.07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170</v>
      </c>
      <c r="AU952" s="244" t="s">
        <v>82</v>
      </c>
      <c r="AV952" s="13" t="s">
        <v>82</v>
      </c>
      <c r="AW952" s="13" t="s">
        <v>33</v>
      </c>
      <c r="AX952" s="13" t="s">
        <v>72</v>
      </c>
      <c r="AY952" s="244" t="s">
        <v>157</v>
      </c>
    </row>
    <row r="953" s="13" customFormat="1">
      <c r="A953" s="13"/>
      <c r="B953" s="234"/>
      <c r="C953" s="235"/>
      <c r="D953" s="227" t="s">
        <v>170</v>
      </c>
      <c r="E953" s="236" t="s">
        <v>19</v>
      </c>
      <c r="F953" s="237" t="s">
        <v>1936</v>
      </c>
      <c r="G953" s="235"/>
      <c r="H953" s="238">
        <v>8.9199999999999999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170</v>
      </c>
      <c r="AU953" s="244" t="s">
        <v>82</v>
      </c>
      <c r="AV953" s="13" t="s">
        <v>82</v>
      </c>
      <c r="AW953" s="13" t="s">
        <v>33</v>
      </c>
      <c r="AX953" s="13" t="s">
        <v>72</v>
      </c>
      <c r="AY953" s="244" t="s">
        <v>157</v>
      </c>
    </row>
    <row r="954" s="13" customFormat="1">
      <c r="A954" s="13"/>
      <c r="B954" s="234"/>
      <c r="C954" s="235"/>
      <c r="D954" s="227" t="s">
        <v>170</v>
      </c>
      <c r="E954" s="236" t="s">
        <v>19</v>
      </c>
      <c r="F954" s="237" t="s">
        <v>1937</v>
      </c>
      <c r="G954" s="235"/>
      <c r="H954" s="238">
        <v>8.7050000000000001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170</v>
      </c>
      <c r="AU954" s="244" t="s">
        <v>82</v>
      </c>
      <c r="AV954" s="13" t="s">
        <v>82</v>
      </c>
      <c r="AW954" s="13" t="s">
        <v>33</v>
      </c>
      <c r="AX954" s="13" t="s">
        <v>72</v>
      </c>
      <c r="AY954" s="244" t="s">
        <v>157</v>
      </c>
    </row>
    <row r="955" s="13" customFormat="1">
      <c r="A955" s="13"/>
      <c r="B955" s="234"/>
      <c r="C955" s="235"/>
      <c r="D955" s="227" t="s">
        <v>170</v>
      </c>
      <c r="E955" s="236" t="s">
        <v>19</v>
      </c>
      <c r="F955" s="237" t="s">
        <v>1938</v>
      </c>
      <c r="G955" s="235"/>
      <c r="H955" s="238">
        <v>11.089</v>
      </c>
      <c r="I955" s="239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170</v>
      </c>
      <c r="AU955" s="244" t="s">
        <v>82</v>
      </c>
      <c r="AV955" s="13" t="s">
        <v>82</v>
      </c>
      <c r="AW955" s="13" t="s">
        <v>33</v>
      </c>
      <c r="AX955" s="13" t="s">
        <v>72</v>
      </c>
      <c r="AY955" s="244" t="s">
        <v>157</v>
      </c>
    </row>
    <row r="956" s="13" customFormat="1">
      <c r="A956" s="13"/>
      <c r="B956" s="234"/>
      <c r="C956" s="235"/>
      <c r="D956" s="227" t="s">
        <v>170</v>
      </c>
      <c r="E956" s="236" t="s">
        <v>19</v>
      </c>
      <c r="F956" s="237" t="s">
        <v>1939</v>
      </c>
      <c r="G956" s="235"/>
      <c r="H956" s="238">
        <v>7.1900000000000004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170</v>
      </c>
      <c r="AU956" s="244" t="s">
        <v>82</v>
      </c>
      <c r="AV956" s="13" t="s">
        <v>82</v>
      </c>
      <c r="AW956" s="13" t="s">
        <v>33</v>
      </c>
      <c r="AX956" s="13" t="s">
        <v>72</v>
      </c>
      <c r="AY956" s="244" t="s">
        <v>157</v>
      </c>
    </row>
    <row r="957" s="14" customFormat="1">
      <c r="A957" s="14"/>
      <c r="B957" s="245"/>
      <c r="C957" s="246"/>
      <c r="D957" s="227" t="s">
        <v>170</v>
      </c>
      <c r="E957" s="247" t="s">
        <v>19</v>
      </c>
      <c r="F957" s="248" t="s">
        <v>207</v>
      </c>
      <c r="G957" s="246"/>
      <c r="H957" s="249">
        <v>135.09799999999999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170</v>
      </c>
      <c r="AU957" s="255" t="s">
        <v>82</v>
      </c>
      <c r="AV957" s="14" t="s">
        <v>111</v>
      </c>
      <c r="AW957" s="14" t="s">
        <v>33</v>
      </c>
      <c r="AX957" s="14" t="s">
        <v>72</v>
      </c>
      <c r="AY957" s="255" t="s">
        <v>157</v>
      </c>
    </row>
    <row r="958" s="13" customFormat="1">
      <c r="A958" s="13"/>
      <c r="B958" s="234"/>
      <c r="C958" s="235"/>
      <c r="D958" s="227" t="s">
        <v>170</v>
      </c>
      <c r="E958" s="236" t="s">
        <v>19</v>
      </c>
      <c r="F958" s="237" t="s">
        <v>1940</v>
      </c>
      <c r="G958" s="235"/>
      <c r="H958" s="238">
        <v>28.361000000000001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170</v>
      </c>
      <c r="AU958" s="244" t="s">
        <v>82</v>
      </c>
      <c r="AV958" s="13" t="s">
        <v>82</v>
      </c>
      <c r="AW958" s="13" t="s">
        <v>33</v>
      </c>
      <c r="AX958" s="13" t="s">
        <v>72</v>
      </c>
      <c r="AY958" s="244" t="s">
        <v>157</v>
      </c>
    </row>
    <row r="959" s="13" customFormat="1">
      <c r="A959" s="13"/>
      <c r="B959" s="234"/>
      <c r="C959" s="235"/>
      <c r="D959" s="227" t="s">
        <v>170</v>
      </c>
      <c r="E959" s="236" t="s">
        <v>19</v>
      </c>
      <c r="F959" s="237" t="s">
        <v>1941</v>
      </c>
      <c r="G959" s="235"/>
      <c r="H959" s="238">
        <v>1.8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170</v>
      </c>
      <c r="AU959" s="244" t="s">
        <v>82</v>
      </c>
      <c r="AV959" s="13" t="s">
        <v>82</v>
      </c>
      <c r="AW959" s="13" t="s">
        <v>33</v>
      </c>
      <c r="AX959" s="13" t="s">
        <v>72</v>
      </c>
      <c r="AY959" s="244" t="s">
        <v>157</v>
      </c>
    </row>
    <row r="960" s="13" customFormat="1">
      <c r="A960" s="13"/>
      <c r="B960" s="234"/>
      <c r="C960" s="235"/>
      <c r="D960" s="227" t="s">
        <v>170</v>
      </c>
      <c r="E960" s="236" t="s">
        <v>19</v>
      </c>
      <c r="F960" s="237" t="s">
        <v>1942</v>
      </c>
      <c r="G960" s="235"/>
      <c r="H960" s="238">
        <v>8.7050000000000001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170</v>
      </c>
      <c r="AU960" s="244" t="s">
        <v>82</v>
      </c>
      <c r="AV960" s="13" t="s">
        <v>82</v>
      </c>
      <c r="AW960" s="13" t="s">
        <v>33</v>
      </c>
      <c r="AX960" s="13" t="s">
        <v>72</v>
      </c>
      <c r="AY960" s="244" t="s">
        <v>157</v>
      </c>
    </row>
    <row r="961" s="13" customFormat="1">
      <c r="A961" s="13"/>
      <c r="B961" s="234"/>
      <c r="C961" s="235"/>
      <c r="D961" s="227" t="s">
        <v>170</v>
      </c>
      <c r="E961" s="236" t="s">
        <v>19</v>
      </c>
      <c r="F961" s="237" t="s">
        <v>1943</v>
      </c>
      <c r="G961" s="235"/>
      <c r="H961" s="238">
        <v>8.9199999999999999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170</v>
      </c>
      <c r="AU961" s="244" t="s">
        <v>82</v>
      </c>
      <c r="AV961" s="13" t="s">
        <v>82</v>
      </c>
      <c r="AW961" s="13" t="s">
        <v>33</v>
      </c>
      <c r="AX961" s="13" t="s">
        <v>72</v>
      </c>
      <c r="AY961" s="244" t="s">
        <v>157</v>
      </c>
    </row>
    <row r="962" s="13" customFormat="1">
      <c r="A962" s="13"/>
      <c r="B962" s="234"/>
      <c r="C962" s="235"/>
      <c r="D962" s="227" t="s">
        <v>170</v>
      </c>
      <c r="E962" s="236" t="s">
        <v>19</v>
      </c>
      <c r="F962" s="237" t="s">
        <v>1944</v>
      </c>
      <c r="G962" s="235"/>
      <c r="H962" s="238">
        <v>11.199</v>
      </c>
      <c r="I962" s="239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170</v>
      </c>
      <c r="AU962" s="244" t="s">
        <v>82</v>
      </c>
      <c r="AV962" s="13" t="s">
        <v>82</v>
      </c>
      <c r="AW962" s="13" t="s">
        <v>33</v>
      </c>
      <c r="AX962" s="13" t="s">
        <v>72</v>
      </c>
      <c r="AY962" s="244" t="s">
        <v>157</v>
      </c>
    </row>
    <row r="963" s="13" customFormat="1">
      <c r="A963" s="13"/>
      <c r="B963" s="234"/>
      <c r="C963" s="235"/>
      <c r="D963" s="227" t="s">
        <v>170</v>
      </c>
      <c r="E963" s="236" t="s">
        <v>19</v>
      </c>
      <c r="F963" s="237" t="s">
        <v>1945</v>
      </c>
      <c r="G963" s="235"/>
      <c r="H963" s="238">
        <v>2.532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170</v>
      </c>
      <c r="AU963" s="244" t="s">
        <v>82</v>
      </c>
      <c r="AV963" s="13" t="s">
        <v>82</v>
      </c>
      <c r="AW963" s="13" t="s">
        <v>33</v>
      </c>
      <c r="AX963" s="13" t="s">
        <v>72</v>
      </c>
      <c r="AY963" s="244" t="s">
        <v>157</v>
      </c>
    </row>
    <row r="964" s="13" customFormat="1">
      <c r="A964" s="13"/>
      <c r="B964" s="234"/>
      <c r="C964" s="235"/>
      <c r="D964" s="227" t="s">
        <v>170</v>
      </c>
      <c r="E964" s="236" t="s">
        <v>19</v>
      </c>
      <c r="F964" s="237" t="s">
        <v>1946</v>
      </c>
      <c r="G964" s="235"/>
      <c r="H964" s="238">
        <v>25.742999999999999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170</v>
      </c>
      <c r="AU964" s="244" t="s">
        <v>82</v>
      </c>
      <c r="AV964" s="13" t="s">
        <v>82</v>
      </c>
      <c r="AW964" s="13" t="s">
        <v>33</v>
      </c>
      <c r="AX964" s="13" t="s">
        <v>72</v>
      </c>
      <c r="AY964" s="244" t="s">
        <v>157</v>
      </c>
    </row>
    <row r="965" s="13" customFormat="1">
      <c r="A965" s="13"/>
      <c r="B965" s="234"/>
      <c r="C965" s="235"/>
      <c r="D965" s="227" t="s">
        <v>170</v>
      </c>
      <c r="E965" s="236" t="s">
        <v>19</v>
      </c>
      <c r="F965" s="237" t="s">
        <v>1947</v>
      </c>
      <c r="G965" s="235"/>
      <c r="H965" s="238">
        <v>11.5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170</v>
      </c>
      <c r="AU965" s="244" t="s">
        <v>82</v>
      </c>
      <c r="AV965" s="13" t="s">
        <v>82</v>
      </c>
      <c r="AW965" s="13" t="s">
        <v>33</v>
      </c>
      <c r="AX965" s="13" t="s">
        <v>72</v>
      </c>
      <c r="AY965" s="244" t="s">
        <v>157</v>
      </c>
    </row>
    <row r="966" s="13" customFormat="1">
      <c r="A966" s="13"/>
      <c r="B966" s="234"/>
      <c r="C966" s="235"/>
      <c r="D966" s="227" t="s">
        <v>170</v>
      </c>
      <c r="E966" s="236" t="s">
        <v>19</v>
      </c>
      <c r="F966" s="237" t="s">
        <v>1948</v>
      </c>
      <c r="G966" s="235"/>
      <c r="H966" s="238">
        <v>11.887000000000001</v>
      </c>
      <c r="I966" s="239"/>
      <c r="J966" s="235"/>
      <c r="K966" s="235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170</v>
      </c>
      <c r="AU966" s="244" t="s">
        <v>82</v>
      </c>
      <c r="AV966" s="13" t="s">
        <v>82</v>
      </c>
      <c r="AW966" s="13" t="s">
        <v>33</v>
      </c>
      <c r="AX966" s="13" t="s">
        <v>72</v>
      </c>
      <c r="AY966" s="244" t="s">
        <v>157</v>
      </c>
    </row>
    <row r="967" s="14" customFormat="1">
      <c r="A967" s="14"/>
      <c r="B967" s="245"/>
      <c r="C967" s="246"/>
      <c r="D967" s="227" t="s">
        <v>170</v>
      </c>
      <c r="E967" s="247" t="s">
        <v>19</v>
      </c>
      <c r="F967" s="248" t="s">
        <v>218</v>
      </c>
      <c r="G967" s="246"/>
      <c r="H967" s="249">
        <v>110.64699999999999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170</v>
      </c>
      <c r="AU967" s="255" t="s">
        <v>82</v>
      </c>
      <c r="AV967" s="14" t="s">
        <v>111</v>
      </c>
      <c r="AW967" s="14" t="s">
        <v>33</v>
      </c>
      <c r="AX967" s="14" t="s">
        <v>72</v>
      </c>
      <c r="AY967" s="255" t="s">
        <v>157</v>
      </c>
    </row>
    <row r="968" s="13" customFormat="1">
      <c r="A968" s="13"/>
      <c r="B968" s="234"/>
      <c r="C968" s="235"/>
      <c r="D968" s="227" t="s">
        <v>170</v>
      </c>
      <c r="E968" s="236" t="s">
        <v>19</v>
      </c>
      <c r="F968" s="237" t="s">
        <v>1949</v>
      </c>
      <c r="G968" s="235"/>
      <c r="H968" s="238">
        <v>28.489999999999998</v>
      </c>
      <c r="I968" s="239"/>
      <c r="J968" s="235"/>
      <c r="K968" s="235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170</v>
      </c>
      <c r="AU968" s="244" t="s">
        <v>82</v>
      </c>
      <c r="AV968" s="13" t="s">
        <v>82</v>
      </c>
      <c r="AW968" s="13" t="s">
        <v>33</v>
      </c>
      <c r="AX968" s="13" t="s">
        <v>72</v>
      </c>
      <c r="AY968" s="244" t="s">
        <v>157</v>
      </c>
    </row>
    <row r="969" s="13" customFormat="1">
      <c r="A969" s="13"/>
      <c r="B969" s="234"/>
      <c r="C969" s="235"/>
      <c r="D969" s="227" t="s">
        <v>170</v>
      </c>
      <c r="E969" s="236" t="s">
        <v>19</v>
      </c>
      <c r="F969" s="237" t="s">
        <v>1950</v>
      </c>
      <c r="G969" s="235"/>
      <c r="H969" s="238">
        <v>17.219000000000001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170</v>
      </c>
      <c r="AU969" s="244" t="s">
        <v>82</v>
      </c>
      <c r="AV969" s="13" t="s">
        <v>82</v>
      </c>
      <c r="AW969" s="13" t="s">
        <v>33</v>
      </c>
      <c r="AX969" s="13" t="s">
        <v>72</v>
      </c>
      <c r="AY969" s="244" t="s">
        <v>157</v>
      </c>
    </row>
    <row r="970" s="13" customFormat="1">
      <c r="A970" s="13"/>
      <c r="B970" s="234"/>
      <c r="C970" s="235"/>
      <c r="D970" s="227" t="s">
        <v>170</v>
      </c>
      <c r="E970" s="236" t="s">
        <v>19</v>
      </c>
      <c r="F970" s="237" t="s">
        <v>1951</v>
      </c>
      <c r="G970" s="235"/>
      <c r="H970" s="238">
        <v>8.9199999999999999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170</v>
      </c>
      <c r="AU970" s="244" t="s">
        <v>82</v>
      </c>
      <c r="AV970" s="13" t="s">
        <v>82</v>
      </c>
      <c r="AW970" s="13" t="s">
        <v>33</v>
      </c>
      <c r="AX970" s="13" t="s">
        <v>72</v>
      </c>
      <c r="AY970" s="244" t="s">
        <v>157</v>
      </c>
    </row>
    <row r="971" s="13" customFormat="1">
      <c r="A971" s="13"/>
      <c r="B971" s="234"/>
      <c r="C971" s="235"/>
      <c r="D971" s="227" t="s">
        <v>170</v>
      </c>
      <c r="E971" s="236" t="s">
        <v>19</v>
      </c>
      <c r="F971" s="237" t="s">
        <v>1952</v>
      </c>
      <c r="G971" s="235"/>
      <c r="H971" s="238">
        <v>8.9199999999999999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170</v>
      </c>
      <c r="AU971" s="244" t="s">
        <v>82</v>
      </c>
      <c r="AV971" s="13" t="s">
        <v>82</v>
      </c>
      <c r="AW971" s="13" t="s">
        <v>33</v>
      </c>
      <c r="AX971" s="13" t="s">
        <v>72</v>
      </c>
      <c r="AY971" s="244" t="s">
        <v>157</v>
      </c>
    </row>
    <row r="972" s="13" customFormat="1">
      <c r="A972" s="13"/>
      <c r="B972" s="234"/>
      <c r="C972" s="235"/>
      <c r="D972" s="227" t="s">
        <v>170</v>
      </c>
      <c r="E972" s="236" t="s">
        <v>19</v>
      </c>
      <c r="F972" s="237" t="s">
        <v>1953</v>
      </c>
      <c r="G972" s="235"/>
      <c r="H972" s="238">
        <v>11.199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170</v>
      </c>
      <c r="AU972" s="244" t="s">
        <v>82</v>
      </c>
      <c r="AV972" s="13" t="s">
        <v>82</v>
      </c>
      <c r="AW972" s="13" t="s">
        <v>33</v>
      </c>
      <c r="AX972" s="13" t="s">
        <v>72</v>
      </c>
      <c r="AY972" s="244" t="s">
        <v>157</v>
      </c>
    </row>
    <row r="973" s="13" customFormat="1">
      <c r="A973" s="13"/>
      <c r="B973" s="234"/>
      <c r="C973" s="235"/>
      <c r="D973" s="227" t="s">
        <v>170</v>
      </c>
      <c r="E973" s="236" t="s">
        <v>19</v>
      </c>
      <c r="F973" s="237" t="s">
        <v>1954</v>
      </c>
      <c r="G973" s="235"/>
      <c r="H973" s="238">
        <v>2.226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170</v>
      </c>
      <c r="AU973" s="244" t="s">
        <v>82</v>
      </c>
      <c r="AV973" s="13" t="s">
        <v>82</v>
      </c>
      <c r="AW973" s="13" t="s">
        <v>33</v>
      </c>
      <c r="AX973" s="13" t="s">
        <v>72</v>
      </c>
      <c r="AY973" s="244" t="s">
        <v>157</v>
      </c>
    </row>
    <row r="974" s="13" customFormat="1">
      <c r="A974" s="13"/>
      <c r="B974" s="234"/>
      <c r="C974" s="235"/>
      <c r="D974" s="227" t="s">
        <v>170</v>
      </c>
      <c r="E974" s="236" t="s">
        <v>19</v>
      </c>
      <c r="F974" s="237" t="s">
        <v>1955</v>
      </c>
      <c r="G974" s="235"/>
      <c r="H974" s="238">
        <v>25.742999999999999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170</v>
      </c>
      <c r="AU974" s="244" t="s">
        <v>82</v>
      </c>
      <c r="AV974" s="13" t="s">
        <v>82</v>
      </c>
      <c r="AW974" s="13" t="s">
        <v>33</v>
      </c>
      <c r="AX974" s="13" t="s">
        <v>72</v>
      </c>
      <c r="AY974" s="244" t="s">
        <v>157</v>
      </c>
    </row>
    <row r="975" s="13" customFormat="1">
      <c r="A975" s="13"/>
      <c r="B975" s="234"/>
      <c r="C975" s="235"/>
      <c r="D975" s="227" t="s">
        <v>170</v>
      </c>
      <c r="E975" s="236" t="s">
        <v>19</v>
      </c>
      <c r="F975" s="237" t="s">
        <v>1956</v>
      </c>
      <c r="G975" s="235"/>
      <c r="H975" s="238">
        <v>11.672000000000001</v>
      </c>
      <c r="I975" s="239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170</v>
      </c>
      <c r="AU975" s="244" t="s">
        <v>82</v>
      </c>
      <c r="AV975" s="13" t="s">
        <v>82</v>
      </c>
      <c r="AW975" s="13" t="s">
        <v>33</v>
      </c>
      <c r="AX975" s="13" t="s">
        <v>72</v>
      </c>
      <c r="AY975" s="244" t="s">
        <v>157</v>
      </c>
    </row>
    <row r="976" s="13" customFormat="1">
      <c r="A976" s="13"/>
      <c r="B976" s="234"/>
      <c r="C976" s="235"/>
      <c r="D976" s="227" t="s">
        <v>170</v>
      </c>
      <c r="E976" s="236" t="s">
        <v>19</v>
      </c>
      <c r="F976" s="237" t="s">
        <v>1957</v>
      </c>
      <c r="G976" s="235"/>
      <c r="H976" s="238">
        <v>11.672000000000001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170</v>
      </c>
      <c r="AU976" s="244" t="s">
        <v>82</v>
      </c>
      <c r="AV976" s="13" t="s">
        <v>82</v>
      </c>
      <c r="AW976" s="13" t="s">
        <v>33</v>
      </c>
      <c r="AX976" s="13" t="s">
        <v>72</v>
      </c>
      <c r="AY976" s="244" t="s">
        <v>157</v>
      </c>
    </row>
    <row r="977" s="14" customFormat="1">
      <c r="A977" s="14"/>
      <c r="B977" s="245"/>
      <c r="C977" s="246"/>
      <c r="D977" s="227" t="s">
        <v>170</v>
      </c>
      <c r="E977" s="247" t="s">
        <v>19</v>
      </c>
      <c r="F977" s="248" t="s">
        <v>220</v>
      </c>
      <c r="G977" s="246"/>
      <c r="H977" s="249">
        <v>126.06099999999999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170</v>
      </c>
      <c r="AU977" s="255" t="s">
        <v>82</v>
      </c>
      <c r="AV977" s="14" t="s">
        <v>111</v>
      </c>
      <c r="AW977" s="14" t="s">
        <v>33</v>
      </c>
      <c r="AX977" s="14" t="s">
        <v>72</v>
      </c>
      <c r="AY977" s="255" t="s">
        <v>157</v>
      </c>
    </row>
    <row r="978" s="15" customFormat="1">
      <c r="A978" s="15"/>
      <c r="B978" s="256"/>
      <c r="C978" s="257"/>
      <c r="D978" s="227" t="s">
        <v>170</v>
      </c>
      <c r="E978" s="258" t="s">
        <v>19</v>
      </c>
      <c r="F978" s="259" t="s">
        <v>208</v>
      </c>
      <c r="G978" s="257"/>
      <c r="H978" s="260">
        <v>557.32300000000009</v>
      </c>
      <c r="I978" s="261"/>
      <c r="J978" s="257"/>
      <c r="K978" s="257"/>
      <c r="L978" s="262"/>
      <c r="M978" s="263"/>
      <c r="N978" s="264"/>
      <c r="O978" s="264"/>
      <c r="P978" s="264"/>
      <c r="Q978" s="264"/>
      <c r="R978" s="264"/>
      <c r="S978" s="264"/>
      <c r="T978" s="26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6" t="s">
        <v>170</v>
      </c>
      <c r="AU978" s="266" t="s">
        <v>82</v>
      </c>
      <c r="AV978" s="15" t="s">
        <v>164</v>
      </c>
      <c r="AW978" s="15" t="s">
        <v>33</v>
      </c>
      <c r="AX978" s="15" t="s">
        <v>80</v>
      </c>
      <c r="AY978" s="266" t="s">
        <v>157</v>
      </c>
    </row>
    <row r="979" s="2" customFormat="1" ht="24.15" customHeight="1">
      <c r="A979" s="39"/>
      <c r="B979" s="40"/>
      <c r="C979" s="214" t="s">
        <v>1958</v>
      </c>
      <c r="D979" s="214" t="s">
        <v>159</v>
      </c>
      <c r="E979" s="215" t="s">
        <v>1959</v>
      </c>
      <c r="F979" s="216" t="s">
        <v>1960</v>
      </c>
      <c r="G979" s="217" t="s">
        <v>200</v>
      </c>
      <c r="H979" s="218">
        <v>17</v>
      </c>
      <c r="I979" s="219"/>
      <c r="J979" s="220">
        <f>ROUND(I979*H979,2)</f>
        <v>0</v>
      </c>
      <c r="K979" s="216" t="s">
        <v>163</v>
      </c>
      <c r="L979" s="45"/>
      <c r="M979" s="221" t="s">
        <v>19</v>
      </c>
      <c r="N979" s="222" t="s">
        <v>43</v>
      </c>
      <c r="O979" s="85"/>
      <c r="P979" s="223">
        <f>O979*H979</f>
        <v>0</v>
      </c>
      <c r="Q979" s="223">
        <v>0.0015</v>
      </c>
      <c r="R979" s="223">
        <f>Q979*H979</f>
        <v>0.025500000000000002</v>
      </c>
      <c r="S979" s="223">
        <v>0</v>
      </c>
      <c r="T979" s="224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25" t="s">
        <v>300</v>
      </c>
      <c r="AT979" s="225" t="s">
        <v>159</v>
      </c>
      <c r="AU979" s="225" t="s">
        <v>82</v>
      </c>
      <c r="AY979" s="18" t="s">
        <v>157</v>
      </c>
      <c r="BE979" s="226">
        <f>IF(N979="základní",J979,0)</f>
        <v>0</v>
      </c>
      <c r="BF979" s="226">
        <f>IF(N979="snížená",J979,0)</f>
        <v>0</v>
      </c>
      <c r="BG979" s="226">
        <f>IF(N979="zákl. přenesená",J979,0)</f>
        <v>0</v>
      </c>
      <c r="BH979" s="226">
        <f>IF(N979="sníž. přenesená",J979,0)</f>
        <v>0</v>
      </c>
      <c r="BI979" s="226">
        <f>IF(N979="nulová",J979,0)</f>
        <v>0</v>
      </c>
      <c r="BJ979" s="18" t="s">
        <v>80</v>
      </c>
      <c r="BK979" s="226">
        <f>ROUND(I979*H979,2)</f>
        <v>0</v>
      </c>
      <c r="BL979" s="18" t="s">
        <v>300</v>
      </c>
      <c r="BM979" s="225" t="s">
        <v>1961</v>
      </c>
    </row>
    <row r="980" s="2" customFormat="1">
      <c r="A980" s="39"/>
      <c r="B980" s="40"/>
      <c r="C980" s="41"/>
      <c r="D980" s="227" t="s">
        <v>166</v>
      </c>
      <c r="E980" s="41"/>
      <c r="F980" s="228" t="s">
        <v>1962</v>
      </c>
      <c r="G980" s="41"/>
      <c r="H980" s="41"/>
      <c r="I980" s="229"/>
      <c r="J980" s="41"/>
      <c r="K980" s="41"/>
      <c r="L980" s="45"/>
      <c r="M980" s="230"/>
      <c r="N980" s="231"/>
      <c r="O980" s="85"/>
      <c r="P980" s="85"/>
      <c r="Q980" s="85"/>
      <c r="R980" s="85"/>
      <c r="S980" s="85"/>
      <c r="T980" s="86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166</v>
      </c>
      <c r="AU980" s="18" t="s">
        <v>82</v>
      </c>
    </row>
    <row r="981" s="2" customFormat="1">
      <c r="A981" s="39"/>
      <c r="B981" s="40"/>
      <c r="C981" s="41"/>
      <c r="D981" s="232" t="s">
        <v>168</v>
      </c>
      <c r="E981" s="41"/>
      <c r="F981" s="233" t="s">
        <v>1963</v>
      </c>
      <c r="G981" s="41"/>
      <c r="H981" s="41"/>
      <c r="I981" s="229"/>
      <c r="J981" s="41"/>
      <c r="K981" s="41"/>
      <c r="L981" s="45"/>
      <c r="M981" s="230"/>
      <c r="N981" s="231"/>
      <c r="O981" s="85"/>
      <c r="P981" s="85"/>
      <c r="Q981" s="85"/>
      <c r="R981" s="85"/>
      <c r="S981" s="85"/>
      <c r="T981" s="86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168</v>
      </c>
      <c r="AU981" s="18" t="s">
        <v>82</v>
      </c>
    </row>
    <row r="982" s="2" customFormat="1" ht="37.8" customHeight="1">
      <c r="A982" s="39"/>
      <c r="B982" s="40"/>
      <c r="C982" s="214" t="s">
        <v>1964</v>
      </c>
      <c r="D982" s="214" t="s">
        <v>159</v>
      </c>
      <c r="E982" s="215" t="s">
        <v>1965</v>
      </c>
      <c r="F982" s="216" t="s">
        <v>1966</v>
      </c>
      <c r="G982" s="217" t="s">
        <v>200</v>
      </c>
      <c r="H982" s="218">
        <v>557.32299999999998</v>
      </c>
      <c r="I982" s="219"/>
      <c r="J982" s="220">
        <f>ROUND(I982*H982,2)</f>
        <v>0</v>
      </c>
      <c r="K982" s="216" t="s">
        <v>163</v>
      </c>
      <c r="L982" s="45"/>
      <c r="M982" s="221" t="s">
        <v>19</v>
      </c>
      <c r="N982" s="222" t="s">
        <v>43</v>
      </c>
      <c r="O982" s="85"/>
      <c r="P982" s="223">
        <f>O982*H982</f>
        <v>0</v>
      </c>
      <c r="Q982" s="223">
        <v>0.0089999999999999993</v>
      </c>
      <c r="R982" s="223">
        <f>Q982*H982</f>
        <v>5.0159069999999994</v>
      </c>
      <c r="S982" s="223">
        <v>0</v>
      </c>
      <c r="T982" s="224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25" t="s">
        <v>300</v>
      </c>
      <c r="AT982" s="225" t="s">
        <v>159</v>
      </c>
      <c r="AU982" s="225" t="s">
        <v>82</v>
      </c>
      <c r="AY982" s="18" t="s">
        <v>157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8" t="s">
        <v>80</v>
      </c>
      <c r="BK982" s="226">
        <f>ROUND(I982*H982,2)</f>
        <v>0</v>
      </c>
      <c r="BL982" s="18" t="s">
        <v>300</v>
      </c>
      <c r="BM982" s="225" t="s">
        <v>1967</v>
      </c>
    </row>
    <row r="983" s="2" customFormat="1">
      <c r="A983" s="39"/>
      <c r="B983" s="40"/>
      <c r="C983" s="41"/>
      <c r="D983" s="227" t="s">
        <v>166</v>
      </c>
      <c r="E983" s="41"/>
      <c r="F983" s="228" t="s">
        <v>1968</v>
      </c>
      <c r="G983" s="41"/>
      <c r="H983" s="41"/>
      <c r="I983" s="229"/>
      <c r="J983" s="41"/>
      <c r="K983" s="41"/>
      <c r="L983" s="45"/>
      <c r="M983" s="230"/>
      <c r="N983" s="231"/>
      <c r="O983" s="85"/>
      <c r="P983" s="85"/>
      <c r="Q983" s="85"/>
      <c r="R983" s="85"/>
      <c r="S983" s="85"/>
      <c r="T983" s="86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166</v>
      </c>
      <c r="AU983" s="18" t="s">
        <v>82</v>
      </c>
    </row>
    <row r="984" s="2" customFormat="1">
      <c r="A984" s="39"/>
      <c r="B984" s="40"/>
      <c r="C984" s="41"/>
      <c r="D984" s="232" t="s">
        <v>168</v>
      </c>
      <c r="E984" s="41"/>
      <c r="F984" s="233" t="s">
        <v>1969</v>
      </c>
      <c r="G984" s="41"/>
      <c r="H984" s="41"/>
      <c r="I984" s="229"/>
      <c r="J984" s="41"/>
      <c r="K984" s="41"/>
      <c r="L984" s="45"/>
      <c r="M984" s="230"/>
      <c r="N984" s="231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168</v>
      </c>
      <c r="AU984" s="18" t="s">
        <v>82</v>
      </c>
    </row>
    <row r="985" s="2" customFormat="1" ht="24.15" customHeight="1">
      <c r="A985" s="39"/>
      <c r="B985" s="40"/>
      <c r="C985" s="271" t="s">
        <v>1970</v>
      </c>
      <c r="D985" s="271" t="s">
        <v>891</v>
      </c>
      <c r="E985" s="272" t="s">
        <v>1971</v>
      </c>
      <c r="F985" s="273" t="s">
        <v>1972</v>
      </c>
      <c r="G985" s="274" t="s">
        <v>200</v>
      </c>
      <c r="H985" s="275">
        <v>640.92100000000005</v>
      </c>
      <c r="I985" s="276"/>
      <c r="J985" s="277">
        <f>ROUND(I985*H985,2)</f>
        <v>0</v>
      </c>
      <c r="K985" s="273" t="s">
        <v>163</v>
      </c>
      <c r="L985" s="278"/>
      <c r="M985" s="279" t="s">
        <v>19</v>
      </c>
      <c r="N985" s="280" t="s">
        <v>43</v>
      </c>
      <c r="O985" s="85"/>
      <c r="P985" s="223">
        <f>O985*H985</f>
        <v>0</v>
      </c>
      <c r="Q985" s="223">
        <v>0.02</v>
      </c>
      <c r="R985" s="223">
        <f>Q985*H985</f>
        <v>12.818420000000002</v>
      </c>
      <c r="S985" s="223">
        <v>0</v>
      </c>
      <c r="T985" s="224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25" t="s">
        <v>416</v>
      </c>
      <c r="AT985" s="225" t="s">
        <v>891</v>
      </c>
      <c r="AU985" s="225" t="s">
        <v>82</v>
      </c>
      <c r="AY985" s="18" t="s">
        <v>157</v>
      </c>
      <c r="BE985" s="226">
        <f>IF(N985="základní",J985,0)</f>
        <v>0</v>
      </c>
      <c r="BF985" s="226">
        <f>IF(N985="snížená",J985,0)</f>
        <v>0</v>
      </c>
      <c r="BG985" s="226">
        <f>IF(N985="zákl. přenesená",J985,0)</f>
        <v>0</v>
      </c>
      <c r="BH985" s="226">
        <f>IF(N985="sníž. přenesená",J985,0)</f>
        <v>0</v>
      </c>
      <c r="BI985" s="226">
        <f>IF(N985="nulová",J985,0)</f>
        <v>0</v>
      </c>
      <c r="BJ985" s="18" t="s">
        <v>80</v>
      </c>
      <c r="BK985" s="226">
        <f>ROUND(I985*H985,2)</f>
        <v>0</v>
      </c>
      <c r="BL985" s="18" t="s">
        <v>300</v>
      </c>
      <c r="BM985" s="225" t="s">
        <v>1973</v>
      </c>
    </row>
    <row r="986" s="2" customFormat="1">
      <c r="A986" s="39"/>
      <c r="B986" s="40"/>
      <c r="C986" s="41"/>
      <c r="D986" s="227" t="s">
        <v>166</v>
      </c>
      <c r="E986" s="41"/>
      <c r="F986" s="228" t="s">
        <v>1972</v>
      </c>
      <c r="G986" s="41"/>
      <c r="H986" s="41"/>
      <c r="I986" s="229"/>
      <c r="J986" s="41"/>
      <c r="K986" s="41"/>
      <c r="L986" s="45"/>
      <c r="M986" s="230"/>
      <c r="N986" s="231"/>
      <c r="O986" s="85"/>
      <c r="P986" s="85"/>
      <c r="Q986" s="85"/>
      <c r="R986" s="85"/>
      <c r="S986" s="85"/>
      <c r="T986" s="86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166</v>
      </c>
      <c r="AU986" s="18" t="s">
        <v>82</v>
      </c>
    </row>
    <row r="987" s="2" customFormat="1">
      <c r="A987" s="39"/>
      <c r="B987" s="40"/>
      <c r="C987" s="41"/>
      <c r="D987" s="227" t="s">
        <v>298</v>
      </c>
      <c r="E987" s="41"/>
      <c r="F987" s="267" t="s">
        <v>1974</v>
      </c>
      <c r="G987" s="41"/>
      <c r="H987" s="41"/>
      <c r="I987" s="229"/>
      <c r="J987" s="41"/>
      <c r="K987" s="41"/>
      <c r="L987" s="45"/>
      <c r="M987" s="230"/>
      <c r="N987" s="231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298</v>
      </c>
      <c r="AU987" s="18" t="s">
        <v>82</v>
      </c>
    </row>
    <row r="988" s="13" customFormat="1">
      <c r="A988" s="13"/>
      <c r="B988" s="234"/>
      <c r="C988" s="235"/>
      <c r="D988" s="227" t="s">
        <v>170</v>
      </c>
      <c r="E988" s="235"/>
      <c r="F988" s="237" t="s">
        <v>1975</v>
      </c>
      <c r="G988" s="235"/>
      <c r="H988" s="238">
        <v>640.92100000000005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170</v>
      </c>
      <c r="AU988" s="244" t="s">
        <v>82</v>
      </c>
      <c r="AV988" s="13" t="s">
        <v>82</v>
      </c>
      <c r="AW988" s="13" t="s">
        <v>4</v>
      </c>
      <c r="AX988" s="13" t="s">
        <v>80</v>
      </c>
      <c r="AY988" s="244" t="s">
        <v>157</v>
      </c>
    </row>
    <row r="989" s="2" customFormat="1" ht="24.15" customHeight="1">
      <c r="A989" s="39"/>
      <c r="B989" s="40"/>
      <c r="C989" s="214" t="s">
        <v>1976</v>
      </c>
      <c r="D989" s="214" t="s">
        <v>159</v>
      </c>
      <c r="E989" s="215" t="s">
        <v>1977</v>
      </c>
      <c r="F989" s="216" t="s">
        <v>1978</v>
      </c>
      <c r="G989" s="217" t="s">
        <v>200</v>
      </c>
      <c r="H989" s="218">
        <v>11.183999999999999</v>
      </c>
      <c r="I989" s="219"/>
      <c r="J989" s="220">
        <f>ROUND(I989*H989,2)</f>
        <v>0</v>
      </c>
      <c r="K989" s="216" t="s">
        <v>163</v>
      </c>
      <c r="L989" s="45"/>
      <c r="M989" s="221" t="s">
        <v>19</v>
      </c>
      <c r="N989" s="222" t="s">
        <v>43</v>
      </c>
      <c r="O989" s="85"/>
      <c r="P989" s="223">
        <f>O989*H989</f>
        <v>0</v>
      </c>
      <c r="Q989" s="223">
        <v>0.00063000000000000003</v>
      </c>
      <c r="R989" s="223">
        <f>Q989*H989</f>
        <v>0.0070459199999999998</v>
      </c>
      <c r="S989" s="223">
        <v>0</v>
      </c>
      <c r="T989" s="224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25" t="s">
        <v>300</v>
      </c>
      <c r="AT989" s="225" t="s">
        <v>159</v>
      </c>
      <c r="AU989" s="225" t="s">
        <v>82</v>
      </c>
      <c r="AY989" s="18" t="s">
        <v>157</v>
      </c>
      <c r="BE989" s="226">
        <f>IF(N989="základní",J989,0)</f>
        <v>0</v>
      </c>
      <c r="BF989" s="226">
        <f>IF(N989="snížená",J989,0)</f>
        <v>0</v>
      </c>
      <c r="BG989" s="226">
        <f>IF(N989="zákl. přenesená",J989,0)</f>
        <v>0</v>
      </c>
      <c r="BH989" s="226">
        <f>IF(N989="sníž. přenesená",J989,0)</f>
        <v>0</v>
      </c>
      <c r="BI989" s="226">
        <f>IF(N989="nulová",J989,0)</f>
        <v>0</v>
      </c>
      <c r="BJ989" s="18" t="s">
        <v>80</v>
      </c>
      <c r="BK989" s="226">
        <f>ROUND(I989*H989,2)</f>
        <v>0</v>
      </c>
      <c r="BL989" s="18" t="s">
        <v>300</v>
      </c>
      <c r="BM989" s="225" t="s">
        <v>1979</v>
      </c>
    </row>
    <row r="990" s="2" customFormat="1">
      <c r="A990" s="39"/>
      <c r="B990" s="40"/>
      <c r="C990" s="41"/>
      <c r="D990" s="227" t="s">
        <v>166</v>
      </c>
      <c r="E990" s="41"/>
      <c r="F990" s="228" t="s">
        <v>1980</v>
      </c>
      <c r="G990" s="41"/>
      <c r="H990" s="41"/>
      <c r="I990" s="229"/>
      <c r="J990" s="41"/>
      <c r="K990" s="41"/>
      <c r="L990" s="45"/>
      <c r="M990" s="230"/>
      <c r="N990" s="231"/>
      <c r="O990" s="85"/>
      <c r="P990" s="85"/>
      <c r="Q990" s="85"/>
      <c r="R990" s="85"/>
      <c r="S990" s="85"/>
      <c r="T990" s="86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166</v>
      </c>
      <c r="AU990" s="18" t="s">
        <v>82</v>
      </c>
    </row>
    <row r="991" s="2" customFormat="1">
      <c r="A991" s="39"/>
      <c r="B991" s="40"/>
      <c r="C991" s="41"/>
      <c r="D991" s="232" t="s">
        <v>168</v>
      </c>
      <c r="E991" s="41"/>
      <c r="F991" s="233" t="s">
        <v>1981</v>
      </c>
      <c r="G991" s="41"/>
      <c r="H991" s="41"/>
      <c r="I991" s="229"/>
      <c r="J991" s="41"/>
      <c r="K991" s="41"/>
      <c r="L991" s="45"/>
      <c r="M991" s="230"/>
      <c r="N991" s="231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168</v>
      </c>
      <c r="AU991" s="18" t="s">
        <v>82</v>
      </c>
    </row>
    <row r="992" s="13" customFormat="1">
      <c r="A992" s="13"/>
      <c r="B992" s="234"/>
      <c r="C992" s="235"/>
      <c r="D992" s="227" t="s">
        <v>170</v>
      </c>
      <c r="E992" s="236" t="s">
        <v>19</v>
      </c>
      <c r="F992" s="237" t="s">
        <v>1982</v>
      </c>
      <c r="G992" s="235"/>
      <c r="H992" s="238">
        <v>9.5999999999999996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170</v>
      </c>
      <c r="AU992" s="244" t="s">
        <v>82</v>
      </c>
      <c r="AV992" s="13" t="s">
        <v>82</v>
      </c>
      <c r="AW992" s="13" t="s">
        <v>33</v>
      </c>
      <c r="AX992" s="13" t="s">
        <v>72</v>
      </c>
      <c r="AY992" s="244" t="s">
        <v>157</v>
      </c>
    </row>
    <row r="993" s="13" customFormat="1">
      <c r="A993" s="13"/>
      <c r="B993" s="234"/>
      <c r="C993" s="235"/>
      <c r="D993" s="227" t="s">
        <v>170</v>
      </c>
      <c r="E993" s="236" t="s">
        <v>19</v>
      </c>
      <c r="F993" s="237" t="s">
        <v>1983</v>
      </c>
      <c r="G993" s="235"/>
      <c r="H993" s="238">
        <v>1.5840000000000001</v>
      </c>
      <c r="I993" s="239"/>
      <c r="J993" s="235"/>
      <c r="K993" s="235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170</v>
      </c>
      <c r="AU993" s="244" t="s">
        <v>82</v>
      </c>
      <c r="AV993" s="13" t="s">
        <v>82</v>
      </c>
      <c r="AW993" s="13" t="s">
        <v>33</v>
      </c>
      <c r="AX993" s="13" t="s">
        <v>72</v>
      </c>
      <c r="AY993" s="244" t="s">
        <v>157</v>
      </c>
    </row>
    <row r="994" s="15" customFormat="1">
      <c r="A994" s="15"/>
      <c r="B994" s="256"/>
      <c r="C994" s="257"/>
      <c r="D994" s="227" t="s">
        <v>170</v>
      </c>
      <c r="E994" s="258" t="s">
        <v>19</v>
      </c>
      <c r="F994" s="259" t="s">
        <v>208</v>
      </c>
      <c r="G994" s="257"/>
      <c r="H994" s="260">
        <v>11.183999999999999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6" t="s">
        <v>170</v>
      </c>
      <c r="AU994" s="266" t="s">
        <v>82</v>
      </c>
      <c r="AV994" s="15" t="s">
        <v>164</v>
      </c>
      <c r="AW994" s="15" t="s">
        <v>33</v>
      </c>
      <c r="AX994" s="15" t="s">
        <v>80</v>
      </c>
      <c r="AY994" s="266" t="s">
        <v>157</v>
      </c>
    </row>
    <row r="995" s="2" customFormat="1" ht="24.15" customHeight="1">
      <c r="A995" s="39"/>
      <c r="B995" s="40"/>
      <c r="C995" s="271" t="s">
        <v>1984</v>
      </c>
      <c r="D995" s="271" t="s">
        <v>891</v>
      </c>
      <c r="E995" s="272" t="s">
        <v>1985</v>
      </c>
      <c r="F995" s="273" t="s">
        <v>1986</v>
      </c>
      <c r="G995" s="274" t="s">
        <v>200</v>
      </c>
      <c r="H995" s="275">
        <v>12.302</v>
      </c>
      <c r="I995" s="276"/>
      <c r="J995" s="277">
        <f>ROUND(I995*H995,2)</f>
        <v>0</v>
      </c>
      <c r="K995" s="273" t="s">
        <v>163</v>
      </c>
      <c r="L995" s="278"/>
      <c r="M995" s="279" t="s">
        <v>19</v>
      </c>
      <c r="N995" s="280" t="s">
        <v>43</v>
      </c>
      <c r="O995" s="85"/>
      <c r="P995" s="223">
        <f>O995*H995</f>
        <v>0</v>
      </c>
      <c r="Q995" s="223">
        <v>0.0074999999999999997</v>
      </c>
      <c r="R995" s="223">
        <f>Q995*H995</f>
        <v>0.092265</v>
      </c>
      <c r="S995" s="223">
        <v>0</v>
      </c>
      <c r="T995" s="224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25" t="s">
        <v>416</v>
      </c>
      <c r="AT995" s="225" t="s">
        <v>891</v>
      </c>
      <c r="AU995" s="225" t="s">
        <v>82</v>
      </c>
      <c r="AY995" s="18" t="s">
        <v>157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8" t="s">
        <v>80</v>
      </c>
      <c r="BK995" s="226">
        <f>ROUND(I995*H995,2)</f>
        <v>0</v>
      </c>
      <c r="BL995" s="18" t="s">
        <v>300</v>
      </c>
      <c r="BM995" s="225" t="s">
        <v>1987</v>
      </c>
    </row>
    <row r="996" s="2" customFormat="1">
      <c r="A996" s="39"/>
      <c r="B996" s="40"/>
      <c r="C996" s="41"/>
      <c r="D996" s="227" t="s">
        <v>166</v>
      </c>
      <c r="E996" s="41"/>
      <c r="F996" s="228" t="s">
        <v>1986</v>
      </c>
      <c r="G996" s="41"/>
      <c r="H996" s="41"/>
      <c r="I996" s="229"/>
      <c r="J996" s="41"/>
      <c r="K996" s="41"/>
      <c r="L996" s="45"/>
      <c r="M996" s="230"/>
      <c r="N996" s="231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166</v>
      </c>
      <c r="AU996" s="18" t="s">
        <v>82</v>
      </c>
    </row>
    <row r="997" s="13" customFormat="1">
      <c r="A997" s="13"/>
      <c r="B997" s="234"/>
      <c r="C997" s="235"/>
      <c r="D997" s="227" t="s">
        <v>170</v>
      </c>
      <c r="E997" s="235"/>
      <c r="F997" s="237" t="s">
        <v>1988</v>
      </c>
      <c r="G997" s="235"/>
      <c r="H997" s="238">
        <v>12.302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170</v>
      </c>
      <c r="AU997" s="244" t="s">
        <v>82</v>
      </c>
      <c r="AV997" s="13" t="s">
        <v>82</v>
      </c>
      <c r="AW997" s="13" t="s">
        <v>4</v>
      </c>
      <c r="AX997" s="13" t="s">
        <v>80</v>
      </c>
      <c r="AY997" s="244" t="s">
        <v>157</v>
      </c>
    </row>
    <row r="998" s="2" customFormat="1" ht="21.75" customHeight="1">
      <c r="A998" s="39"/>
      <c r="B998" s="40"/>
      <c r="C998" s="214" t="s">
        <v>1989</v>
      </c>
      <c r="D998" s="214" t="s">
        <v>159</v>
      </c>
      <c r="E998" s="215" t="s">
        <v>1990</v>
      </c>
      <c r="F998" s="216" t="s">
        <v>1991</v>
      </c>
      <c r="G998" s="217" t="s">
        <v>247</v>
      </c>
      <c r="H998" s="218">
        <v>278.66199999999998</v>
      </c>
      <c r="I998" s="219"/>
      <c r="J998" s="220">
        <f>ROUND(I998*H998,2)</f>
        <v>0</v>
      </c>
      <c r="K998" s="216" t="s">
        <v>163</v>
      </c>
      <c r="L998" s="45"/>
      <c r="M998" s="221" t="s">
        <v>19</v>
      </c>
      <c r="N998" s="222" t="s">
        <v>43</v>
      </c>
      <c r="O998" s="85"/>
      <c r="P998" s="223">
        <f>O998*H998</f>
        <v>0</v>
      </c>
      <c r="Q998" s="223">
        <v>0.00050000000000000001</v>
      </c>
      <c r="R998" s="223">
        <f>Q998*H998</f>
        <v>0.13933099999999998</v>
      </c>
      <c r="S998" s="223">
        <v>0</v>
      </c>
      <c r="T998" s="224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25" t="s">
        <v>300</v>
      </c>
      <c r="AT998" s="225" t="s">
        <v>159</v>
      </c>
      <c r="AU998" s="225" t="s">
        <v>82</v>
      </c>
      <c r="AY998" s="18" t="s">
        <v>157</v>
      </c>
      <c r="BE998" s="226">
        <f>IF(N998="základní",J998,0)</f>
        <v>0</v>
      </c>
      <c r="BF998" s="226">
        <f>IF(N998="snížená",J998,0)</f>
        <v>0</v>
      </c>
      <c r="BG998" s="226">
        <f>IF(N998="zákl. přenesená",J998,0)</f>
        <v>0</v>
      </c>
      <c r="BH998" s="226">
        <f>IF(N998="sníž. přenesená",J998,0)</f>
        <v>0</v>
      </c>
      <c r="BI998" s="226">
        <f>IF(N998="nulová",J998,0)</f>
        <v>0</v>
      </c>
      <c r="BJ998" s="18" t="s">
        <v>80</v>
      </c>
      <c r="BK998" s="226">
        <f>ROUND(I998*H998,2)</f>
        <v>0</v>
      </c>
      <c r="BL998" s="18" t="s">
        <v>300</v>
      </c>
      <c r="BM998" s="225" t="s">
        <v>1992</v>
      </c>
    </row>
    <row r="999" s="2" customFormat="1">
      <c r="A999" s="39"/>
      <c r="B999" s="40"/>
      <c r="C999" s="41"/>
      <c r="D999" s="227" t="s">
        <v>166</v>
      </c>
      <c r="E999" s="41"/>
      <c r="F999" s="228" t="s">
        <v>1993</v>
      </c>
      <c r="G999" s="41"/>
      <c r="H999" s="41"/>
      <c r="I999" s="229"/>
      <c r="J999" s="41"/>
      <c r="K999" s="41"/>
      <c r="L999" s="45"/>
      <c r="M999" s="230"/>
      <c r="N999" s="231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166</v>
      </c>
      <c r="AU999" s="18" t="s">
        <v>82</v>
      </c>
    </row>
    <row r="1000" s="2" customFormat="1">
      <c r="A1000" s="39"/>
      <c r="B1000" s="40"/>
      <c r="C1000" s="41"/>
      <c r="D1000" s="232" t="s">
        <v>168</v>
      </c>
      <c r="E1000" s="41"/>
      <c r="F1000" s="233" t="s">
        <v>1994</v>
      </c>
      <c r="G1000" s="41"/>
      <c r="H1000" s="41"/>
      <c r="I1000" s="229"/>
      <c r="J1000" s="41"/>
      <c r="K1000" s="41"/>
      <c r="L1000" s="45"/>
      <c r="M1000" s="230"/>
      <c r="N1000" s="231"/>
      <c r="O1000" s="85"/>
      <c r="P1000" s="85"/>
      <c r="Q1000" s="85"/>
      <c r="R1000" s="85"/>
      <c r="S1000" s="85"/>
      <c r="T1000" s="86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168</v>
      </c>
      <c r="AU1000" s="18" t="s">
        <v>82</v>
      </c>
    </row>
    <row r="1001" s="2" customFormat="1">
      <c r="A1001" s="39"/>
      <c r="B1001" s="40"/>
      <c r="C1001" s="41"/>
      <c r="D1001" s="227" t="s">
        <v>298</v>
      </c>
      <c r="E1001" s="41"/>
      <c r="F1001" s="267" t="s">
        <v>1995</v>
      </c>
      <c r="G1001" s="41"/>
      <c r="H1001" s="41"/>
      <c r="I1001" s="229"/>
      <c r="J1001" s="41"/>
      <c r="K1001" s="41"/>
      <c r="L1001" s="45"/>
      <c r="M1001" s="230"/>
      <c r="N1001" s="231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298</v>
      </c>
      <c r="AU1001" s="18" t="s">
        <v>82</v>
      </c>
    </row>
    <row r="1002" s="13" customFormat="1">
      <c r="A1002" s="13"/>
      <c r="B1002" s="234"/>
      <c r="C1002" s="235"/>
      <c r="D1002" s="227" t="s">
        <v>170</v>
      </c>
      <c r="E1002" s="236" t="s">
        <v>19</v>
      </c>
      <c r="F1002" s="237" t="s">
        <v>1996</v>
      </c>
      <c r="G1002" s="235"/>
      <c r="H1002" s="238">
        <v>278.66199999999998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170</v>
      </c>
      <c r="AU1002" s="244" t="s">
        <v>82</v>
      </c>
      <c r="AV1002" s="13" t="s">
        <v>82</v>
      </c>
      <c r="AW1002" s="13" t="s">
        <v>33</v>
      </c>
      <c r="AX1002" s="13" t="s">
        <v>80</v>
      </c>
      <c r="AY1002" s="244" t="s">
        <v>157</v>
      </c>
    </row>
    <row r="1003" s="2" customFormat="1" ht="24.15" customHeight="1">
      <c r="A1003" s="39"/>
      <c r="B1003" s="40"/>
      <c r="C1003" s="214" t="s">
        <v>1997</v>
      </c>
      <c r="D1003" s="214" t="s">
        <v>159</v>
      </c>
      <c r="E1003" s="215" t="s">
        <v>1998</v>
      </c>
      <c r="F1003" s="216" t="s">
        <v>1999</v>
      </c>
      <c r="G1003" s="217" t="s">
        <v>190</v>
      </c>
      <c r="H1003" s="218">
        <v>18.265999999999998</v>
      </c>
      <c r="I1003" s="219"/>
      <c r="J1003" s="220">
        <f>ROUND(I1003*H1003,2)</f>
        <v>0</v>
      </c>
      <c r="K1003" s="216" t="s">
        <v>163</v>
      </c>
      <c r="L1003" s="45"/>
      <c r="M1003" s="221" t="s">
        <v>19</v>
      </c>
      <c r="N1003" s="222" t="s">
        <v>43</v>
      </c>
      <c r="O1003" s="85"/>
      <c r="P1003" s="223">
        <f>O1003*H1003</f>
        <v>0</v>
      </c>
      <c r="Q1003" s="223">
        <v>0</v>
      </c>
      <c r="R1003" s="223">
        <f>Q1003*H1003</f>
        <v>0</v>
      </c>
      <c r="S1003" s="223">
        <v>0</v>
      </c>
      <c r="T1003" s="224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25" t="s">
        <v>300</v>
      </c>
      <c r="AT1003" s="225" t="s">
        <v>159</v>
      </c>
      <c r="AU1003" s="225" t="s">
        <v>82</v>
      </c>
      <c r="AY1003" s="18" t="s">
        <v>157</v>
      </c>
      <c r="BE1003" s="226">
        <f>IF(N1003="základní",J1003,0)</f>
        <v>0</v>
      </c>
      <c r="BF1003" s="226">
        <f>IF(N1003="snížená",J1003,0)</f>
        <v>0</v>
      </c>
      <c r="BG1003" s="226">
        <f>IF(N1003="zákl. přenesená",J1003,0)</f>
        <v>0</v>
      </c>
      <c r="BH1003" s="226">
        <f>IF(N1003="sníž. přenesená",J1003,0)</f>
        <v>0</v>
      </c>
      <c r="BI1003" s="226">
        <f>IF(N1003="nulová",J1003,0)</f>
        <v>0</v>
      </c>
      <c r="BJ1003" s="18" t="s">
        <v>80</v>
      </c>
      <c r="BK1003" s="226">
        <f>ROUND(I1003*H1003,2)</f>
        <v>0</v>
      </c>
      <c r="BL1003" s="18" t="s">
        <v>300</v>
      </c>
      <c r="BM1003" s="225" t="s">
        <v>2000</v>
      </c>
    </row>
    <row r="1004" s="2" customFormat="1">
      <c r="A1004" s="39"/>
      <c r="B1004" s="40"/>
      <c r="C1004" s="41"/>
      <c r="D1004" s="227" t="s">
        <v>166</v>
      </c>
      <c r="E1004" s="41"/>
      <c r="F1004" s="228" t="s">
        <v>2001</v>
      </c>
      <c r="G1004" s="41"/>
      <c r="H1004" s="41"/>
      <c r="I1004" s="229"/>
      <c r="J1004" s="41"/>
      <c r="K1004" s="41"/>
      <c r="L1004" s="45"/>
      <c r="M1004" s="230"/>
      <c r="N1004" s="231"/>
      <c r="O1004" s="85"/>
      <c r="P1004" s="85"/>
      <c r="Q1004" s="85"/>
      <c r="R1004" s="85"/>
      <c r="S1004" s="85"/>
      <c r="T1004" s="86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166</v>
      </c>
      <c r="AU1004" s="18" t="s">
        <v>82</v>
      </c>
    </row>
    <row r="1005" s="2" customFormat="1">
      <c r="A1005" s="39"/>
      <c r="B1005" s="40"/>
      <c r="C1005" s="41"/>
      <c r="D1005" s="232" t="s">
        <v>168</v>
      </c>
      <c r="E1005" s="41"/>
      <c r="F1005" s="233" t="s">
        <v>2002</v>
      </c>
      <c r="G1005" s="41"/>
      <c r="H1005" s="41"/>
      <c r="I1005" s="229"/>
      <c r="J1005" s="41"/>
      <c r="K1005" s="41"/>
      <c r="L1005" s="45"/>
      <c r="M1005" s="230"/>
      <c r="N1005" s="231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168</v>
      </c>
      <c r="AU1005" s="18" t="s">
        <v>82</v>
      </c>
    </row>
    <row r="1006" s="12" customFormat="1" ht="22.8" customHeight="1">
      <c r="A1006" s="12"/>
      <c r="B1006" s="198"/>
      <c r="C1006" s="199"/>
      <c r="D1006" s="200" t="s">
        <v>71</v>
      </c>
      <c r="E1006" s="212" t="s">
        <v>2003</v>
      </c>
      <c r="F1006" s="212" t="s">
        <v>2004</v>
      </c>
      <c r="G1006" s="199"/>
      <c r="H1006" s="199"/>
      <c r="I1006" s="202"/>
      <c r="J1006" s="213">
        <f>BK1006</f>
        <v>0</v>
      </c>
      <c r="K1006" s="199"/>
      <c r="L1006" s="204"/>
      <c r="M1006" s="205"/>
      <c r="N1006" s="206"/>
      <c r="O1006" s="206"/>
      <c r="P1006" s="207">
        <f>SUM(P1007:P1016)</f>
        <v>0</v>
      </c>
      <c r="Q1006" s="206"/>
      <c r="R1006" s="207">
        <f>SUM(R1007:R1016)</f>
        <v>0.024</v>
      </c>
      <c r="S1006" s="206"/>
      <c r="T1006" s="208">
        <f>SUM(T1007:T1016)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09" t="s">
        <v>82</v>
      </c>
      <c r="AT1006" s="210" t="s">
        <v>71</v>
      </c>
      <c r="AU1006" s="210" t="s">
        <v>80</v>
      </c>
      <c r="AY1006" s="209" t="s">
        <v>157</v>
      </c>
      <c r="BK1006" s="211">
        <f>SUM(BK1007:BK1016)</f>
        <v>0</v>
      </c>
    </row>
    <row r="1007" s="2" customFormat="1" ht="24.15" customHeight="1">
      <c r="A1007" s="39"/>
      <c r="B1007" s="40"/>
      <c r="C1007" s="214" t="s">
        <v>2005</v>
      </c>
      <c r="D1007" s="214" t="s">
        <v>159</v>
      </c>
      <c r="E1007" s="215" t="s">
        <v>2006</v>
      </c>
      <c r="F1007" s="216" t="s">
        <v>2007</v>
      </c>
      <c r="G1007" s="217" t="s">
        <v>200</v>
      </c>
      <c r="H1007" s="218">
        <v>75</v>
      </c>
      <c r="I1007" s="219"/>
      <c r="J1007" s="220">
        <f>ROUND(I1007*H1007,2)</f>
        <v>0</v>
      </c>
      <c r="K1007" s="216" t="s">
        <v>163</v>
      </c>
      <c r="L1007" s="45"/>
      <c r="M1007" s="221" t="s">
        <v>19</v>
      </c>
      <c r="N1007" s="222" t="s">
        <v>43</v>
      </c>
      <c r="O1007" s="85"/>
      <c r="P1007" s="223">
        <f>O1007*H1007</f>
        <v>0</v>
      </c>
      <c r="Q1007" s="223">
        <v>8.0000000000000007E-05</v>
      </c>
      <c r="R1007" s="223">
        <f>Q1007*H1007</f>
        <v>0.0060000000000000001</v>
      </c>
      <c r="S1007" s="223">
        <v>0</v>
      </c>
      <c r="T1007" s="224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25" t="s">
        <v>300</v>
      </c>
      <c r="AT1007" s="225" t="s">
        <v>159</v>
      </c>
      <c r="AU1007" s="225" t="s">
        <v>82</v>
      </c>
      <c r="AY1007" s="18" t="s">
        <v>157</v>
      </c>
      <c r="BE1007" s="226">
        <f>IF(N1007="základní",J1007,0)</f>
        <v>0</v>
      </c>
      <c r="BF1007" s="226">
        <f>IF(N1007="snížená",J1007,0)</f>
        <v>0</v>
      </c>
      <c r="BG1007" s="226">
        <f>IF(N1007="zákl. přenesená",J1007,0)</f>
        <v>0</v>
      </c>
      <c r="BH1007" s="226">
        <f>IF(N1007="sníž. přenesená",J1007,0)</f>
        <v>0</v>
      </c>
      <c r="BI1007" s="226">
        <f>IF(N1007="nulová",J1007,0)</f>
        <v>0</v>
      </c>
      <c r="BJ1007" s="18" t="s">
        <v>80</v>
      </c>
      <c r="BK1007" s="226">
        <f>ROUND(I1007*H1007,2)</f>
        <v>0</v>
      </c>
      <c r="BL1007" s="18" t="s">
        <v>300</v>
      </c>
      <c r="BM1007" s="225" t="s">
        <v>2008</v>
      </c>
    </row>
    <row r="1008" s="2" customFormat="1">
      <c r="A1008" s="39"/>
      <c r="B1008" s="40"/>
      <c r="C1008" s="41"/>
      <c r="D1008" s="227" t="s">
        <v>166</v>
      </c>
      <c r="E1008" s="41"/>
      <c r="F1008" s="228" t="s">
        <v>2009</v>
      </c>
      <c r="G1008" s="41"/>
      <c r="H1008" s="41"/>
      <c r="I1008" s="229"/>
      <c r="J1008" s="41"/>
      <c r="K1008" s="41"/>
      <c r="L1008" s="45"/>
      <c r="M1008" s="230"/>
      <c r="N1008" s="231"/>
      <c r="O1008" s="85"/>
      <c r="P1008" s="85"/>
      <c r="Q1008" s="85"/>
      <c r="R1008" s="85"/>
      <c r="S1008" s="85"/>
      <c r="T1008" s="86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166</v>
      </c>
      <c r="AU1008" s="18" t="s">
        <v>82</v>
      </c>
    </row>
    <row r="1009" s="2" customFormat="1">
      <c r="A1009" s="39"/>
      <c r="B1009" s="40"/>
      <c r="C1009" s="41"/>
      <c r="D1009" s="232" t="s">
        <v>168</v>
      </c>
      <c r="E1009" s="41"/>
      <c r="F1009" s="233" t="s">
        <v>2010</v>
      </c>
      <c r="G1009" s="41"/>
      <c r="H1009" s="41"/>
      <c r="I1009" s="229"/>
      <c r="J1009" s="41"/>
      <c r="K1009" s="41"/>
      <c r="L1009" s="45"/>
      <c r="M1009" s="230"/>
      <c r="N1009" s="231"/>
      <c r="O1009" s="85"/>
      <c r="P1009" s="85"/>
      <c r="Q1009" s="85"/>
      <c r="R1009" s="85"/>
      <c r="S1009" s="85"/>
      <c r="T1009" s="86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168</v>
      </c>
      <c r="AU1009" s="18" t="s">
        <v>82</v>
      </c>
    </row>
    <row r="1010" s="2" customFormat="1" ht="24.15" customHeight="1">
      <c r="A1010" s="39"/>
      <c r="B1010" s="40"/>
      <c r="C1010" s="214" t="s">
        <v>2011</v>
      </c>
      <c r="D1010" s="214" t="s">
        <v>159</v>
      </c>
      <c r="E1010" s="215" t="s">
        <v>2012</v>
      </c>
      <c r="F1010" s="216" t="s">
        <v>2013</v>
      </c>
      <c r="G1010" s="217" t="s">
        <v>200</v>
      </c>
      <c r="H1010" s="218">
        <v>75</v>
      </c>
      <c r="I1010" s="219"/>
      <c r="J1010" s="220">
        <f>ROUND(I1010*H1010,2)</f>
        <v>0</v>
      </c>
      <c r="K1010" s="216" t="s">
        <v>163</v>
      </c>
      <c r="L1010" s="45"/>
      <c r="M1010" s="221" t="s">
        <v>19</v>
      </c>
      <c r="N1010" s="222" t="s">
        <v>43</v>
      </c>
      <c r="O1010" s="85"/>
      <c r="P1010" s="223">
        <f>O1010*H1010</f>
        <v>0</v>
      </c>
      <c r="Q1010" s="223">
        <v>0.00012</v>
      </c>
      <c r="R1010" s="223">
        <f>Q1010*H1010</f>
        <v>0.0090000000000000011</v>
      </c>
      <c r="S1010" s="223">
        <v>0</v>
      </c>
      <c r="T1010" s="224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5" t="s">
        <v>300</v>
      </c>
      <c r="AT1010" s="225" t="s">
        <v>159</v>
      </c>
      <c r="AU1010" s="225" t="s">
        <v>82</v>
      </c>
      <c r="AY1010" s="18" t="s">
        <v>157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8" t="s">
        <v>80</v>
      </c>
      <c r="BK1010" s="226">
        <f>ROUND(I1010*H1010,2)</f>
        <v>0</v>
      </c>
      <c r="BL1010" s="18" t="s">
        <v>300</v>
      </c>
      <c r="BM1010" s="225" t="s">
        <v>2014</v>
      </c>
    </row>
    <row r="1011" s="2" customFormat="1">
      <c r="A1011" s="39"/>
      <c r="B1011" s="40"/>
      <c r="C1011" s="41"/>
      <c r="D1011" s="227" t="s">
        <v>166</v>
      </c>
      <c r="E1011" s="41"/>
      <c r="F1011" s="228" t="s">
        <v>2015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166</v>
      </c>
      <c r="AU1011" s="18" t="s">
        <v>82</v>
      </c>
    </row>
    <row r="1012" s="2" customFormat="1">
      <c r="A1012" s="39"/>
      <c r="B1012" s="40"/>
      <c r="C1012" s="41"/>
      <c r="D1012" s="232" t="s">
        <v>168</v>
      </c>
      <c r="E1012" s="41"/>
      <c r="F1012" s="233" t="s">
        <v>2016</v>
      </c>
      <c r="G1012" s="41"/>
      <c r="H1012" s="41"/>
      <c r="I1012" s="229"/>
      <c r="J1012" s="41"/>
      <c r="K1012" s="41"/>
      <c r="L1012" s="45"/>
      <c r="M1012" s="230"/>
      <c r="N1012" s="231"/>
      <c r="O1012" s="85"/>
      <c r="P1012" s="85"/>
      <c r="Q1012" s="85"/>
      <c r="R1012" s="85"/>
      <c r="S1012" s="85"/>
      <c r="T1012" s="86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168</v>
      </c>
      <c r="AU1012" s="18" t="s">
        <v>82</v>
      </c>
    </row>
    <row r="1013" s="2" customFormat="1" ht="24.15" customHeight="1">
      <c r="A1013" s="39"/>
      <c r="B1013" s="40"/>
      <c r="C1013" s="214" t="s">
        <v>2017</v>
      </c>
      <c r="D1013" s="214" t="s">
        <v>159</v>
      </c>
      <c r="E1013" s="215" t="s">
        <v>2018</v>
      </c>
      <c r="F1013" s="216" t="s">
        <v>2019</v>
      </c>
      <c r="G1013" s="217" t="s">
        <v>200</v>
      </c>
      <c r="H1013" s="218">
        <v>75</v>
      </c>
      <c r="I1013" s="219"/>
      <c r="J1013" s="220">
        <f>ROUND(I1013*H1013,2)</f>
        <v>0</v>
      </c>
      <c r="K1013" s="216" t="s">
        <v>163</v>
      </c>
      <c r="L1013" s="45"/>
      <c r="M1013" s="221" t="s">
        <v>19</v>
      </c>
      <c r="N1013" s="222" t="s">
        <v>43</v>
      </c>
      <c r="O1013" s="85"/>
      <c r="P1013" s="223">
        <f>O1013*H1013</f>
        <v>0</v>
      </c>
      <c r="Q1013" s="223">
        <v>0.00012</v>
      </c>
      <c r="R1013" s="223">
        <f>Q1013*H1013</f>
        <v>0.0090000000000000011</v>
      </c>
      <c r="S1013" s="223">
        <v>0</v>
      </c>
      <c r="T1013" s="224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25" t="s">
        <v>300</v>
      </c>
      <c r="AT1013" s="225" t="s">
        <v>159</v>
      </c>
      <c r="AU1013" s="225" t="s">
        <v>82</v>
      </c>
      <c r="AY1013" s="18" t="s">
        <v>157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8" t="s">
        <v>80</v>
      </c>
      <c r="BK1013" s="226">
        <f>ROUND(I1013*H1013,2)</f>
        <v>0</v>
      </c>
      <c r="BL1013" s="18" t="s">
        <v>300</v>
      </c>
      <c r="BM1013" s="225" t="s">
        <v>2020</v>
      </c>
    </row>
    <row r="1014" s="2" customFormat="1">
      <c r="A1014" s="39"/>
      <c r="B1014" s="40"/>
      <c r="C1014" s="41"/>
      <c r="D1014" s="227" t="s">
        <v>166</v>
      </c>
      <c r="E1014" s="41"/>
      <c r="F1014" s="228" t="s">
        <v>2021</v>
      </c>
      <c r="G1014" s="41"/>
      <c r="H1014" s="41"/>
      <c r="I1014" s="229"/>
      <c r="J1014" s="41"/>
      <c r="K1014" s="41"/>
      <c r="L1014" s="45"/>
      <c r="M1014" s="230"/>
      <c r="N1014" s="231"/>
      <c r="O1014" s="85"/>
      <c r="P1014" s="85"/>
      <c r="Q1014" s="85"/>
      <c r="R1014" s="85"/>
      <c r="S1014" s="85"/>
      <c r="T1014" s="86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T1014" s="18" t="s">
        <v>166</v>
      </c>
      <c r="AU1014" s="18" t="s">
        <v>82</v>
      </c>
    </row>
    <row r="1015" s="2" customFormat="1">
      <c r="A1015" s="39"/>
      <c r="B1015" s="40"/>
      <c r="C1015" s="41"/>
      <c r="D1015" s="232" t="s">
        <v>168</v>
      </c>
      <c r="E1015" s="41"/>
      <c r="F1015" s="233" t="s">
        <v>2022</v>
      </c>
      <c r="G1015" s="41"/>
      <c r="H1015" s="41"/>
      <c r="I1015" s="229"/>
      <c r="J1015" s="41"/>
      <c r="K1015" s="41"/>
      <c r="L1015" s="45"/>
      <c r="M1015" s="230"/>
      <c r="N1015" s="231"/>
      <c r="O1015" s="85"/>
      <c r="P1015" s="85"/>
      <c r="Q1015" s="85"/>
      <c r="R1015" s="85"/>
      <c r="S1015" s="85"/>
      <c r="T1015" s="86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168</v>
      </c>
      <c r="AU1015" s="18" t="s">
        <v>82</v>
      </c>
    </row>
    <row r="1016" s="13" customFormat="1">
      <c r="A1016" s="13"/>
      <c r="B1016" s="234"/>
      <c r="C1016" s="235"/>
      <c r="D1016" s="227" t="s">
        <v>170</v>
      </c>
      <c r="E1016" s="236" t="s">
        <v>19</v>
      </c>
      <c r="F1016" s="237" t="s">
        <v>2023</v>
      </c>
      <c r="G1016" s="235"/>
      <c r="H1016" s="238">
        <v>75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170</v>
      </c>
      <c r="AU1016" s="244" t="s">
        <v>82</v>
      </c>
      <c r="AV1016" s="13" t="s">
        <v>82</v>
      </c>
      <c r="AW1016" s="13" t="s">
        <v>33</v>
      </c>
      <c r="AX1016" s="13" t="s">
        <v>80</v>
      </c>
      <c r="AY1016" s="244" t="s">
        <v>157</v>
      </c>
    </row>
    <row r="1017" s="12" customFormat="1" ht="22.8" customHeight="1">
      <c r="A1017" s="12"/>
      <c r="B1017" s="198"/>
      <c r="C1017" s="199"/>
      <c r="D1017" s="200" t="s">
        <v>71</v>
      </c>
      <c r="E1017" s="212" t="s">
        <v>2024</v>
      </c>
      <c r="F1017" s="212" t="s">
        <v>2025</v>
      </c>
      <c r="G1017" s="199"/>
      <c r="H1017" s="199"/>
      <c r="I1017" s="202"/>
      <c r="J1017" s="213">
        <f>BK1017</f>
        <v>0</v>
      </c>
      <c r="K1017" s="199"/>
      <c r="L1017" s="204"/>
      <c r="M1017" s="205"/>
      <c r="N1017" s="206"/>
      <c r="O1017" s="206"/>
      <c r="P1017" s="207">
        <f>SUM(P1018:P1054)</f>
        <v>0</v>
      </c>
      <c r="Q1017" s="206"/>
      <c r="R1017" s="207">
        <f>SUM(R1018:R1054)</f>
        <v>7.1230230300000006</v>
      </c>
      <c r="S1017" s="206"/>
      <c r="T1017" s="208">
        <f>SUM(T1018:T1054)</f>
        <v>1.2812513900000002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09" t="s">
        <v>82</v>
      </c>
      <c r="AT1017" s="210" t="s">
        <v>71</v>
      </c>
      <c r="AU1017" s="210" t="s">
        <v>80</v>
      </c>
      <c r="AY1017" s="209" t="s">
        <v>157</v>
      </c>
      <c r="BK1017" s="211">
        <f>SUM(BK1018:BK1054)</f>
        <v>0</v>
      </c>
    </row>
    <row r="1018" s="2" customFormat="1" ht="16.5" customHeight="1">
      <c r="A1018" s="39"/>
      <c r="B1018" s="40"/>
      <c r="C1018" s="214" t="s">
        <v>2026</v>
      </c>
      <c r="D1018" s="214" t="s">
        <v>159</v>
      </c>
      <c r="E1018" s="215" t="s">
        <v>2027</v>
      </c>
      <c r="F1018" s="216" t="s">
        <v>2028</v>
      </c>
      <c r="G1018" s="217" t="s">
        <v>200</v>
      </c>
      <c r="H1018" s="218">
        <v>4133.0690000000004</v>
      </c>
      <c r="I1018" s="219"/>
      <c r="J1018" s="220">
        <f>ROUND(I1018*H1018,2)</f>
        <v>0</v>
      </c>
      <c r="K1018" s="216" t="s">
        <v>163</v>
      </c>
      <c r="L1018" s="45"/>
      <c r="M1018" s="221" t="s">
        <v>19</v>
      </c>
      <c r="N1018" s="222" t="s">
        <v>43</v>
      </c>
      <c r="O1018" s="85"/>
      <c r="P1018" s="223">
        <f>O1018*H1018</f>
        <v>0</v>
      </c>
      <c r="Q1018" s="223">
        <v>0.001</v>
      </c>
      <c r="R1018" s="223">
        <f>Q1018*H1018</f>
        <v>4.1330690000000008</v>
      </c>
      <c r="S1018" s="223">
        <v>0.00031</v>
      </c>
      <c r="T1018" s="224">
        <f>S1018*H1018</f>
        <v>1.2812513900000002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5" t="s">
        <v>300</v>
      </c>
      <c r="AT1018" s="225" t="s">
        <v>159</v>
      </c>
      <c r="AU1018" s="225" t="s">
        <v>82</v>
      </c>
      <c r="AY1018" s="18" t="s">
        <v>157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8" t="s">
        <v>80</v>
      </c>
      <c r="BK1018" s="226">
        <f>ROUND(I1018*H1018,2)</f>
        <v>0</v>
      </c>
      <c r="BL1018" s="18" t="s">
        <v>300</v>
      </c>
      <c r="BM1018" s="225" t="s">
        <v>2029</v>
      </c>
    </row>
    <row r="1019" s="2" customFormat="1">
      <c r="A1019" s="39"/>
      <c r="B1019" s="40"/>
      <c r="C1019" s="41"/>
      <c r="D1019" s="227" t="s">
        <v>166</v>
      </c>
      <c r="E1019" s="41"/>
      <c r="F1019" s="228" t="s">
        <v>2030</v>
      </c>
      <c r="G1019" s="41"/>
      <c r="H1019" s="41"/>
      <c r="I1019" s="229"/>
      <c r="J1019" s="41"/>
      <c r="K1019" s="41"/>
      <c r="L1019" s="45"/>
      <c r="M1019" s="230"/>
      <c r="N1019" s="231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166</v>
      </c>
      <c r="AU1019" s="18" t="s">
        <v>82</v>
      </c>
    </row>
    <row r="1020" s="2" customFormat="1">
      <c r="A1020" s="39"/>
      <c r="B1020" s="40"/>
      <c r="C1020" s="41"/>
      <c r="D1020" s="232" t="s">
        <v>168</v>
      </c>
      <c r="E1020" s="41"/>
      <c r="F1020" s="233" t="s">
        <v>2031</v>
      </c>
      <c r="G1020" s="41"/>
      <c r="H1020" s="41"/>
      <c r="I1020" s="229"/>
      <c r="J1020" s="41"/>
      <c r="K1020" s="41"/>
      <c r="L1020" s="45"/>
      <c r="M1020" s="230"/>
      <c r="N1020" s="231"/>
      <c r="O1020" s="85"/>
      <c r="P1020" s="85"/>
      <c r="Q1020" s="85"/>
      <c r="R1020" s="85"/>
      <c r="S1020" s="85"/>
      <c r="T1020" s="86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168</v>
      </c>
      <c r="AU1020" s="18" t="s">
        <v>82</v>
      </c>
    </row>
    <row r="1021" s="13" customFormat="1">
      <c r="A1021" s="13"/>
      <c r="B1021" s="234"/>
      <c r="C1021" s="235"/>
      <c r="D1021" s="227" t="s">
        <v>170</v>
      </c>
      <c r="E1021" s="236" t="s">
        <v>19</v>
      </c>
      <c r="F1021" s="237" t="s">
        <v>2032</v>
      </c>
      <c r="G1021" s="235"/>
      <c r="H1021" s="238">
        <v>190.19999999999999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170</v>
      </c>
      <c r="AU1021" s="244" t="s">
        <v>82</v>
      </c>
      <c r="AV1021" s="13" t="s">
        <v>82</v>
      </c>
      <c r="AW1021" s="13" t="s">
        <v>33</v>
      </c>
      <c r="AX1021" s="13" t="s">
        <v>72</v>
      </c>
      <c r="AY1021" s="244" t="s">
        <v>157</v>
      </c>
    </row>
    <row r="1022" s="13" customFormat="1">
      <c r="A1022" s="13"/>
      <c r="B1022" s="234"/>
      <c r="C1022" s="235"/>
      <c r="D1022" s="227" t="s">
        <v>170</v>
      </c>
      <c r="E1022" s="236" t="s">
        <v>19</v>
      </c>
      <c r="F1022" s="237" t="s">
        <v>2033</v>
      </c>
      <c r="G1022" s="235"/>
      <c r="H1022" s="238">
        <v>89.400000000000006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170</v>
      </c>
      <c r="AU1022" s="244" t="s">
        <v>82</v>
      </c>
      <c r="AV1022" s="13" t="s">
        <v>82</v>
      </c>
      <c r="AW1022" s="13" t="s">
        <v>33</v>
      </c>
      <c r="AX1022" s="13" t="s">
        <v>72</v>
      </c>
      <c r="AY1022" s="244" t="s">
        <v>157</v>
      </c>
    </row>
    <row r="1023" s="13" customFormat="1">
      <c r="A1023" s="13"/>
      <c r="B1023" s="234"/>
      <c r="C1023" s="235"/>
      <c r="D1023" s="227" t="s">
        <v>170</v>
      </c>
      <c r="E1023" s="236" t="s">
        <v>19</v>
      </c>
      <c r="F1023" s="237" t="s">
        <v>2034</v>
      </c>
      <c r="G1023" s="235"/>
      <c r="H1023" s="238">
        <v>105</v>
      </c>
      <c r="I1023" s="239"/>
      <c r="J1023" s="235"/>
      <c r="K1023" s="235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170</v>
      </c>
      <c r="AU1023" s="244" t="s">
        <v>82</v>
      </c>
      <c r="AV1023" s="13" t="s">
        <v>82</v>
      </c>
      <c r="AW1023" s="13" t="s">
        <v>33</v>
      </c>
      <c r="AX1023" s="13" t="s">
        <v>72</v>
      </c>
      <c r="AY1023" s="244" t="s">
        <v>157</v>
      </c>
    </row>
    <row r="1024" s="13" customFormat="1">
      <c r="A1024" s="13"/>
      <c r="B1024" s="234"/>
      <c r="C1024" s="235"/>
      <c r="D1024" s="227" t="s">
        <v>170</v>
      </c>
      <c r="E1024" s="236" t="s">
        <v>19</v>
      </c>
      <c r="F1024" s="237" t="s">
        <v>2035</v>
      </c>
      <c r="G1024" s="235"/>
      <c r="H1024" s="238">
        <v>75.599999999999994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170</v>
      </c>
      <c r="AU1024" s="244" t="s">
        <v>82</v>
      </c>
      <c r="AV1024" s="13" t="s">
        <v>82</v>
      </c>
      <c r="AW1024" s="13" t="s">
        <v>33</v>
      </c>
      <c r="AX1024" s="13" t="s">
        <v>72</v>
      </c>
      <c r="AY1024" s="244" t="s">
        <v>157</v>
      </c>
    </row>
    <row r="1025" s="13" customFormat="1">
      <c r="A1025" s="13"/>
      <c r="B1025" s="234"/>
      <c r="C1025" s="235"/>
      <c r="D1025" s="227" t="s">
        <v>170</v>
      </c>
      <c r="E1025" s="236" t="s">
        <v>19</v>
      </c>
      <c r="F1025" s="237" t="s">
        <v>2036</v>
      </c>
      <c r="G1025" s="235"/>
      <c r="H1025" s="238">
        <v>62.399999999999999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170</v>
      </c>
      <c r="AU1025" s="244" t="s">
        <v>82</v>
      </c>
      <c r="AV1025" s="13" t="s">
        <v>82</v>
      </c>
      <c r="AW1025" s="13" t="s">
        <v>33</v>
      </c>
      <c r="AX1025" s="13" t="s">
        <v>72</v>
      </c>
      <c r="AY1025" s="244" t="s">
        <v>157</v>
      </c>
    </row>
    <row r="1026" s="13" customFormat="1">
      <c r="A1026" s="13"/>
      <c r="B1026" s="234"/>
      <c r="C1026" s="235"/>
      <c r="D1026" s="227" t="s">
        <v>170</v>
      </c>
      <c r="E1026" s="236" t="s">
        <v>19</v>
      </c>
      <c r="F1026" s="237" t="s">
        <v>2037</v>
      </c>
      <c r="G1026" s="235"/>
      <c r="H1026" s="238">
        <v>43.5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170</v>
      </c>
      <c r="AU1026" s="244" t="s">
        <v>82</v>
      </c>
      <c r="AV1026" s="13" t="s">
        <v>82</v>
      </c>
      <c r="AW1026" s="13" t="s">
        <v>33</v>
      </c>
      <c r="AX1026" s="13" t="s">
        <v>72</v>
      </c>
      <c r="AY1026" s="244" t="s">
        <v>157</v>
      </c>
    </row>
    <row r="1027" s="13" customFormat="1">
      <c r="A1027" s="13"/>
      <c r="B1027" s="234"/>
      <c r="C1027" s="235"/>
      <c r="D1027" s="227" t="s">
        <v>170</v>
      </c>
      <c r="E1027" s="236" t="s">
        <v>19</v>
      </c>
      <c r="F1027" s="237" t="s">
        <v>2038</v>
      </c>
      <c r="G1027" s="235"/>
      <c r="H1027" s="238">
        <v>366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170</v>
      </c>
      <c r="AU1027" s="244" t="s">
        <v>82</v>
      </c>
      <c r="AV1027" s="13" t="s">
        <v>82</v>
      </c>
      <c r="AW1027" s="13" t="s">
        <v>33</v>
      </c>
      <c r="AX1027" s="13" t="s">
        <v>72</v>
      </c>
      <c r="AY1027" s="244" t="s">
        <v>157</v>
      </c>
    </row>
    <row r="1028" s="13" customFormat="1">
      <c r="A1028" s="13"/>
      <c r="B1028" s="234"/>
      <c r="C1028" s="235"/>
      <c r="D1028" s="227" t="s">
        <v>170</v>
      </c>
      <c r="E1028" s="236" t="s">
        <v>19</v>
      </c>
      <c r="F1028" s="237" t="s">
        <v>2039</v>
      </c>
      <c r="G1028" s="235"/>
      <c r="H1028" s="238">
        <v>34.683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170</v>
      </c>
      <c r="AU1028" s="244" t="s">
        <v>82</v>
      </c>
      <c r="AV1028" s="13" t="s">
        <v>82</v>
      </c>
      <c r="AW1028" s="13" t="s">
        <v>33</v>
      </c>
      <c r="AX1028" s="13" t="s">
        <v>72</v>
      </c>
      <c r="AY1028" s="244" t="s">
        <v>157</v>
      </c>
    </row>
    <row r="1029" s="14" customFormat="1">
      <c r="A1029" s="14"/>
      <c r="B1029" s="245"/>
      <c r="C1029" s="246"/>
      <c r="D1029" s="227" t="s">
        <v>170</v>
      </c>
      <c r="E1029" s="247" t="s">
        <v>19</v>
      </c>
      <c r="F1029" s="248" t="s">
        <v>205</v>
      </c>
      <c r="G1029" s="246"/>
      <c r="H1029" s="249">
        <v>966.78300000000002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170</v>
      </c>
      <c r="AU1029" s="255" t="s">
        <v>82</v>
      </c>
      <c r="AV1029" s="14" t="s">
        <v>111</v>
      </c>
      <c r="AW1029" s="14" t="s">
        <v>33</v>
      </c>
      <c r="AX1029" s="14" t="s">
        <v>72</v>
      </c>
      <c r="AY1029" s="255" t="s">
        <v>157</v>
      </c>
    </row>
    <row r="1030" s="13" customFormat="1">
      <c r="A1030" s="13"/>
      <c r="B1030" s="234"/>
      <c r="C1030" s="235"/>
      <c r="D1030" s="227" t="s">
        <v>170</v>
      </c>
      <c r="E1030" s="236" t="s">
        <v>19</v>
      </c>
      <c r="F1030" s="237" t="s">
        <v>2040</v>
      </c>
      <c r="G1030" s="235"/>
      <c r="H1030" s="238">
        <v>663.60000000000002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170</v>
      </c>
      <c r="AU1030" s="244" t="s">
        <v>82</v>
      </c>
      <c r="AV1030" s="13" t="s">
        <v>82</v>
      </c>
      <c r="AW1030" s="13" t="s">
        <v>33</v>
      </c>
      <c r="AX1030" s="13" t="s">
        <v>72</v>
      </c>
      <c r="AY1030" s="244" t="s">
        <v>157</v>
      </c>
    </row>
    <row r="1031" s="13" customFormat="1">
      <c r="A1031" s="13"/>
      <c r="B1031" s="234"/>
      <c r="C1031" s="235"/>
      <c r="D1031" s="227" t="s">
        <v>170</v>
      </c>
      <c r="E1031" s="236" t="s">
        <v>19</v>
      </c>
      <c r="F1031" s="237" t="s">
        <v>2041</v>
      </c>
      <c r="G1031" s="235"/>
      <c r="H1031" s="238">
        <v>69.366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170</v>
      </c>
      <c r="AU1031" s="244" t="s">
        <v>82</v>
      </c>
      <c r="AV1031" s="13" t="s">
        <v>82</v>
      </c>
      <c r="AW1031" s="13" t="s">
        <v>33</v>
      </c>
      <c r="AX1031" s="13" t="s">
        <v>72</v>
      </c>
      <c r="AY1031" s="244" t="s">
        <v>157</v>
      </c>
    </row>
    <row r="1032" s="14" customFormat="1">
      <c r="A1032" s="14"/>
      <c r="B1032" s="245"/>
      <c r="C1032" s="246"/>
      <c r="D1032" s="227" t="s">
        <v>170</v>
      </c>
      <c r="E1032" s="247" t="s">
        <v>19</v>
      </c>
      <c r="F1032" s="248" t="s">
        <v>207</v>
      </c>
      <c r="G1032" s="246"/>
      <c r="H1032" s="249">
        <v>732.96600000000001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170</v>
      </c>
      <c r="AU1032" s="255" t="s">
        <v>82</v>
      </c>
      <c r="AV1032" s="14" t="s">
        <v>111</v>
      </c>
      <c r="AW1032" s="14" t="s">
        <v>33</v>
      </c>
      <c r="AX1032" s="14" t="s">
        <v>72</v>
      </c>
      <c r="AY1032" s="255" t="s">
        <v>157</v>
      </c>
    </row>
    <row r="1033" s="13" customFormat="1">
      <c r="A1033" s="13"/>
      <c r="B1033" s="234"/>
      <c r="C1033" s="235"/>
      <c r="D1033" s="227" t="s">
        <v>170</v>
      </c>
      <c r="E1033" s="236" t="s">
        <v>19</v>
      </c>
      <c r="F1033" s="237" t="s">
        <v>2042</v>
      </c>
      <c r="G1033" s="235"/>
      <c r="H1033" s="238">
        <v>357.20999999999998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170</v>
      </c>
      <c r="AU1033" s="244" t="s">
        <v>82</v>
      </c>
      <c r="AV1033" s="13" t="s">
        <v>82</v>
      </c>
      <c r="AW1033" s="13" t="s">
        <v>33</v>
      </c>
      <c r="AX1033" s="13" t="s">
        <v>72</v>
      </c>
      <c r="AY1033" s="244" t="s">
        <v>157</v>
      </c>
    </row>
    <row r="1034" s="14" customFormat="1">
      <c r="A1034" s="14"/>
      <c r="B1034" s="245"/>
      <c r="C1034" s="246"/>
      <c r="D1034" s="227" t="s">
        <v>170</v>
      </c>
      <c r="E1034" s="247" t="s">
        <v>19</v>
      </c>
      <c r="F1034" s="248" t="s">
        <v>218</v>
      </c>
      <c r="G1034" s="246"/>
      <c r="H1034" s="249">
        <v>357.20999999999998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170</v>
      </c>
      <c r="AU1034" s="255" t="s">
        <v>82</v>
      </c>
      <c r="AV1034" s="14" t="s">
        <v>111</v>
      </c>
      <c r="AW1034" s="14" t="s">
        <v>33</v>
      </c>
      <c r="AX1034" s="14" t="s">
        <v>72</v>
      </c>
      <c r="AY1034" s="255" t="s">
        <v>157</v>
      </c>
    </row>
    <row r="1035" s="13" customFormat="1">
      <c r="A1035" s="13"/>
      <c r="B1035" s="234"/>
      <c r="C1035" s="235"/>
      <c r="D1035" s="227" t="s">
        <v>170</v>
      </c>
      <c r="E1035" s="236" t="s">
        <v>19</v>
      </c>
      <c r="F1035" s="237" t="s">
        <v>2043</v>
      </c>
      <c r="G1035" s="235"/>
      <c r="H1035" s="238">
        <v>405.94499999999999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170</v>
      </c>
      <c r="AU1035" s="244" t="s">
        <v>82</v>
      </c>
      <c r="AV1035" s="13" t="s">
        <v>82</v>
      </c>
      <c r="AW1035" s="13" t="s">
        <v>33</v>
      </c>
      <c r="AX1035" s="13" t="s">
        <v>72</v>
      </c>
      <c r="AY1035" s="244" t="s">
        <v>157</v>
      </c>
    </row>
    <row r="1036" s="14" customFormat="1">
      <c r="A1036" s="14"/>
      <c r="B1036" s="245"/>
      <c r="C1036" s="246"/>
      <c r="D1036" s="227" t="s">
        <v>170</v>
      </c>
      <c r="E1036" s="247" t="s">
        <v>19</v>
      </c>
      <c r="F1036" s="248" t="s">
        <v>220</v>
      </c>
      <c r="G1036" s="246"/>
      <c r="H1036" s="249">
        <v>405.94499999999999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170</v>
      </c>
      <c r="AU1036" s="255" t="s">
        <v>82</v>
      </c>
      <c r="AV1036" s="14" t="s">
        <v>111</v>
      </c>
      <c r="AW1036" s="14" t="s">
        <v>33</v>
      </c>
      <c r="AX1036" s="14" t="s">
        <v>72</v>
      </c>
      <c r="AY1036" s="255" t="s">
        <v>157</v>
      </c>
    </row>
    <row r="1037" s="13" customFormat="1">
      <c r="A1037" s="13"/>
      <c r="B1037" s="234"/>
      <c r="C1037" s="235"/>
      <c r="D1037" s="227" t="s">
        <v>170</v>
      </c>
      <c r="E1037" s="236" t="s">
        <v>19</v>
      </c>
      <c r="F1037" s="237" t="s">
        <v>2044</v>
      </c>
      <c r="G1037" s="235"/>
      <c r="H1037" s="238">
        <v>424.03500000000002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170</v>
      </c>
      <c r="AU1037" s="244" t="s">
        <v>82</v>
      </c>
      <c r="AV1037" s="13" t="s">
        <v>82</v>
      </c>
      <c r="AW1037" s="13" t="s">
        <v>33</v>
      </c>
      <c r="AX1037" s="13" t="s">
        <v>72</v>
      </c>
      <c r="AY1037" s="244" t="s">
        <v>157</v>
      </c>
    </row>
    <row r="1038" s="14" customFormat="1">
      <c r="A1038" s="14"/>
      <c r="B1038" s="245"/>
      <c r="C1038" s="246"/>
      <c r="D1038" s="227" t="s">
        <v>170</v>
      </c>
      <c r="E1038" s="247" t="s">
        <v>19</v>
      </c>
      <c r="F1038" s="248" t="s">
        <v>611</v>
      </c>
      <c r="G1038" s="246"/>
      <c r="H1038" s="249">
        <v>424.03500000000002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170</v>
      </c>
      <c r="AU1038" s="255" t="s">
        <v>82</v>
      </c>
      <c r="AV1038" s="14" t="s">
        <v>111</v>
      </c>
      <c r="AW1038" s="14" t="s">
        <v>33</v>
      </c>
      <c r="AX1038" s="14" t="s">
        <v>72</v>
      </c>
      <c r="AY1038" s="255" t="s">
        <v>157</v>
      </c>
    </row>
    <row r="1039" s="13" customFormat="1">
      <c r="A1039" s="13"/>
      <c r="B1039" s="234"/>
      <c r="C1039" s="235"/>
      <c r="D1039" s="227" t="s">
        <v>170</v>
      </c>
      <c r="E1039" s="236" t="s">
        <v>19</v>
      </c>
      <c r="F1039" s="237" t="s">
        <v>2045</v>
      </c>
      <c r="G1039" s="235"/>
      <c r="H1039" s="238">
        <v>60.509999999999998</v>
      </c>
      <c r="I1039" s="239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170</v>
      </c>
      <c r="AU1039" s="244" t="s">
        <v>82</v>
      </c>
      <c r="AV1039" s="13" t="s">
        <v>82</v>
      </c>
      <c r="AW1039" s="13" t="s">
        <v>33</v>
      </c>
      <c r="AX1039" s="13" t="s">
        <v>72</v>
      </c>
      <c r="AY1039" s="244" t="s">
        <v>157</v>
      </c>
    </row>
    <row r="1040" s="13" customFormat="1">
      <c r="A1040" s="13"/>
      <c r="B1040" s="234"/>
      <c r="C1040" s="235"/>
      <c r="D1040" s="227" t="s">
        <v>170</v>
      </c>
      <c r="E1040" s="236" t="s">
        <v>19</v>
      </c>
      <c r="F1040" s="237" t="s">
        <v>2046</v>
      </c>
      <c r="G1040" s="235"/>
      <c r="H1040" s="238">
        <v>22.32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170</v>
      </c>
      <c r="AU1040" s="244" t="s">
        <v>82</v>
      </c>
      <c r="AV1040" s="13" t="s">
        <v>82</v>
      </c>
      <c r="AW1040" s="13" t="s">
        <v>33</v>
      </c>
      <c r="AX1040" s="13" t="s">
        <v>72</v>
      </c>
      <c r="AY1040" s="244" t="s">
        <v>157</v>
      </c>
    </row>
    <row r="1041" s="13" customFormat="1">
      <c r="A1041" s="13"/>
      <c r="B1041" s="234"/>
      <c r="C1041" s="235"/>
      <c r="D1041" s="227" t="s">
        <v>170</v>
      </c>
      <c r="E1041" s="236" t="s">
        <v>19</v>
      </c>
      <c r="F1041" s="237" t="s">
        <v>2047</v>
      </c>
      <c r="G1041" s="235"/>
      <c r="H1041" s="238">
        <v>400.69999999999999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170</v>
      </c>
      <c r="AU1041" s="244" t="s">
        <v>82</v>
      </c>
      <c r="AV1041" s="13" t="s">
        <v>82</v>
      </c>
      <c r="AW1041" s="13" t="s">
        <v>33</v>
      </c>
      <c r="AX1041" s="13" t="s">
        <v>72</v>
      </c>
      <c r="AY1041" s="244" t="s">
        <v>157</v>
      </c>
    </row>
    <row r="1042" s="13" customFormat="1">
      <c r="A1042" s="13"/>
      <c r="B1042" s="234"/>
      <c r="C1042" s="235"/>
      <c r="D1042" s="227" t="s">
        <v>170</v>
      </c>
      <c r="E1042" s="236" t="s">
        <v>19</v>
      </c>
      <c r="F1042" s="237" t="s">
        <v>2048</v>
      </c>
      <c r="G1042" s="235"/>
      <c r="H1042" s="238">
        <v>394.70999999999998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170</v>
      </c>
      <c r="AU1042" s="244" t="s">
        <v>82</v>
      </c>
      <c r="AV1042" s="13" t="s">
        <v>82</v>
      </c>
      <c r="AW1042" s="13" t="s">
        <v>33</v>
      </c>
      <c r="AX1042" s="13" t="s">
        <v>72</v>
      </c>
      <c r="AY1042" s="244" t="s">
        <v>157</v>
      </c>
    </row>
    <row r="1043" s="13" customFormat="1">
      <c r="A1043" s="13"/>
      <c r="B1043" s="234"/>
      <c r="C1043" s="235"/>
      <c r="D1043" s="227" t="s">
        <v>170</v>
      </c>
      <c r="E1043" s="236" t="s">
        <v>19</v>
      </c>
      <c r="F1043" s="237" t="s">
        <v>2049</v>
      </c>
      <c r="G1043" s="235"/>
      <c r="H1043" s="238">
        <v>367.88999999999999</v>
      </c>
      <c r="I1043" s="239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170</v>
      </c>
      <c r="AU1043" s="244" t="s">
        <v>82</v>
      </c>
      <c r="AV1043" s="13" t="s">
        <v>82</v>
      </c>
      <c r="AW1043" s="13" t="s">
        <v>33</v>
      </c>
      <c r="AX1043" s="13" t="s">
        <v>72</v>
      </c>
      <c r="AY1043" s="244" t="s">
        <v>157</v>
      </c>
    </row>
    <row r="1044" s="14" customFormat="1">
      <c r="A1044" s="14"/>
      <c r="B1044" s="245"/>
      <c r="C1044" s="246"/>
      <c r="D1044" s="227" t="s">
        <v>170</v>
      </c>
      <c r="E1044" s="247" t="s">
        <v>19</v>
      </c>
      <c r="F1044" s="248" t="s">
        <v>2050</v>
      </c>
      <c r="G1044" s="246"/>
      <c r="H1044" s="249">
        <v>1246.1300000000001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170</v>
      </c>
      <c r="AU1044" s="255" t="s">
        <v>82</v>
      </c>
      <c r="AV1044" s="14" t="s">
        <v>111</v>
      </c>
      <c r="AW1044" s="14" t="s">
        <v>33</v>
      </c>
      <c r="AX1044" s="14" t="s">
        <v>72</v>
      </c>
      <c r="AY1044" s="255" t="s">
        <v>157</v>
      </c>
    </row>
    <row r="1045" s="15" customFormat="1">
      <c r="A1045" s="15"/>
      <c r="B1045" s="256"/>
      <c r="C1045" s="257"/>
      <c r="D1045" s="227" t="s">
        <v>170</v>
      </c>
      <c r="E1045" s="258" t="s">
        <v>19</v>
      </c>
      <c r="F1045" s="259" t="s">
        <v>208</v>
      </c>
      <c r="G1045" s="257"/>
      <c r="H1045" s="260">
        <v>4133.0690000000004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6" t="s">
        <v>170</v>
      </c>
      <c r="AU1045" s="266" t="s">
        <v>82</v>
      </c>
      <c r="AV1045" s="15" t="s">
        <v>164</v>
      </c>
      <c r="AW1045" s="15" t="s">
        <v>33</v>
      </c>
      <c r="AX1045" s="15" t="s">
        <v>80</v>
      </c>
      <c r="AY1045" s="266" t="s">
        <v>157</v>
      </c>
    </row>
    <row r="1046" s="2" customFormat="1" ht="24.15" customHeight="1">
      <c r="A1046" s="39"/>
      <c r="B1046" s="40"/>
      <c r="C1046" s="214" t="s">
        <v>2051</v>
      </c>
      <c r="D1046" s="214" t="s">
        <v>159</v>
      </c>
      <c r="E1046" s="215" t="s">
        <v>2052</v>
      </c>
      <c r="F1046" s="216" t="s">
        <v>2053</v>
      </c>
      <c r="G1046" s="217" t="s">
        <v>200</v>
      </c>
      <c r="H1046" s="218">
        <v>6101.9470000000001</v>
      </c>
      <c r="I1046" s="219"/>
      <c r="J1046" s="220">
        <f>ROUND(I1046*H1046,2)</f>
        <v>0</v>
      </c>
      <c r="K1046" s="216" t="s">
        <v>163</v>
      </c>
      <c r="L1046" s="45"/>
      <c r="M1046" s="221" t="s">
        <v>19</v>
      </c>
      <c r="N1046" s="222" t="s">
        <v>43</v>
      </c>
      <c r="O1046" s="85"/>
      <c r="P1046" s="223">
        <f>O1046*H1046</f>
        <v>0</v>
      </c>
      <c r="Q1046" s="223">
        <v>0.00020000000000000001</v>
      </c>
      <c r="R1046" s="223">
        <f>Q1046*H1046</f>
        <v>1.2203894000000002</v>
      </c>
      <c r="S1046" s="223">
        <v>0</v>
      </c>
      <c r="T1046" s="224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25" t="s">
        <v>300</v>
      </c>
      <c r="AT1046" s="225" t="s">
        <v>159</v>
      </c>
      <c r="AU1046" s="225" t="s">
        <v>82</v>
      </c>
      <c r="AY1046" s="18" t="s">
        <v>157</v>
      </c>
      <c r="BE1046" s="226">
        <f>IF(N1046="základní",J1046,0)</f>
        <v>0</v>
      </c>
      <c r="BF1046" s="226">
        <f>IF(N1046="snížená",J1046,0)</f>
        <v>0</v>
      </c>
      <c r="BG1046" s="226">
        <f>IF(N1046="zákl. přenesená",J1046,0)</f>
        <v>0</v>
      </c>
      <c r="BH1046" s="226">
        <f>IF(N1046="sníž. přenesená",J1046,0)</f>
        <v>0</v>
      </c>
      <c r="BI1046" s="226">
        <f>IF(N1046="nulová",J1046,0)</f>
        <v>0</v>
      </c>
      <c r="BJ1046" s="18" t="s">
        <v>80</v>
      </c>
      <c r="BK1046" s="226">
        <f>ROUND(I1046*H1046,2)</f>
        <v>0</v>
      </c>
      <c r="BL1046" s="18" t="s">
        <v>300</v>
      </c>
      <c r="BM1046" s="225" t="s">
        <v>2054</v>
      </c>
    </row>
    <row r="1047" s="2" customFormat="1">
      <c r="A1047" s="39"/>
      <c r="B1047" s="40"/>
      <c r="C1047" s="41"/>
      <c r="D1047" s="227" t="s">
        <v>166</v>
      </c>
      <c r="E1047" s="41"/>
      <c r="F1047" s="228" t="s">
        <v>2055</v>
      </c>
      <c r="G1047" s="41"/>
      <c r="H1047" s="41"/>
      <c r="I1047" s="229"/>
      <c r="J1047" s="41"/>
      <c r="K1047" s="41"/>
      <c r="L1047" s="45"/>
      <c r="M1047" s="230"/>
      <c r="N1047" s="231"/>
      <c r="O1047" s="85"/>
      <c r="P1047" s="85"/>
      <c r="Q1047" s="85"/>
      <c r="R1047" s="85"/>
      <c r="S1047" s="85"/>
      <c r="T1047" s="86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166</v>
      </c>
      <c r="AU1047" s="18" t="s">
        <v>82</v>
      </c>
    </row>
    <row r="1048" s="2" customFormat="1">
      <c r="A1048" s="39"/>
      <c r="B1048" s="40"/>
      <c r="C1048" s="41"/>
      <c r="D1048" s="232" t="s">
        <v>168</v>
      </c>
      <c r="E1048" s="41"/>
      <c r="F1048" s="233" t="s">
        <v>2056</v>
      </c>
      <c r="G1048" s="41"/>
      <c r="H1048" s="41"/>
      <c r="I1048" s="229"/>
      <c r="J1048" s="41"/>
      <c r="K1048" s="41"/>
      <c r="L1048" s="45"/>
      <c r="M1048" s="230"/>
      <c r="N1048" s="231"/>
      <c r="O1048" s="85"/>
      <c r="P1048" s="85"/>
      <c r="Q1048" s="85"/>
      <c r="R1048" s="85"/>
      <c r="S1048" s="85"/>
      <c r="T1048" s="86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168</v>
      </c>
      <c r="AU1048" s="18" t="s">
        <v>82</v>
      </c>
    </row>
    <row r="1049" s="13" customFormat="1">
      <c r="A1049" s="13"/>
      <c r="B1049" s="234"/>
      <c r="C1049" s="235"/>
      <c r="D1049" s="227" t="s">
        <v>170</v>
      </c>
      <c r="E1049" s="236" t="s">
        <v>19</v>
      </c>
      <c r="F1049" s="237" t="s">
        <v>2057</v>
      </c>
      <c r="G1049" s="235"/>
      <c r="H1049" s="238">
        <v>4133.0690000000004</v>
      </c>
      <c r="I1049" s="239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170</v>
      </c>
      <c r="AU1049" s="244" t="s">
        <v>82</v>
      </c>
      <c r="AV1049" s="13" t="s">
        <v>82</v>
      </c>
      <c r="AW1049" s="13" t="s">
        <v>33</v>
      </c>
      <c r="AX1049" s="13" t="s">
        <v>72</v>
      </c>
      <c r="AY1049" s="244" t="s">
        <v>157</v>
      </c>
    </row>
    <row r="1050" s="13" customFormat="1">
      <c r="A1050" s="13"/>
      <c r="B1050" s="234"/>
      <c r="C1050" s="235"/>
      <c r="D1050" s="227" t="s">
        <v>170</v>
      </c>
      <c r="E1050" s="236" t="s">
        <v>19</v>
      </c>
      <c r="F1050" s="237" t="s">
        <v>2058</v>
      </c>
      <c r="G1050" s="235"/>
      <c r="H1050" s="238">
        <v>1968.8779999999999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170</v>
      </c>
      <c r="AU1050" s="244" t="s">
        <v>82</v>
      </c>
      <c r="AV1050" s="13" t="s">
        <v>82</v>
      </c>
      <c r="AW1050" s="13" t="s">
        <v>33</v>
      </c>
      <c r="AX1050" s="13" t="s">
        <v>72</v>
      </c>
      <c r="AY1050" s="244" t="s">
        <v>157</v>
      </c>
    </row>
    <row r="1051" s="15" customFormat="1">
      <c r="A1051" s="15"/>
      <c r="B1051" s="256"/>
      <c r="C1051" s="257"/>
      <c r="D1051" s="227" t="s">
        <v>170</v>
      </c>
      <c r="E1051" s="258" t="s">
        <v>19</v>
      </c>
      <c r="F1051" s="259" t="s">
        <v>208</v>
      </c>
      <c r="G1051" s="257"/>
      <c r="H1051" s="260">
        <v>6101.9470000000001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170</v>
      </c>
      <c r="AU1051" s="266" t="s">
        <v>82</v>
      </c>
      <c r="AV1051" s="15" t="s">
        <v>164</v>
      </c>
      <c r="AW1051" s="15" t="s">
        <v>33</v>
      </c>
      <c r="AX1051" s="15" t="s">
        <v>80</v>
      </c>
      <c r="AY1051" s="266" t="s">
        <v>157</v>
      </c>
    </row>
    <row r="1052" s="2" customFormat="1" ht="24.15" customHeight="1">
      <c r="A1052" s="39"/>
      <c r="B1052" s="40"/>
      <c r="C1052" s="214" t="s">
        <v>2059</v>
      </c>
      <c r="D1052" s="214" t="s">
        <v>159</v>
      </c>
      <c r="E1052" s="215" t="s">
        <v>2060</v>
      </c>
      <c r="F1052" s="216" t="s">
        <v>2061</v>
      </c>
      <c r="G1052" s="217" t="s">
        <v>200</v>
      </c>
      <c r="H1052" s="218">
        <v>6101.9470000000001</v>
      </c>
      <c r="I1052" s="219"/>
      <c r="J1052" s="220">
        <f>ROUND(I1052*H1052,2)</f>
        <v>0</v>
      </c>
      <c r="K1052" s="216" t="s">
        <v>163</v>
      </c>
      <c r="L1052" s="45"/>
      <c r="M1052" s="221" t="s">
        <v>19</v>
      </c>
      <c r="N1052" s="222" t="s">
        <v>43</v>
      </c>
      <c r="O1052" s="85"/>
      <c r="P1052" s="223">
        <f>O1052*H1052</f>
        <v>0</v>
      </c>
      <c r="Q1052" s="223">
        <v>0.00029</v>
      </c>
      <c r="R1052" s="223">
        <f>Q1052*H1052</f>
        <v>1.7695646300000001</v>
      </c>
      <c r="S1052" s="223">
        <v>0</v>
      </c>
      <c r="T1052" s="224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25" t="s">
        <v>300</v>
      </c>
      <c r="AT1052" s="225" t="s">
        <v>159</v>
      </c>
      <c r="AU1052" s="225" t="s">
        <v>82</v>
      </c>
      <c r="AY1052" s="18" t="s">
        <v>157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8" t="s">
        <v>80</v>
      </c>
      <c r="BK1052" s="226">
        <f>ROUND(I1052*H1052,2)</f>
        <v>0</v>
      </c>
      <c r="BL1052" s="18" t="s">
        <v>300</v>
      </c>
      <c r="BM1052" s="225" t="s">
        <v>2062</v>
      </c>
    </row>
    <row r="1053" s="2" customFormat="1">
      <c r="A1053" s="39"/>
      <c r="B1053" s="40"/>
      <c r="C1053" s="41"/>
      <c r="D1053" s="227" t="s">
        <v>166</v>
      </c>
      <c r="E1053" s="41"/>
      <c r="F1053" s="228" t="s">
        <v>2063</v>
      </c>
      <c r="G1053" s="41"/>
      <c r="H1053" s="41"/>
      <c r="I1053" s="229"/>
      <c r="J1053" s="41"/>
      <c r="K1053" s="41"/>
      <c r="L1053" s="45"/>
      <c r="M1053" s="230"/>
      <c r="N1053" s="231"/>
      <c r="O1053" s="85"/>
      <c r="P1053" s="85"/>
      <c r="Q1053" s="85"/>
      <c r="R1053" s="85"/>
      <c r="S1053" s="85"/>
      <c r="T1053" s="86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166</v>
      </c>
      <c r="AU1053" s="18" t="s">
        <v>82</v>
      </c>
    </row>
    <row r="1054" s="2" customFormat="1">
      <c r="A1054" s="39"/>
      <c r="B1054" s="40"/>
      <c r="C1054" s="41"/>
      <c r="D1054" s="232" t="s">
        <v>168</v>
      </c>
      <c r="E1054" s="41"/>
      <c r="F1054" s="233" t="s">
        <v>2064</v>
      </c>
      <c r="G1054" s="41"/>
      <c r="H1054" s="41"/>
      <c r="I1054" s="229"/>
      <c r="J1054" s="41"/>
      <c r="K1054" s="41"/>
      <c r="L1054" s="45"/>
      <c r="M1054" s="230"/>
      <c r="N1054" s="231"/>
      <c r="O1054" s="85"/>
      <c r="P1054" s="85"/>
      <c r="Q1054" s="85"/>
      <c r="R1054" s="85"/>
      <c r="S1054" s="85"/>
      <c r="T1054" s="86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168</v>
      </c>
      <c r="AU1054" s="18" t="s">
        <v>82</v>
      </c>
    </row>
    <row r="1055" s="12" customFormat="1" ht="22.8" customHeight="1">
      <c r="A1055" s="12"/>
      <c r="B1055" s="198"/>
      <c r="C1055" s="199"/>
      <c r="D1055" s="200" t="s">
        <v>71</v>
      </c>
      <c r="E1055" s="212" t="s">
        <v>2065</v>
      </c>
      <c r="F1055" s="212" t="s">
        <v>2066</v>
      </c>
      <c r="G1055" s="199"/>
      <c r="H1055" s="199"/>
      <c r="I1055" s="202"/>
      <c r="J1055" s="213">
        <f>BK1055</f>
        <v>0</v>
      </c>
      <c r="K1055" s="199"/>
      <c r="L1055" s="204"/>
      <c r="M1055" s="205"/>
      <c r="N1055" s="206"/>
      <c r="O1055" s="206"/>
      <c r="P1055" s="207">
        <f>SUM(P1056:P1060)</f>
        <v>0</v>
      </c>
      <c r="Q1055" s="206"/>
      <c r="R1055" s="207">
        <f>SUM(R1056:R1060)</f>
        <v>0.00014850000000000001</v>
      </c>
      <c r="S1055" s="206"/>
      <c r="T1055" s="208">
        <f>SUM(T1056:T1060)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09" t="s">
        <v>82</v>
      </c>
      <c r="AT1055" s="210" t="s">
        <v>71</v>
      </c>
      <c r="AU1055" s="210" t="s">
        <v>80</v>
      </c>
      <c r="AY1055" s="209" t="s">
        <v>157</v>
      </c>
      <c r="BK1055" s="211">
        <f>SUM(BK1056:BK1060)</f>
        <v>0</v>
      </c>
    </row>
    <row r="1056" s="2" customFormat="1" ht="24.15" customHeight="1">
      <c r="A1056" s="39"/>
      <c r="B1056" s="40"/>
      <c r="C1056" s="214" t="s">
        <v>2067</v>
      </c>
      <c r="D1056" s="214" t="s">
        <v>159</v>
      </c>
      <c r="E1056" s="215" t="s">
        <v>2068</v>
      </c>
      <c r="F1056" s="216" t="s">
        <v>2069</v>
      </c>
      <c r="G1056" s="217" t="s">
        <v>200</v>
      </c>
      <c r="H1056" s="218">
        <v>14.85</v>
      </c>
      <c r="I1056" s="219"/>
      <c r="J1056" s="220">
        <f>ROUND(I1056*H1056,2)</f>
        <v>0</v>
      </c>
      <c r="K1056" s="216" t="s">
        <v>163</v>
      </c>
      <c r="L1056" s="45"/>
      <c r="M1056" s="221" t="s">
        <v>19</v>
      </c>
      <c r="N1056" s="222" t="s">
        <v>43</v>
      </c>
      <c r="O1056" s="85"/>
      <c r="P1056" s="223">
        <f>O1056*H1056</f>
        <v>0</v>
      </c>
      <c r="Q1056" s="223">
        <v>1.0000000000000001E-05</v>
      </c>
      <c r="R1056" s="223">
        <f>Q1056*H1056</f>
        <v>0.00014850000000000001</v>
      </c>
      <c r="S1056" s="223">
        <v>0</v>
      </c>
      <c r="T1056" s="224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25" t="s">
        <v>300</v>
      </c>
      <c r="AT1056" s="225" t="s">
        <v>159</v>
      </c>
      <c r="AU1056" s="225" t="s">
        <v>82</v>
      </c>
      <c r="AY1056" s="18" t="s">
        <v>157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8" t="s">
        <v>80</v>
      </c>
      <c r="BK1056" s="226">
        <f>ROUND(I1056*H1056,2)</f>
        <v>0</v>
      </c>
      <c r="BL1056" s="18" t="s">
        <v>300</v>
      </c>
      <c r="BM1056" s="225" t="s">
        <v>2070</v>
      </c>
    </row>
    <row r="1057" s="2" customFormat="1">
      <c r="A1057" s="39"/>
      <c r="B1057" s="40"/>
      <c r="C1057" s="41"/>
      <c r="D1057" s="227" t="s">
        <v>166</v>
      </c>
      <c r="E1057" s="41"/>
      <c r="F1057" s="228" t="s">
        <v>2069</v>
      </c>
      <c r="G1057" s="41"/>
      <c r="H1057" s="41"/>
      <c r="I1057" s="229"/>
      <c r="J1057" s="41"/>
      <c r="K1057" s="41"/>
      <c r="L1057" s="45"/>
      <c r="M1057" s="230"/>
      <c r="N1057" s="231"/>
      <c r="O1057" s="85"/>
      <c r="P1057" s="85"/>
      <c r="Q1057" s="85"/>
      <c r="R1057" s="85"/>
      <c r="S1057" s="85"/>
      <c r="T1057" s="86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166</v>
      </c>
      <c r="AU1057" s="18" t="s">
        <v>82</v>
      </c>
    </row>
    <row r="1058" s="2" customFormat="1">
      <c r="A1058" s="39"/>
      <c r="B1058" s="40"/>
      <c r="C1058" s="41"/>
      <c r="D1058" s="232" t="s">
        <v>168</v>
      </c>
      <c r="E1058" s="41"/>
      <c r="F1058" s="233" t="s">
        <v>2071</v>
      </c>
      <c r="G1058" s="41"/>
      <c r="H1058" s="41"/>
      <c r="I1058" s="229"/>
      <c r="J1058" s="41"/>
      <c r="K1058" s="41"/>
      <c r="L1058" s="45"/>
      <c r="M1058" s="230"/>
      <c r="N1058" s="231"/>
      <c r="O1058" s="85"/>
      <c r="P1058" s="85"/>
      <c r="Q1058" s="85"/>
      <c r="R1058" s="85"/>
      <c r="S1058" s="85"/>
      <c r="T1058" s="86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168</v>
      </c>
      <c r="AU1058" s="18" t="s">
        <v>82</v>
      </c>
    </row>
    <row r="1059" s="2" customFormat="1" ht="16.5" customHeight="1">
      <c r="A1059" s="39"/>
      <c r="B1059" s="40"/>
      <c r="C1059" s="271" t="s">
        <v>2072</v>
      </c>
      <c r="D1059" s="271" t="s">
        <v>891</v>
      </c>
      <c r="E1059" s="272" t="s">
        <v>2073</v>
      </c>
      <c r="F1059" s="273" t="s">
        <v>19</v>
      </c>
      <c r="G1059" s="274" t="s">
        <v>200</v>
      </c>
      <c r="H1059" s="275">
        <v>14.85</v>
      </c>
      <c r="I1059" s="276"/>
      <c r="J1059" s="277">
        <f>ROUND(I1059*H1059,2)</f>
        <v>0</v>
      </c>
      <c r="K1059" s="273" t="s">
        <v>19</v>
      </c>
      <c r="L1059" s="278"/>
      <c r="M1059" s="279" t="s">
        <v>19</v>
      </c>
      <c r="N1059" s="280" t="s">
        <v>43</v>
      </c>
      <c r="O1059" s="85"/>
      <c r="P1059" s="223">
        <f>O1059*H1059</f>
        <v>0</v>
      </c>
      <c r="Q1059" s="223">
        <v>0</v>
      </c>
      <c r="R1059" s="223">
        <f>Q1059*H1059</f>
        <v>0</v>
      </c>
      <c r="S1059" s="223">
        <v>0</v>
      </c>
      <c r="T1059" s="224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25" t="s">
        <v>416</v>
      </c>
      <c r="AT1059" s="225" t="s">
        <v>891</v>
      </c>
      <c r="AU1059" s="225" t="s">
        <v>82</v>
      </c>
      <c r="AY1059" s="18" t="s">
        <v>157</v>
      </c>
      <c r="BE1059" s="226">
        <f>IF(N1059="základní",J1059,0)</f>
        <v>0</v>
      </c>
      <c r="BF1059" s="226">
        <f>IF(N1059="snížená",J1059,0)</f>
        <v>0</v>
      </c>
      <c r="BG1059" s="226">
        <f>IF(N1059="zákl. přenesená",J1059,0)</f>
        <v>0</v>
      </c>
      <c r="BH1059" s="226">
        <f>IF(N1059="sníž. přenesená",J1059,0)</f>
        <v>0</v>
      </c>
      <c r="BI1059" s="226">
        <f>IF(N1059="nulová",J1059,0)</f>
        <v>0</v>
      </c>
      <c r="BJ1059" s="18" t="s">
        <v>80</v>
      </c>
      <c r="BK1059" s="226">
        <f>ROUND(I1059*H1059,2)</f>
        <v>0</v>
      </c>
      <c r="BL1059" s="18" t="s">
        <v>300</v>
      </c>
      <c r="BM1059" s="225" t="s">
        <v>2074</v>
      </c>
    </row>
    <row r="1060" s="2" customFormat="1">
      <c r="A1060" s="39"/>
      <c r="B1060" s="40"/>
      <c r="C1060" s="41"/>
      <c r="D1060" s="227" t="s">
        <v>166</v>
      </c>
      <c r="E1060" s="41"/>
      <c r="F1060" s="228" t="s">
        <v>2075</v>
      </c>
      <c r="G1060" s="41"/>
      <c r="H1060" s="41"/>
      <c r="I1060" s="229"/>
      <c r="J1060" s="41"/>
      <c r="K1060" s="41"/>
      <c r="L1060" s="45"/>
      <c r="M1060" s="281"/>
      <c r="N1060" s="282"/>
      <c r="O1060" s="283"/>
      <c r="P1060" s="283"/>
      <c r="Q1060" s="283"/>
      <c r="R1060" s="283"/>
      <c r="S1060" s="283"/>
      <c r="T1060" s="284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166</v>
      </c>
      <c r="AU1060" s="18" t="s">
        <v>82</v>
      </c>
    </row>
    <row r="1061" s="2" customFormat="1" ht="6.96" customHeight="1">
      <c r="A1061" s="39"/>
      <c r="B1061" s="60"/>
      <c r="C1061" s="61"/>
      <c r="D1061" s="61"/>
      <c r="E1061" s="61"/>
      <c r="F1061" s="61"/>
      <c r="G1061" s="61"/>
      <c r="H1061" s="61"/>
      <c r="I1061" s="61"/>
      <c r="J1061" s="61"/>
      <c r="K1061" s="61"/>
      <c r="L1061" s="45"/>
      <c r="M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</row>
  </sheetData>
  <sheetProtection sheet="1" autoFilter="0" formatColumns="0" formatRows="0" objects="1" scenarios="1" spinCount="100000" saltValue="fmjoscPZoSrmfTffSnCQkTPp7/Leo8rD01Lc+BWOuRLPqMbDSnQq/a39P6KpyYI5h8ZfG3tqhdzIIMJ4lM3ADw==" hashValue="z2/xgLxT/AdYPv+UfcXHd1Qr3brNI90I6ZmVIMtmGwMmwOlbRAZ7Rfxow4G5QUBQ29vK0hrIGOKWCVp+w+iIkg==" algorithmName="SHA-512" password="CC35"/>
  <autoFilter ref="C102:K1060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8" r:id="rId1" display="https://podminky.urs.cz/item/CS_URS_2021_02/132112112"/>
    <hyperlink ref="F114" r:id="rId2" display="https://podminky.urs.cz/item/CS_URS_2021_02/162211311"/>
    <hyperlink ref="F117" r:id="rId3" display="https://podminky.urs.cz/item/CS_URS_2021_02/162211319"/>
    <hyperlink ref="F124" r:id="rId4" display="https://podminky.urs.cz/item/CS_URS_2021_02/174111101"/>
    <hyperlink ref="F129" r:id="rId5" display="https://podminky.urs.cz/item/CS_URS_2021_02/274313711"/>
    <hyperlink ref="F136" r:id="rId6" display="https://podminky.urs.cz/item/CS_URS_2021_02/274351121"/>
    <hyperlink ref="F143" r:id="rId7" display="https://podminky.urs.cz/item/CS_URS_2021_02/274351122"/>
    <hyperlink ref="F147" r:id="rId8" display="https://podminky.urs.cz/item/CS_URS_2021_02/311235121"/>
    <hyperlink ref="F153" r:id="rId9" display="https://podminky.urs.cz/item/CS_URS_2021_02/311235151"/>
    <hyperlink ref="F157" r:id="rId10" display="https://podminky.urs.cz/item/CS_URS_2021_02/311236601"/>
    <hyperlink ref="F167" r:id="rId11" display="https://podminky.urs.cz/item/CS_URS_2021_02/311272031"/>
    <hyperlink ref="F171" r:id="rId12" display="https://podminky.urs.cz/item/CS_URS_2021_02/311272211"/>
    <hyperlink ref="F175" r:id="rId13" display="https://podminky.urs.cz/item/CS_URS_2021_02/317168012"/>
    <hyperlink ref="F184" r:id="rId14" display="https://podminky.urs.cz/item/CS_URS_2021_02/317168015"/>
    <hyperlink ref="F187" r:id="rId15" display="https://podminky.urs.cz/item/CS_URS_2021_02/317168052"/>
    <hyperlink ref="F193" r:id="rId16" display="https://podminky.urs.cz/item/CS_URS_2021_01/317234410"/>
    <hyperlink ref="F199" r:id="rId17" display="https://podminky.urs.cz/item/CS_URS_2021_02/317944321"/>
    <hyperlink ref="F205" r:id="rId18" display="https://podminky.urs.cz/item/CS_URS_2021_02/317998110"/>
    <hyperlink ref="F211" r:id="rId19" display="https://podminky.urs.cz/item/CS_URS_2021_02/340271041"/>
    <hyperlink ref="F218" r:id="rId20" display="https://podminky.urs.cz/item/CS_URS_2021_02/342244211"/>
    <hyperlink ref="F238" r:id="rId21" display="https://podminky.urs.cz/item/CS_URS_2021_02/342244221"/>
    <hyperlink ref="F242" r:id="rId22" display="https://podminky.urs.cz/item/CS_URS_2021_02/342244311"/>
    <hyperlink ref="F262" r:id="rId23" display="https://podminky.urs.cz/item/CS_URS_2021_02/342272245"/>
    <hyperlink ref="F266" r:id="rId24" display="https://podminky.urs.cz/item/CS_URS_2021_01/342291112"/>
    <hyperlink ref="F269" r:id="rId25" display="https://podminky.urs.cz/item/CS_URS_2021_01/342291121"/>
    <hyperlink ref="F272" r:id="rId26" display="https://podminky.urs.cz/item/CS_URS_2021_01/342291131"/>
    <hyperlink ref="F275" r:id="rId27" display="https://podminky.urs.cz/item/CS_URS_2021_01/346244381"/>
    <hyperlink ref="F286" r:id="rId28" display="https://podminky.urs.cz/item/CS_URS_2021_02/348272213"/>
    <hyperlink ref="F290" r:id="rId29" display="https://podminky.urs.cz/item/CS_URS_2021_02/348272513"/>
    <hyperlink ref="F294" r:id="rId30" display="https://podminky.urs.cz/item/CS_URS_2021_02/411388531"/>
    <hyperlink ref="F300" r:id="rId31" display="https://podminky.urs.cz/item/CS_URS_2021_02/430321515"/>
    <hyperlink ref="F304" r:id="rId32" display="https://podminky.urs.cz/item/CS_URS_2021_02/430362021"/>
    <hyperlink ref="F307" r:id="rId33" display="https://podminky.urs.cz/item/CS_URS_2021_02/434121426"/>
    <hyperlink ref="F313" r:id="rId34" display="https://podminky.urs.cz/item/CS_URS_2021_02/596211110"/>
    <hyperlink ref="F321" r:id="rId35" display="https://podminky.urs.cz/item/CS_URS_2021_02/611131121"/>
    <hyperlink ref="F324" r:id="rId36" display="https://podminky.urs.cz/item/CS_URS_2021_02/611311131"/>
    <hyperlink ref="F327" r:id="rId37" display="https://podminky.urs.cz/item/CS_URS_2021_02/612131101"/>
    <hyperlink ref="F333" r:id="rId38" display="https://podminky.urs.cz/item/CS_URS_2021_02/612131121"/>
    <hyperlink ref="F336" r:id="rId39" display="https://podminky.urs.cz/item/CS_URS_2021_01/612142001"/>
    <hyperlink ref="F342" r:id="rId40" display="https://podminky.urs.cz/item/CS_URS_2021_02/612311131"/>
    <hyperlink ref="F345" r:id="rId41" display="https://podminky.urs.cz/item/CS_URS_2021_02/612321121"/>
    <hyperlink ref="F349" r:id="rId42" display="https://podminky.urs.cz/item/CS_URS_2021_02/612321141"/>
    <hyperlink ref="F365" r:id="rId43" display="https://podminky.urs.cz/item/CS_URS_2021_02/612321191"/>
    <hyperlink ref="F368" r:id="rId44" display="https://podminky.urs.cz/item/CS_URS_2021_01/615142012"/>
    <hyperlink ref="F376" r:id="rId45" display="https://podminky.urs.cz/item/CS_URS_2021_02/631312131"/>
    <hyperlink ref="F380" r:id="rId46" display="https://podminky.urs.cz/item/CS_URS_2021_02/642942111"/>
    <hyperlink ref="F385" r:id="rId47" display="https://podminky.urs.cz/item/CS_URS_2021_02/642943111"/>
    <hyperlink ref="F393" r:id="rId48" display="https://podminky.urs.cz/item/CS_URS_2021_02/949101111"/>
    <hyperlink ref="F397" r:id="rId49" display="https://podminky.urs.cz/item/CS_URS_2021_02/952901111"/>
    <hyperlink ref="F402" r:id="rId50" display="https://podminky.urs.cz/item/CS_URS_2021_02/953943211"/>
    <hyperlink ref="F411" r:id="rId51" display="https://podminky.urs.cz/item/CS_URS_2021_02/953946131"/>
    <hyperlink ref="F417" r:id="rId52" display="https://podminky.urs.cz/item/CS_URS_2021_02/978013191"/>
    <hyperlink ref="F420" r:id="rId53" display="https://podminky.urs.cz/item/CS_URS_2021_02/985331212"/>
    <hyperlink ref="F428" r:id="rId54" display="https://podminky.urs.cz/item/CS_URS_2021_02/997013154"/>
    <hyperlink ref="F431" r:id="rId55" display="https://podminky.urs.cz/item/CS_URS_2021_02/997013501"/>
    <hyperlink ref="F434" r:id="rId56" display="https://podminky.urs.cz/item/CS_URS_2021_02/997013509"/>
    <hyperlink ref="F442" r:id="rId57" display="https://podminky.urs.cz/item/CS_URS_2021_02/998011003"/>
    <hyperlink ref="F447" r:id="rId58" display="https://podminky.urs.cz/item/CS_URS_2021_02/714121012"/>
    <hyperlink ref="F459" r:id="rId59" display="https://podminky.urs.cz/item/CS_URS_2021_02/998714103"/>
    <hyperlink ref="F463" r:id="rId60" display="https://podminky.urs.cz/item/CS_URS_2021_02/725291511"/>
    <hyperlink ref="F467" r:id="rId61" display="https://podminky.urs.cz/item/CS_URS_2021_02/725291621"/>
    <hyperlink ref="F471" r:id="rId62" display="https://podminky.urs.cz/item/CS_URS_2021_02/725291631"/>
    <hyperlink ref="F486" r:id="rId63" display="https://podminky.urs.cz/item/CS_URS_2021_02/762511136"/>
    <hyperlink ref="F490" r:id="rId64" display="https://podminky.urs.cz/item/CS_URS_2021_02/762526110"/>
    <hyperlink ref="F497" r:id="rId65" display="https://podminky.urs.cz/item/CS_URS_2021_02/762595001"/>
    <hyperlink ref="F501" r:id="rId66" display="https://podminky.urs.cz/item/CS_URS_2021_02/998762103"/>
    <hyperlink ref="F505" r:id="rId67" display="https://podminky.urs.cz/item/CS_URS_2021_02/763111314"/>
    <hyperlink ref="F511" r:id="rId68" display="https://podminky.urs.cz/item/CS_URS_2021_02/763131431"/>
    <hyperlink ref="F514" r:id="rId69" display="https://podminky.urs.cz/item/CS_URS_2021_02/763431011"/>
    <hyperlink ref="F525" r:id="rId70" display="https://podminky.urs.cz/item/CS_URS_2021_02/998763102"/>
    <hyperlink ref="F529" r:id="rId71" display="https://podminky.urs.cz/item/CS_URS_2021_02/766416243"/>
    <hyperlink ref="F539" r:id="rId72" display="https://podminky.urs.cz/item/CS_URS_2021_02/766666931"/>
    <hyperlink ref="F543" r:id="rId73" display="https://podminky.urs.cz/item/CS_URS_2021_01/766682112"/>
    <hyperlink ref="F546" r:id="rId74" display="https://podminky.urs.cz/item/CS_URS_2021_01/766682211"/>
    <hyperlink ref="F549" r:id="rId75" display="https://podminky.urs.cz/item/CS_URS_2021_01/766682212"/>
    <hyperlink ref="F552" r:id="rId76" display="https://podminky.urs.cz/item/CS_URS_2021_02/766693412"/>
    <hyperlink ref="F559" r:id="rId77" display="https://podminky.urs.cz/item/CS_URS_2021_02/766693421"/>
    <hyperlink ref="F562" r:id="rId78" display="https://podminky.urs.cz/item/CS_URS_2021_01/766694112"/>
    <hyperlink ref="F571" r:id="rId79" display="https://podminky.urs.cz/item/CS_URS_2021_01/766694113"/>
    <hyperlink ref="F574" r:id="rId80" display="https://podminky.urs.cz/item/CS_URS_2021_01/766694121"/>
    <hyperlink ref="F589" r:id="rId81" display="https://podminky.urs.cz/item/CS_URS_2021_01/766694122"/>
    <hyperlink ref="F595" r:id="rId82" display="https://podminky.urs.cz/item/CS_URS_2021_02/766660002"/>
    <hyperlink ref="F599" r:id="rId83" display="https://podminky.urs.cz/item/CS_URS_2021_02/766682111"/>
    <hyperlink ref="F603" r:id="rId84" display="https://podminky.urs.cz/item/CS_URS_2021_02/766660172"/>
    <hyperlink ref="F805" r:id="rId85" display="https://podminky.urs.cz/item/CS_URS_2021_02/767113110"/>
    <hyperlink ref="F811" r:id="rId86" display="https://podminky.urs.cz/item/CS_URS_2021_02/767113120"/>
    <hyperlink ref="F817" r:id="rId87" display="https://podminky.urs.cz/item/CS_URS_2021_02/767531111"/>
    <hyperlink ref="F830" r:id="rId88" display="https://podminky.urs.cz/item/CS_URS_2021_02/767531121"/>
    <hyperlink ref="F838" r:id="rId89" display="https://podminky.urs.cz/item/CS_URS_2021_02/767893116"/>
    <hyperlink ref="F843" r:id="rId90" display="https://podminky.urs.cz/item/CS_URS_2021_02/767995113"/>
    <hyperlink ref="F849" r:id="rId91" display="https://podminky.urs.cz/item/CS_URS_2021_02/771111011"/>
    <hyperlink ref="F863" r:id="rId92" display="https://podminky.urs.cz/item/CS_URS_2021_02/771121011"/>
    <hyperlink ref="F866" r:id="rId93" display="https://podminky.urs.cz/item/CS_URS_2021_02/771151013"/>
    <hyperlink ref="F870" r:id="rId94" display="https://podminky.urs.cz/item/CS_URS_2021_02/771574261"/>
    <hyperlink ref="F877" r:id="rId95" display="https://podminky.urs.cz/item/CS_URS_2021_02/771591112"/>
    <hyperlink ref="F881" r:id="rId96" display="https://podminky.urs.cz/item/CS_URS_2021_02/998771103"/>
    <hyperlink ref="F885" r:id="rId97" display="https://podminky.urs.cz/item/CS_URS_2021_02/775429121"/>
    <hyperlink ref="F893" r:id="rId98" display="https://podminky.urs.cz/item/CS_URS_2021_02/776111311"/>
    <hyperlink ref="F905" r:id="rId99" display="https://podminky.urs.cz/item/CS_URS_2021_02/776121111"/>
    <hyperlink ref="F909" r:id="rId100" display="https://podminky.urs.cz/item/CS_URS_2021_02/776141121"/>
    <hyperlink ref="F912" r:id="rId101" display="https://podminky.urs.cz/item/CS_URS_2021_02/776231111"/>
    <hyperlink ref="F918" r:id="rId102" display="https://podminky.urs.cz/item/CS_URS_2021_02/776411111"/>
    <hyperlink ref="F924" r:id="rId103" display="https://podminky.urs.cz/item/CS_URS_2021_02/776991121"/>
    <hyperlink ref="F928" r:id="rId104" display="https://podminky.urs.cz/item/CS_URS_2021_02/998776103"/>
    <hyperlink ref="F932" r:id="rId105" display="https://podminky.urs.cz/item/CS_URS_2021_02/781121011"/>
    <hyperlink ref="F981" r:id="rId106" display="https://podminky.urs.cz/item/CS_URS_2021_02/781131112"/>
    <hyperlink ref="F984" r:id="rId107" display="https://podminky.urs.cz/item/CS_URS_2021_02/781474153"/>
    <hyperlink ref="F991" r:id="rId108" display="https://podminky.urs.cz/item/CS_URS_2021_02/781491021"/>
    <hyperlink ref="F1000" r:id="rId109" display="https://podminky.urs.cz/item/CS_URS_2021_02/781494511"/>
    <hyperlink ref="F1005" r:id="rId110" display="https://podminky.urs.cz/item/CS_URS_2021_02/998781103"/>
    <hyperlink ref="F1009" r:id="rId111" display="https://podminky.urs.cz/item/CS_URS_2021_02/783301311"/>
    <hyperlink ref="F1012" r:id="rId112" display="https://podminky.urs.cz/item/CS_URS_2021_02/783315101"/>
    <hyperlink ref="F1015" r:id="rId113" display="https://podminky.urs.cz/item/CS_URS_2021_02/783317101"/>
    <hyperlink ref="F1020" r:id="rId114" display="https://podminky.urs.cz/item/CS_URS_2021_02/784121001"/>
    <hyperlink ref="F1048" r:id="rId115" display="https://podminky.urs.cz/item/CS_URS_2021_02/784181101"/>
    <hyperlink ref="F1054" r:id="rId116" display="https://podminky.urs.cz/item/CS_URS_2021_02/784221101"/>
    <hyperlink ref="F1058" r:id="rId117" display="https://podminky.urs.cz/item/CS_URS_2021_02/78668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2076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2077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8. 6. 2022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2078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ROUND((SUM(BE96:BE245)),  2)</f>
        <v>0</v>
      </c>
      <c r="G35" s="39"/>
      <c r="H35" s="39"/>
      <c r="I35" s="159">
        <v>0.20999999999999999</v>
      </c>
      <c r="J35" s="158">
        <f>ROUND(((SUM(BE96:BE245))*I35),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ROUND((SUM(BF96:BF245)),  2)</f>
        <v>0</v>
      </c>
      <c r="G36" s="39"/>
      <c r="H36" s="39"/>
      <c r="I36" s="159">
        <v>0.14999999999999999</v>
      </c>
      <c r="J36" s="158">
        <f>ROUND(((SUM(BF96:BF245))*I36),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ROUND((SUM(BG96:BG245)),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ROUND((SUM(BH96:BH245)),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ROUND((SUM(BI96:BI245)),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rev22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2076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02a - lehké příčky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8. 6. 2022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2079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2080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2081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2082</v>
      </c>
      <c r="E67" s="184"/>
      <c r="F67" s="184"/>
      <c r="G67" s="184"/>
      <c r="H67" s="184"/>
      <c r="I67" s="184"/>
      <c r="J67" s="185">
        <f>J128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2083</v>
      </c>
      <c r="E68" s="184"/>
      <c r="F68" s="184"/>
      <c r="G68" s="184"/>
      <c r="H68" s="184"/>
      <c r="I68" s="184"/>
      <c r="J68" s="185">
        <f>J139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2084</v>
      </c>
      <c r="E69" s="184"/>
      <c r="F69" s="184"/>
      <c r="G69" s="184"/>
      <c r="H69" s="184"/>
      <c r="I69" s="184"/>
      <c r="J69" s="185">
        <f>J146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2085</v>
      </c>
      <c r="E70" s="184"/>
      <c r="F70" s="184"/>
      <c r="G70" s="184"/>
      <c r="H70" s="184"/>
      <c r="I70" s="184"/>
      <c r="J70" s="185">
        <f>J161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2086</v>
      </c>
      <c r="E71" s="184"/>
      <c r="F71" s="184"/>
      <c r="G71" s="184"/>
      <c r="H71" s="184"/>
      <c r="I71" s="184"/>
      <c r="J71" s="185">
        <f>J186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2087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2088</v>
      </c>
      <c r="E73" s="184"/>
      <c r="F73" s="184"/>
      <c r="G73" s="184"/>
      <c r="H73" s="184"/>
      <c r="I73" s="184"/>
      <c r="J73" s="185">
        <f>J210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2089</v>
      </c>
      <c r="E74" s="184"/>
      <c r="F74" s="184"/>
      <c r="G74" s="184"/>
      <c r="H74" s="184"/>
      <c r="I74" s="184"/>
      <c r="J74" s="185">
        <f>J219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142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1" t="str">
        <f>E7</f>
        <v>Rekonstrukce objektu č.p. 2983 U Synagogy SO01 stavební úpravy budovy rev22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120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650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2076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02a - lehké příčky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Česká Lípa</v>
      </c>
      <c r="G90" s="41"/>
      <c r="H90" s="41"/>
      <c r="I90" s="33" t="s">
        <v>23</v>
      </c>
      <c r="J90" s="73" t="str">
        <f>IF(J14="","",J14)</f>
        <v>8. 6. 2022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Č. Lípa</v>
      </c>
      <c r="G92" s="41"/>
      <c r="H92" s="41"/>
      <c r="I92" s="33" t="s">
        <v>31</v>
      </c>
      <c r="J92" s="37" t="str">
        <f>E23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143</v>
      </c>
      <c r="D95" s="190" t="s">
        <v>57</v>
      </c>
      <c r="E95" s="190" t="s">
        <v>53</v>
      </c>
      <c r="F95" s="190" t="s">
        <v>54</v>
      </c>
      <c r="G95" s="190" t="s">
        <v>144</v>
      </c>
      <c r="H95" s="190" t="s">
        <v>145</v>
      </c>
      <c r="I95" s="190" t="s">
        <v>146</v>
      </c>
      <c r="J95" s="190" t="s">
        <v>124</v>
      </c>
      <c r="K95" s="191" t="s">
        <v>147</v>
      </c>
      <c r="L95" s="192"/>
      <c r="M95" s="93" t="s">
        <v>19</v>
      </c>
      <c r="N95" s="94" t="s">
        <v>42</v>
      </c>
      <c r="O95" s="94" t="s">
        <v>148</v>
      </c>
      <c r="P95" s="94" t="s">
        <v>149</v>
      </c>
      <c r="Q95" s="94" t="s">
        <v>150</v>
      </c>
      <c r="R95" s="94" t="s">
        <v>151</v>
      </c>
      <c r="S95" s="94" t="s">
        <v>152</v>
      </c>
      <c r="T95" s="95" t="s">
        <v>153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154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125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2090</v>
      </c>
      <c r="F97" s="201" t="s">
        <v>2091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P98+P111+P128+P139+P146+P161+P186+P201+P210+P219</f>
        <v>0</v>
      </c>
      <c r="Q97" s="206"/>
      <c r="R97" s="207">
        <f>R98+R111+R128+R139+R146+R161+R186+R201+R210+R219</f>
        <v>0</v>
      </c>
      <c r="S97" s="206"/>
      <c r="T97" s="208">
        <f>T98+T111+T128+T139+T146+T161+T186+T201+T210+T219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157</v>
      </c>
      <c r="BK97" s="211">
        <f>BK98+BK111+BK128+BK139+BK146+BK161+BK186+BK201+BK210+BK219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2092</v>
      </c>
      <c r="F98" s="212" t="s">
        <v>2093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157</v>
      </c>
      <c r="BK98" s="211">
        <f>SUM(BK99:BK110)</f>
        <v>0</v>
      </c>
    </row>
    <row r="99" s="2" customFormat="1" ht="16.5" customHeight="1">
      <c r="A99" s="39"/>
      <c r="B99" s="40"/>
      <c r="C99" s="214" t="s">
        <v>80</v>
      </c>
      <c r="D99" s="214" t="s">
        <v>159</v>
      </c>
      <c r="E99" s="215" t="s">
        <v>2094</v>
      </c>
      <c r="F99" s="216" t="s">
        <v>2095</v>
      </c>
      <c r="G99" s="217" t="s">
        <v>19</v>
      </c>
      <c r="H99" s="218">
        <v>3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82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2096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2095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82</v>
      </c>
    </row>
    <row r="101" s="2" customFormat="1" ht="16.5" customHeight="1">
      <c r="A101" s="39"/>
      <c r="B101" s="40"/>
      <c r="C101" s="214" t="s">
        <v>82</v>
      </c>
      <c r="D101" s="214" t="s">
        <v>159</v>
      </c>
      <c r="E101" s="215" t="s">
        <v>2097</v>
      </c>
      <c r="F101" s="216" t="s">
        <v>2098</v>
      </c>
      <c r="G101" s="217" t="s">
        <v>19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82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2099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2098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82</v>
      </c>
    </row>
    <row r="103" s="2" customFormat="1" ht="16.5" customHeight="1">
      <c r="A103" s="39"/>
      <c r="B103" s="40"/>
      <c r="C103" s="214" t="s">
        <v>111</v>
      </c>
      <c r="D103" s="214" t="s">
        <v>159</v>
      </c>
      <c r="E103" s="215" t="s">
        <v>2100</v>
      </c>
      <c r="F103" s="216" t="s">
        <v>2101</v>
      </c>
      <c r="G103" s="217" t="s">
        <v>19</v>
      </c>
      <c r="H103" s="218">
        <v>8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82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2102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2101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82</v>
      </c>
    </row>
    <row r="105" s="2" customFormat="1" ht="16.5" customHeight="1">
      <c r="A105" s="39"/>
      <c r="B105" s="40"/>
      <c r="C105" s="214" t="s">
        <v>164</v>
      </c>
      <c r="D105" s="214" t="s">
        <v>159</v>
      </c>
      <c r="E105" s="215" t="s">
        <v>2103</v>
      </c>
      <c r="F105" s="216" t="s">
        <v>2104</v>
      </c>
      <c r="G105" s="217" t="s">
        <v>19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2105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2104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 ht="16.5" customHeight="1">
      <c r="A107" s="39"/>
      <c r="B107" s="40"/>
      <c r="C107" s="214" t="s">
        <v>187</v>
      </c>
      <c r="D107" s="214" t="s">
        <v>159</v>
      </c>
      <c r="E107" s="215" t="s">
        <v>2106</v>
      </c>
      <c r="F107" s="216" t="s">
        <v>2107</v>
      </c>
      <c r="G107" s="217" t="s">
        <v>19</v>
      </c>
      <c r="H107" s="218">
        <v>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82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2108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2107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82</v>
      </c>
    </row>
    <row r="109" s="2" customFormat="1" ht="21.75" customHeight="1">
      <c r="A109" s="39"/>
      <c r="B109" s="40"/>
      <c r="C109" s="214" t="s">
        <v>197</v>
      </c>
      <c r="D109" s="214" t="s">
        <v>159</v>
      </c>
      <c r="E109" s="215" t="s">
        <v>2109</v>
      </c>
      <c r="F109" s="216" t="s">
        <v>2110</v>
      </c>
      <c r="G109" s="217" t="s">
        <v>19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2111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2110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2112</v>
      </c>
      <c r="F111" s="212" t="s">
        <v>2113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SUM(P112:P127)</f>
        <v>0</v>
      </c>
      <c r="Q111" s="206"/>
      <c r="R111" s="207">
        <f>SUM(R112:R127)</f>
        <v>0</v>
      </c>
      <c r="S111" s="206"/>
      <c r="T111" s="208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157</v>
      </c>
      <c r="BK111" s="211">
        <f>SUM(BK112:BK127)</f>
        <v>0</v>
      </c>
    </row>
    <row r="112" s="2" customFormat="1" ht="24.15" customHeight="1">
      <c r="A112" s="39"/>
      <c r="B112" s="40"/>
      <c r="C112" s="214" t="s">
        <v>209</v>
      </c>
      <c r="D112" s="214" t="s">
        <v>159</v>
      </c>
      <c r="E112" s="215" t="s">
        <v>2114</v>
      </c>
      <c r="F112" s="216" t="s">
        <v>2115</v>
      </c>
      <c r="G112" s="217" t="s">
        <v>19</v>
      </c>
      <c r="H112" s="218">
        <v>4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2116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2115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 ht="24.15" customHeight="1">
      <c r="A114" s="39"/>
      <c r="B114" s="40"/>
      <c r="C114" s="214" t="s">
        <v>222</v>
      </c>
      <c r="D114" s="214" t="s">
        <v>159</v>
      </c>
      <c r="E114" s="215" t="s">
        <v>2117</v>
      </c>
      <c r="F114" s="216" t="s">
        <v>2118</v>
      </c>
      <c r="G114" s="217" t="s">
        <v>19</v>
      </c>
      <c r="H114" s="218">
        <v>20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2119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2118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82</v>
      </c>
    </row>
    <row r="116" s="2" customFormat="1" ht="33" customHeight="1">
      <c r="A116" s="39"/>
      <c r="B116" s="40"/>
      <c r="C116" s="214" t="s">
        <v>195</v>
      </c>
      <c r="D116" s="214" t="s">
        <v>159</v>
      </c>
      <c r="E116" s="215" t="s">
        <v>2120</v>
      </c>
      <c r="F116" s="216" t="s">
        <v>2121</v>
      </c>
      <c r="G116" s="217" t="s">
        <v>19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82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2122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2121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82</v>
      </c>
    </row>
    <row r="118" s="2" customFormat="1" ht="33" customHeight="1">
      <c r="A118" s="39"/>
      <c r="B118" s="40"/>
      <c r="C118" s="214" t="s">
        <v>236</v>
      </c>
      <c r="D118" s="214" t="s">
        <v>159</v>
      </c>
      <c r="E118" s="215" t="s">
        <v>2123</v>
      </c>
      <c r="F118" s="216" t="s">
        <v>2124</v>
      </c>
      <c r="G118" s="217" t="s">
        <v>19</v>
      </c>
      <c r="H118" s="218">
        <v>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82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2125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2124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82</v>
      </c>
    </row>
    <row r="120" s="2" customFormat="1" ht="24.15" customHeight="1">
      <c r="A120" s="39"/>
      <c r="B120" s="40"/>
      <c r="C120" s="214" t="s">
        <v>244</v>
      </c>
      <c r="D120" s="214" t="s">
        <v>159</v>
      </c>
      <c r="E120" s="215" t="s">
        <v>2126</v>
      </c>
      <c r="F120" s="216" t="s">
        <v>2127</v>
      </c>
      <c r="G120" s="217" t="s">
        <v>19</v>
      </c>
      <c r="H120" s="218">
        <v>4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2128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2127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 ht="24.15" customHeight="1">
      <c r="A122" s="39"/>
      <c r="B122" s="40"/>
      <c r="C122" s="214" t="s">
        <v>270</v>
      </c>
      <c r="D122" s="214" t="s">
        <v>159</v>
      </c>
      <c r="E122" s="215" t="s">
        <v>2129</v>
      </c>
      <c r="F122" s="216" t="s">
        <v>2130</v>
      </c>
      <c r="G122" s="217" t="s">
        <v>19</v>
      </c>
      <c r="H122" s="218">
        <v>5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2131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2130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 ht="24.15" customHeight="1">
      <c r="A124" s="39"/>
      <c r="B124" s="40"/>
      <c r="C124" s="214" t="s">
        <v>275</v>
      </c>
      <c r="D124" s="214" t="s">
        <v>159</v>
      </c>
      <c r="E124" s="215" t="s">
        <v>2132</v>
      </c>
      <c r="F124" s="216" t="s">
        <v>2133</v>
      </c>
      <c r="G124" s="217" t="s">
        <v>19</v>
      </c>
      <c r="H124" s="218">
        <v>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82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2134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2133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82</v>
      </c>
    </row>
    <row r="126" s="2" customFormat="1" ht="33" customHeight="1">
      <c r="A126" s="39"/>
      <c r="B126" s="40"/>
      <c r="C126" s="214" t="s">
        <v>283</v>
      </c>
      <c r="D126" s="214" t="s">
        <v>159</v>
      </c>
      <c r="E126" s="215" t="s">
        <v>2135</v>
      </c>
      <c r="F126" s="216" t="s">
        <v>2136</v>
      </c>
      <c r="G126" s="217" t="s">
        <v>19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82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2137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2136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82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2138</v>
      </c>
      <c r="F128" s="212" t="s">
        <v>2139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157</v>
      </c>
      <c r="BK128" s="211">
        <f>SUM(BK129:BK138)</f>
        <v>0</v>
      </c>
    </row>
    <row r="129" s="2" customFormat="1" ht="33" customHeight="1">
      <c r="A129" s="39"/>
      <c r="B129" s="40"/>
      <c r="C129" s="214" t="s">
        <v>8</v>
      </c>
      <c r="D129" s="214" t="s">
        <v>159</v>
      </c>
      <c r="E129" s="215" t="s">
        <v>2140</v>
      </c>
      <c r="F129" s="216" t="s">
        <v>2141</v>
      </c>
      <c r="G129" s="217" t="s">
        <v>19</v>
      </c>
      <c r="H129" s="218">
        <v>11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164</v>
      </c>
      <c r="AT129" s="225" t="s">
        <v>159</v>
      </c>
      <c r="AU129" s="225" t="s">
        <v>82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164</v>
      </c>
      <c r="BM129" s="225" t="s">
        <v>2142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2141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82</v>
      </c>
    </row>
    <row r="131" s="2" customFormat="1" ht="24.15" customHeight="1">
      <c r="A131" s="39"/>
      <c r="B131" s="40"/>
      <c r="C131" s="214" t="s">
        <v>300</v>
      </c>
      <c r="D131" s="214" t="s">
        <v>159</v>
      </c>
      <c r="E131" s="215" t="s">
        <v>2143</v>
      </c>
      <c r="F131" s="216" t="s">
        <v>2144</v>
      </c>
      <c r="G131" s="217" t="s">
        <v>19</v>
      </c>
      <c r="H131" s="218">
        <v>2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164</v>
      </c>
      <c r="AT131" s="225" t="s">
        <v>159</v>
      </c>
      <c r="AU131" s="225" t="s">
        <v>82</v>
      </c>
      <c r="AY131" s="18" t="s">
        <v>157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164</v>
      </c>
      <c r="BM131" s="225" t="s">
        <v>2145</v>
      </c>
    </row>
    <row r="132" s="2" customFormat="1">
      <c r="A132" s="39"/>
      <c r="B132" s="40"/>
      <c r="C132" s="41"/>
      <c r="D132" s="227" t="s">
        <v>166</v>
      </c>
      <c r="E132" s="41"/>
      <c r="F132" s="228" t="s">
        <v>2144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82</v>
      </c>
    </row>
    <row r="133" s="2" customFormat="1" ht="24.15" customHeight="1">
      <c r="A133" s="39"/>
      <c r="B133" s="40"/>
      <c r="C133" s="214" t="s">
        <v>305</v>
      </c>
      <c r="D133" s="214" t="s">
        <v>159</v>
      </c>
      <c r="E133" s="215" t="s">
        <v>2146</v>
      </c>
      <c r="F133" s="216" t="s">
        <v>2147</v>
      </c>
      <c r="G133" s="217" t="s">
        <v>19</v>
      </c>
      <c r="H133" s="218">
        <v>12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164</v>
      </c>
      <c r="AT133" s="225" t="s">
        <v>159</v>
      </c>
      <c r="AU133" s="225" t="s">
        <v>82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164</v>
      </c>
      <c r="BM133" s="225" t="s">
        <v>2148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2147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82</v>
      </c>
    </row>
    <row r="135" s="2" customFormat="1" ht="33" customHeight="1">
      <c r="A135" s="39"/>
      <c r="B135" s="40"/>
      <c r="C135" s="214" t="s">
        <v>315</v>
      </c>
      <c r="D135" s="214" t="s">
        <v>159</v>
      </c>
      <c r="E135" s="215" t="s">
        <v>2149</v>
      </c>
      <c r="F135" s="216" t="s">
        <v>2150</v>
      </c>
      <c r="G135" s="217" t="s">
        <v>19</v>
      </c>
      <c r="H135" s="218">
        <v>6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164</v>
      </c>
      <c r="AT135" s="225" t="s">
        <v>159</v>
      </c>
      <c r="AU135" s="225" t="s">
        <v>82</v>
      </c>
      <c r="AY135" s="18" t="s">
        <v>157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80</v>
      </c>
      <c r="BK135" s="226">
        <f>ROUND(I135*H135,2)</f>
        <v>0</v>
      </c>
      <c r="BL135" s="18" t="s">
        <v>164</v>
      </c>
      <c r="BM135" s="225" t="s">
        <v>2151</v>
      </c>
    </row>
    <row r="136" s="2" customFormat="1">
      <c r="A136" s="39"/>
      <c r="B136" s="40"/>
      <c r="C136" s="41"/>
      <c r="D136" s="227" t="s">
        <v>166</v>
      </c>
      <c r="E136" s="41"/>
      <c r="F136" s="228" t="s">
        <v>2150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166</v>
      </c>
      <c r="AU136" s="18" t="s">
        <v>82</v>
      </c>
    </row>
    <row r="137" s="2" customFormat="1" ht="33" customHeight="1">
      <c r="A137" s="39"/>
      <c r="B137" s="40"/>
      <c r="C137" s="214" t="s">
        <v>322</v>
      </c>
      <c r="D137" s="214" t="s">
        <v>159</v>
      </c>
      <c r="E137" s="215" t="s">
        <v>2152</v>
      </c>
      <c r="F137" s="216" t="s">
        <v>2153</v>
      </c>
      <c r="G137" s="217" t="s">
        <v>19</v>
      </c>
      <c r="H137" s="218">
        <v>6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164</v>
      </c>
      <c r="AT137" s="225" t="s">
        <v>159</v>
      </c>
      <c r="AU137" s="225" t="s">
        <v>82</v>
      </c>
      <c r="AY137" s="18" t="s">
        <v>157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164</v>
      </c>
      <c r="BM137" s="225" t="s">
        <v>2154</v>
      </c>
    </row>
    <row r="138" s="2" customFormat="1">
      <c r="A138" s="39"/>
      <c r="B138" s="40"/>
      <c r="C138" s="41"/>
      <c r="D138" s="227" t="s">
        <v>166</v>
      </c>
      <c r="E138" s="41"/>
      <c r="F138" s="228" t="s">
        <v>2153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82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2155</v>
      </c>
      <c r="F139" s="212" t="s">
        <v>2156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SUM(P140:P145)</f>
        <v>0</v>
      </c>
      <c r="Q139" s="206"/>
      <c r="R139" s="207">
        <f>SUM(R140:R145)</f>
        <v>0</v>
      </c>
      <c r="S139" s="206"/>
      <c r="T139" s="208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157</v>
      </c>
      <c r="BK139" s="211">
        <f>SUM(BK140:BK145)</f>
        <v>0</v>
      </c>
    </row>
    <row r="140" s="2" customFormat="1" ht="24.15" customHeight="1">
      <c r="A140" s="39"/>
      <c r="B140" s="40"/>
      <c r="C140" s="214" t="s">
        <v>332</v>
      </c>
      <c r="D140" s="214" t="s">
        <v>159</v>
      </c>
      <c r="E140" s="215" t="s">
        <v>2157</v>
      </c>
      <c r="F140" s="216" t="s">
        <v>2158</v>
      </c>
      <c r="G140" s="217" t="s">
        <v>19</v>
      </c>
      <c r="H140" s="218">
        <v>7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82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2159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2158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82</v>
      </c>
    </row>
    <row r="142" s="2" customFormat="1" ht="24.15" customHeight="1">
      <c r="A142" s="39"/>
      <c r="B142" s="40"/>
      <c r="C142" s="214" t="s">
        <v>7</v>
      </c>
      <c r="D142" s="214" t="s">
        <v>159</v>
      </c>
      <c r="E142" s="215" t="s">
        <v>2160</v>
      </c>
      <c r="F142" s="216" t="s">
        <v>2161</v>
      </c>
      <c r="G142" s="217" t="s">
        <v>19</v>
      </c>
      <c r="H142" s="218">
        <v>3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82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2162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2161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82</v>
      </c>
    </row>
    <row r="144" s="2" customFormat="1" ht="16.5" customHeight="1">
      <c r="A144" s="39"/>
      <c r="B144" s="40"/>
      <c r="C144" s="214" t="s">
        <v>345</v>
      </c>
      <c r="D144" s="214" t="s">
        <v>159</v>
      </c>
      <c r="E144" s="215" t="s">
        <v>82</v>
      </c>
      <c r="F144" s="216" t="s">
        <v>2163</v>
      </c>
      <c r="G144" s="217" t="s">
        <v>273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2164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2165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82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2166</v>
      </c>
      <c r="F146" s="212" t="s">
        <v>2093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SUM(P147:P160)</f>
        <v>0</v>
      </c>
      <c r="Q146" s="206"/>
      <c r="R146" s="207">
        <f>SUM(R147:R160)</f>
        <v>0</v>
      </c>
      <c r="S146" s="206"/>
      <c r="T146" s="208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80</v>
      </c>
      <c r="AT146" s="210" t="s">
        <v>71</v>
      </c>
      <c r="AU146" s="210" t="s">
        <v>80</v>
      </c>
      <c r="AY146" s="209" t="s">
        <v>157</v>
      </c>
      <c r="BK146" s="211">
        <f>SUM(BK147:BK160)</f>
        <v>0</v>
      </c>
    </row>
    <row r="147" s="2" customFormat="1" ht="16.5" customHeight="1">
      <c r="A147" s="39"/>
      <c r="B147" s="40"/>
      <c r="C147" s="214" t="s">
        <v>352</v>
      </c>
      <c r="D147" s="214" t="s">
        <v>159</v>
      </c>
      <c r="E147" s="215" t="s">
        <v>2167</v>
      </c>
      <c r="F147" s="216" t="s">
        <v>2168</v>
      </c>
      <c r="G147" s="217" t="s">
        <v>308</v>
      </c>
      <c r="H147" s="218">
        <v>4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164</v>
      </c>
      <c r="AT147" s="225" t="s">
        <v>159</v>
      </c>
      <c r="AU147" s="225" t="s">
        <v>82</v>
      </c>
      <c r="AY147" s="18" t="s">
        <v>157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80</v>
      </c>
      <c r="BK147" s="226">
        <f>ROUND(I147*H147,2)</f>
        <v>0</v>
      </c>
      <c r="BL147" s="18" t="s">
        <v>164</v>
      </c>
      <c r="BM147" s="225" t="s">
        <v>2169</v>
      </c>
    </row>
    <row r="148" s="2" customFormat="1">
      <c r="A148" s="39"/>
      <c r="B148" s="40"/>
      <c r="C148" s="41"/>
      <c r="D148" s="227" t="s">
        <v>166</v>
      </c>
      <c r="E148" s="41"/>
      <c r="F148" s="228" t="s">
        <v>2168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82</v>
      </c>
    </row>
    <row r="149" s="2" customFormat="1" ht="16.5" customHeight="1">
      <c r="A149" s="39"/>
      <c r="B149" s="40"/>
      <c r="C149" s="214" t="s">
        <v>359</v>
      </c>
      <c r="D149" s="214" t="s">
        <v>159</v>
      </c>
      <c r="E149" s="215" t="s">
        <v>2170</v>
      </c>
      <c r="F149" s="216" t="s">
        <v>2171</v>
      </c>
      <c r="G149" s="217" t="s">
        <v>308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164</v>
      </c>
      <c r="AT149" s="225" t="s">
        <v>159</v>
      </c>
      <c r="AU149" s="225" t="s">
        <v>82</v>
      </c>
      <c r="AY149" s="18" t="s">
        <v>157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80</v>
      </c>
      <c r="BK149" s="226">
        <f>ROUND(I149*H149,2)</f>
        <v>0</v>
      </c>
      <c r="BL149" s="18" t="s">
        <v>164</v>
      </c>
      <c r="BM149" s="225" t="s">
        <v>2172</v>
      </c>
    </row>
    <row r="150" s="2" customFormat="1">
      <c r="A150" s="39"/>
      <c r="B150" s="40"/>
      <c r="C150" s="41"/>
      <c r="D150" s="227" t="s">
        <v>166</v>
      </c>
      <c r="E150" s="41"/>
      <c r="F150" s="228" t="s">
        <v>2171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82</v>
      </c>
    </row>
    <row r="151" s="2" customFormat="1" ht="21.75" customHeight="1">
      <c r="A151" s="39"/>
      <c r="B151" s="40"/>
      <c r="C151" s="214" t="s">
        <v>741</v>
      </c>
      <c r="D151" s="214" t="s">
        <v>159</v>
      </c>
      <c r="E151" s="215" t="s">
        <v>2173</v>
      </c>
      <c r="F151" s="216" t="s">
        <v>2174</v>
      </c>
      <c r="G151" s="217" t="s">
        <v>308</v>
      </c>
      <c r="H151" s="218">
        <v>7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2175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2174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 ht="24.15" customHeight="1">
      <c r="A153" s="39"/>
      <c r="B153" s="40"/>
      <c r="C153" s="214" t="s">
        <v>366</v>
      </c>
      <c r="D153" s="214" t="s">
        <v>159</v>
      </c>
      <c r="E153" s="215" t="s">
        <v>2176</v>
      </c>
      <c r="F153" s="216" t="s">
        <v>2177</v>
      </c>
      <c r="G153" s="217" t="s">
        <v>308</v>
      </c>
      <c r="H153" s="218">
        <v>10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164</v>
      </c>
      <c r="AT153" s="225" t="s">
        <v>159</v>
      </c>
      <c r="AU153" s="225" t="s">
        <v>82</v>
      </c>
      <c r="AY153" s="18" t="s">
        <v>157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80</v>
      </c>
      <c r="BK153" s="226">
        <f>ROUND(I153*H153,2)</f>
        <v>0</v>
      </c>
      <c r="BL153" s="18" t="s">
        <v>164</v>
      </c>
      <c r="BM153" s="225" t="s">
        <v>2178</v>
      </c>
    </row>
    <row r="154" s="2" customFormat="1">
      <c r="A154" s="39"/>
      <c r="B154" s="40"/>
      <c r="C154" s="41"/>
      <c r="D154" s="227" t="s">
        <v>166</v>
      </c>
      <c r="E154" s="41"/>
      <c r="F154" s="228" t="s">
        <v>2177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82</v>
      </c>
    </row>
    <row r="155" s="2" customFormat="1" ht="24.15" customHeight="1">
      <c r="A155" s="39"/>
      <c r="B155" s="40"/>
      <c r="C155" s="214" t="s">
        <v>374</v>
      </c>
      <c r="D155" s="214" t="s">
        <v>159</v>
      </c>
      <c r="E155" s="215" t="s">
        <v>2179</v>
      </c>
      <c r="F155" s="216" t="s">
        <v>2180</v>
      </c>
      <c r="G155" s="217" t="s">
        <v>308</v>
      </c>
      <c r="H155" s="218">
        <v>1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164</v>
      </c>
      <c r="AT155" s="225" t="s">
        <v>159</v>
      </c>
      <c r="AU155" s="225" t="s">
        <v>82</v>
      </c>
      <c r="AY155" s="18" t="s">
        <v>157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80</v>
      </c>
      <c r="BK155" s="226">
        <f>ROUND(I155*H155,2)</f>
        <v>0</v>
      </c>
      <c r="BL155" s="18" t="s">
        <v>164</v>
      </c>
      <c r="BM155" s="225" t="s">
        <v>2181</v>
      </c>
    </row>
    <row r="156" s="2" customFormat="1">
      <c r="A156" s="39"/>
      <c r="B156" s="40"/>
      <c r="C156" s="41"/>
      <c r="D156" s="227" t="s">
        <v>166</v>
      </c>
      <c r="E156" s="41"/>
      <c r="F156" s="228" t="s">
        <v>2180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82</v>
      </c>
    </row>
    <row r="157" s="2" customFormat="1" ht="24.15" customHeight="1">
      <c r="A157" s="39"/>
      <c r="B157" s="40"/>
      <c r="C157" s="214" t="s">
        <v>381</v>
      </c>
      <c r="D157" s="214" t="s">
        <v>159</v>
      </c>
      <c r="E157" s="215" t="s">
        <v>2182</v>
      </c>
      <c r="F157" s="216" t="s">
        <v>2183</v>
      </c>
      <c r="G157" s="217" t="s">
        <v>308</v>
      </c>
      <c r="H157" s="218">
        <v>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164</v>
      </c>
      <c r="AT157" s="225" t="s">
        <v>159</v>
      </c>
      <c r="AU157" s="225" t="s">
        <v>82</v>
      </c>
      <c r="AY157" s="18" t="s">
        <v>157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80</v>
      </c>
      <c r="BK157" s="226">
        <f>ROUND(I157*H157,2)</f>
        <v>0</v>
      </c>
      <c r="BL157" s="18" t="s">
        <v>164</v>
      </c>
      <c r="BM157" s="225" t="s">
        <v>2184</v>
      </c>
    </row>
    <row r="158" s="2" customFormat="1">
      <c r="A158" s="39"/>
      <c r="B158" s="40"/>
      <c r="C158" s="41"/>
      <c r="D158" s="227" t="s">
        <v>166</v>
      </c>
      <c r="E158" s="41"/>
      <c r="F158" s="228" t="s">
        <v>2183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82</v>
      </c>
    </row>
    <row r="159" s="2" customFormat="1" ht="24.15" customHeight="1">
      <c r="A159" s="39"/>
      <c r="B159" s="40"/>
      <c r="C159" s="214" t="s">
        <v>392</v>
      </c>
      <c r="D159" s="214" t="s">
        <v>159</v>
      </c>
      <c r="E159" s="215" t="s">
        <v>2185</v>
      </c>
      <c r="F159" s="216" t="s">
        <v>2186</v>
      </c>
      <c r="G159" s="217" t="s">
        <v>308</v>
      </c>
      <c r="H159" s="218">
        <v>9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43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164</v>
      </c>
      <c r="AT159" s="225" t="s">
        <v>159</v>
      </c>
      <c r="AU159" s="225" t="s">
        <v>82</v>
      </c>
      <c r="AY159" s="18" t="s">
        <v>157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80</v>
      </c>
      <c r="BK159" s="226">
        <f>ROUND(I159*H159,2)</f>
        <v>0</v>
      </c>
      <c r="BL159" s="18" t="s">
        <v>164</v>
      </c>
      <c r="BM159" s="225" t="s">
        <v>2187</v>
      </c>
    </row>
    <row r="160" s="2" customFormat="1">
      <c r="A160" s="39"/>
      <c r="B160" s="40"/>
      <c r="C160" s="41"/>
      <c r="D160" s="227" t="s">
        <v>166</v>
      </c>
      <c r="E160" s="41"/>
      <c r="F160" s="228" t="s">
        <v>2186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166</v>
      </c>
      <c r="AU160" s="18" t="s">
        <v>82</v>
      </c>
    </row>
    <row r="161" s="12" customFormat="1" ht="22.8" customHeight="1">
      <c r="A161" s="12"/>
      <c r="B161" s="198"/>
      <c r="C161" s="199"/>
      <c r="D161" s="200" t="s">
        <v>71</v>
      </c>
      <c r="E161" s="212" t="s">
        <v>2188</v>
      </c>
      <c r="F161" s="212" t="s">
        <v>2113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SUM(P162:P185)</f>
        <v>0</v>
      </c>
      <c r="Q161" s="206"/>
      <c r="R161" s="207">
        <f>SUM(R162:R185)</f>
        <v>0</v>
      </c>
      <c r="S161" s="206"/>
      <c r="T161" s="208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80</v>
      </c>
      <c r="AT161" s="210" t="s">
        <v>71</v>
      </c>
      <c r="AU161" s="210" t="s">
        <v>80</v>
      </c>
      <c r="AY161" s="209" t="s">
        <v>157</v>
      </c>
      <c r="BK161" s="211">
        <f>SUM(BK162:BK185)</f>
        <v>0</v>
      </c>
    </row>
    <row r="162" s="2" customFormat="1" ht="24.15" customHeight="1">
      <c r="A162" s="39"/>
      <c r="B162" s="40"/>
      <c r="C162" s="214" t="s">
        <v>401</v>
      </c>
      <c r="D162" s="214" t="s">
        <v>159</v>
      </c>
      <c r="E162" s="215" t="s">
        <v>2189</v>
      </c>
      <c r="F162" s="216" t="s">
        <v>2190</v>
      </c>
      <c r="G162" s="217" t="s">
        <v>308</v>
      </c>
      <c r="H162" s="218">
        <v>6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164</v>
      </c>
      <c r="AT162" s="225" t="s">
        <v>159</v>
      </c>
      <c r="AU162" s="225" t="s">
        <v>82</v>
      </c>
      <c r="AY162" s="18" t="s">
        <v>157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80</v>
      </c>
      <c r="BK162" s="226">
        <f>ROUND(I162*H162,2)</f>
        <v>0</v>
      </c>
      <c r="BL162" s="18" t="s">
        <v>164</v>
      </c>
      <c r="BM162" s="225" t="s">
        <v>2191</v>
      </c>
    </row>
    <row r="163" s="2" customFormat="1">
      <c r="A163" s="39"/>
      <c r="B163" s="40"/>
      <c r="C163" s="41"/>
      <c r="D163" s="227" t="s">
        <v>166</v>
      </c>
      <c r="E163" s="41"/>
      <c r="F163" s="228" t="s">
        <v>2190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82</v>
      </c>
    </row>
    <row r="164" s="2" customFormat="1" ht="24.15" customHeight="1">
      <c r="A164" s="39"/>
      <c r="B164" s="40"/>
      <c r="C164" s="214" t="s">
        <v>408</v>
      </c>
      <c r="D164" s="214" t="s">
        <v>159</v>
      </c>
      <c r="E164" s="215" t="s">
        <v>2192</v>
      </c>
      <c r="F164" s="216" t="s">
        <v>2118</v>
      </c>
      <c r="G164" s="217" t="s">
        <v>308</v>
      </c>
      <c r="H164" s="218">
        <v>17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2193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2118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 ht="24.15" customHeight="1">
      <c r="A166" s="39"/>
      <c r="B166" s="40"/>
      <c r="C166" s="214" t="s">
        <v>416</v>
      </c>
      <c r="D166" s="214" t="s">
        <v>159</v>
      </c>
      <c r="E166" s="215" t="s">
        <v>2194</v>
      </c>
      <c r="F166" s="216" t="s">
        <v>2195</v>
      </c>
      <c r="G166" s="217" t="s">
        <v>308</v>
      </c>
      <c r="H166" s="218">
        <v>9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164</v>
      </c>
      <c r="AT166" s="225" t="s">
        <v>159</v>
      </c>
      <c r="AU166" s="225" t="s">
        <v>82</v>
      </c>
      <c r="AY166" s="18" t="s">
        <v>157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80</v>
      </c>
      <c r="BK166" s="226">
        <f>ROUND(I166*H166,2)</f>
        <v>0</v>
      </c>
      <c r="BL166" s="18" t="s">
        <v>164</v>
      </c>
      <c r="BM166" s="225" t="s">
        <v>2196</v>
      </c>
    </row>
    <row r="167" s="2" customFormat="1">
      <c r="A167" s="39"/>
      <c r="B167" s="40"/>
      <c r="C167" s="41"/>
      <c r="D167" s="227" t="s">
        <v>166</v>
      </c>
      <c r="E167" s="41"/>
      <c r="F167" s="228" t="s">
        <v>2195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166</v>
      </c>
      <c r="AU167" s="18" t="s">
        <v>82</v>
      </c>
    </row>
    <row r="168" s="2" customFormat="1" ht="33" customHeight="1">
      <c r="A168" s="39"/>
      <c r="B168" s="40"/>
      <c r="C168" s="214" t="s">
        <v>422</v>
      </c>
      <c r="D168" s="214" t="s">
        <v>159</v>
      </c>
      <c r="E168" s="215" t="s">
        <v>2197</v>
      </c>
      <c r="F168" s="216" t="s">
        <v>2198</v>
      </c>
      <c r="G168" s="217" t="s">
        <v>308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2199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2198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 ht="33" customHeight="1">
      <c r="A170" s="39"/>
      <c r="B170" s="40"/>
      <c r="C170" s="214" t="s">
        <v>428</v>
      </c>
      <c r="D170" s="214" t="s">
        <v>159</v>
      </c>
      <c r="E170" s="215" t="s">
        <v>2200</v>
      </c>
      <c r="F170" s="216" t="s">
        <v>2124</v>
      </c>
      <c r="G170" s="217" t="s">
        <v>308</v>
      </c>
      <c r="H170" s="218">
        <v>1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164</v>
      </c>
      <c r="AT170" s="225" t="s">
        <v>159</v>
      </c>
      <c r="AU170" s="225" t="s">
        <v>82</v>
      </c>
      <c r="AY170" s="18" t="s">
        <v>157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80</v>
      </c>
      <c r="BK170" s="226">
        <f>ROUND(I170*H170,2)</f>
        <v>0</v>
      </c>
      <c r="BL170" s="18" t="s">
        <v>164</v>
      </c>
      <c r="BM170" s="225" t="s">
        <v>2201</v>
      </c>
    </row>
    <row r="171" s="2" customFormat="1">
      <c r="A171" s="39"/>
      <c r="B171" s="40"/>
      <c r="C171" s="41"/>
      <c r="D171" s="227" t="s">
        <v>166</v>
      </c>
      <c r="E171" s="41"/>
      <c r="F171" s="228" t="s">
        <v>2124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166</v>
      </c>
      <c r="AU171" s="18" t="s">
        <v>82</v>
      </c>
    </row>
    <row r="172" s="2" customFormat="1" ht="33" customHeight="1">
      <c r="A172" s="39"/>
      <c r="B172" s="40"/>
      <c r="C172" s="214" t="s">
        <v>435</v>
      </c>
      <c r="D172" s="214" t="s">
        <v>159</v>
      </c>
      <c r="E172" s="215" t="s">
        <v>2202</v>
      </c>
      <c r="F172" s="216" t="s">
        <v>2203</v>
      </c>
      <c r="G172" s="217" t="s">
        <v>308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164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164</v>
      </c>
      <c r="BM172" s="225" t="s">
        <v>2204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2203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 ht="24.15" customHeight="1">
      <c r="A174" s="39"/>
      <c r="B174" s="40"/>
      <c r="C174" s="214" t="s">
        <v>442</v>
      </c>
      <c r="D174" s="214" t="s">
        <v>159</v>
      </c>
      <c r="E174" s="215" t="s">
        <v>2205</v>
      </c>
      <c r="F174" s="216" t="s">
        <v>2130</v>
      </c>
      <c r="G174" s="217" t="s">
        <v>308</v>
      </c>
      <c r="H174" s="218">
        <v>1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164</v>
      </c>
      <c r="AT174" s="225" t="s">
        <v>159</v>
      </c>
      <c r="AU174" s="225" t="s">
        <v>82</v>
      </c>
      <c r="AY174" s="18" t="s">
        <v>157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164</v>
      </c>
      <c r="BM174" s="225" t="s">
        <v>2206</v>
      </c>
    </row>
    <row r="175" s="2" customFormat="1">
      <c r="A175" s="39"/>
      <c r="B175" s="40"/>
      <c r="C175" s="41"/>
      <c r="D175" s="227" t="s">
        <v>166</v>
      </c>
      <c r="E175" s="41"/>
      <c r="F175" s="228" t="s">
        <v>2130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82</v>
      </c>
    </row>
    <row r="176" s="2" customFormat="1" ht="24.15" customHeight="1">
      <c r="A176" s="39"/>
      <c r="B176" s="40"/>
      <c r="C176" s="214" t="s">
        <v>448</v>
      </c>
      <c r="D176" s="214" t="s">
        <v>159</v>
      </c>
      <c r="E176" s="215" t="s">
        <v>2207</v>
      </c>
      <c r="F176" s="216" t="s">
        <v>2133</v>
      </c>
      <c r="G176" s="217" t="s">
        <v>308</v>
      </c>
      <c r="H176" s="218">
        <v>12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164</v>
      </c>
      <c r="AT176" s="225" t="s">
        <v>159</v>
      </c>
      <c r="AU176" s="225" t="s">
        <v>82</v>
      </c>
      <c r="AY176" s="18" t="s">
        <v>157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80</v>
      </c>
      <c r="BK176" s="226">
        <f>ROUND(I176*H176,2)</f>
        <v>0</v>
      </c>
      <c r="BL176" s="18" t="s">
        <v>164</v>
      </c>
      <c r="BM176" s="225" t="s">
        <v>2208</v>
      </c>
    </row>
    <row r="177" s="2" customFormat="1">
      <c r="A177" s="39"/>
      <c r="B177" s="40"/>
      <c r="C177" s="41"/>
      <c r="D177" s="227" t="s">
        <v>166</v>
      </c>
      <c r="E177" s="41"/>
      <c r="F177" s="228" t="s">
        <v>2133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166</v>
      </c>
      <c r="AU177" s="18" t="s">
        <v>82</v>
      </c>
    </row>
    <row r="178" s="2" customFormat="1" ht="33" customHeight="1">
      <c r="A178" s="39"/>
      <c r="B178" s="40"/>
      <c r="C178" s="214" t="s">
        <v>454</v>
      </c>
      <c r="D178" s="214" t="s">
        <v>159</v>
      </c>
      <c r="E178" s="215" t="s">
        <v>2209</v>
      </c>
      <c r="F178" s="216" t="s">
        <v>2210</v>
      </c>
      <c r="G178" s="217" t="s">
        <v>308</v>
      </c>
      <c r="H178" s="218">
        <v>2</v>
      </c>
      <c r="I178" s="219"/>
      <c r="J178" s="220">
        <f>ROUND(I178*H178,2)</f>
        <v>0</v>
      </c>
      <c r="K178" s="216" t="s">
        <v>19</v>
      </c>
      <c r="L178" s="45"/>
      <c r="M178" s="221" t="s">
        <v>19</v>
      </c>
      <c r="N178" s="222" t="s">
        <v>43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164</v>
      </c>
      <c r="AT178" s="225" t="s">
        <v>159</v>
      </c>
      <c r="AU178" s="225" t="s">
        <v>82</v>
      </c>
      <c r="AY178" s="18" t="s">
        <v>157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80</v>
      </c>
      <c r="BK178" s="226">
        <f>ROUND(I178*H178,2)</f>
        <v>0</v>
      </c>
      <c r="BL178" s="18" t="s">
        <v>164</v>
      </c>
      <c r="BM178" s="225" t="s">
        <v>2211</v>
      </c>
    </row>
    <row r="179" s="2" customFormat="1">
      <c r="A179" s="39"/>
      <c r="B179" s="40"/>
      <c r="C179" s="41"/>
      <c r="D179" s="227" t="s">
        <v>166</v>
      </c>
      <c r="E179" s="41"/>
      <c r="F179" s="228" t="s">
        <v>2210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166</v>
      </c>
      <c r="AU179" s="18" t="s">
        <v>82</v>
      </c>
    </row>
    <row r="180" s="2" customFormat="1" ht="33" customHeight="1">
      <c r="A180" s="39"/>
      <c r="B180" s="40"/>
      <c r="C180" s="214" t="s">
        <v>461</v>
      </c>
      <c r="D180" s="214" t="s">
        <v>159</v>
      </c>
      <c r="E180" s="215" t="s">
        <v>2212</v>
      </c>
      <c r="F180" s="216" t="s">
        <v>2213</v>
      </c>
      <c r="G180" s="217" t="s">
        <v>308</v>
      </c>
      <c r="H180" s="218">
        <v>1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164</v>
      </c>
      <c r="AT180" s="225" t="s">
        <v>159</v>
      </c>
      <c r="AU180" s="225" t="s">
        <v>82</v>
      </c>
      <c r="AY180" s="18" t="s">
        <v>157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80</v>
      </c>
      <c r="BK180" s="226">
        <f>ROUND(I180*H180,2)</f>
        <v>0</v>
      </c>
      <c r="BL180" s="18" t="s">
        <v>164</v>
      </c>
      <c r="BM180" s="225" t="s">
        <v>2214</v>
      </c>
    </row>
    <row r="181" s="2" customFormat="1">
      <c r="A181" s="39"/>
      <c r="B181" s="40"/>
      <c r="C181" s="41"/>
      <c r="D181" s="227" t="s">
        <v>166</v>
      </c>
      <c r="E181" s="41"/>
      <c r="F181" s="228" t="s">
        <v>2213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166</v>
      </c>
      <c r="AU181" s="18" t="s">
        <v>82</v>
      </c>
    </row>
    <row r="182" s="2" customFormat="1" ht="33" customHeight="1">
      <c r="A182" s="39"/>
      <c r="B182" s="40"/>
      <c r="C182" s="214" t="s">
        <v>468</v>
      </c>
      <c r="D182" s="214" t="s">
        <v>159</v>
      </c>
      <c r="E182" s="215" t="s">
        <v>2215</v>
      </c>
      <c r="F182" s="216" t="s">
        <v>2216</v>
      </c>
      <c r="G182" s="217" t="s">
        <v>308</v>
      </c>
      <c r="H182" s="218">
        <v>1</v>
      </c>
      <c r="I182" s="219"/>
      <c r="J182" s="220">
        <f>ROUND(I182*H182,2)</f>
        <v>0</v>
      </c>
      <c r="K182" s="216" t="s">
        <v>19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164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164</v>
      </c>
      <c r="BM182" s="225" t="s">
        <v>2217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2216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 ht="33" customHeight="1">
      <c r="A184" s="39"/>
      <c r="B184" s="40"/>
      <c r="C184" s="214" t="s">
        <v>477</v>
      </c>
      <c r="D184" s="214" t="s">
        <v>159</v>
      </c>
      <c r="E184" s="215" t="s">
        <v>2218</v>
      </c>
      <c r="F184" s="216" t="s">
        <v>2219</v>
      </c>
      <c r="G184" s="217" t="s">
        <v>308</v>
      </c>
      <c r="H184" s="218">
        <v>1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164</v>
      </c>
      <c r="AT184" s="225" t="s">
        <v>159</v>
      </c>
      <c r="AU184" s="225" t="s">
        <v>82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164</v>
      </c>
      <c r="BM184" s="225" t="s">
        <v>2220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2219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82</v>
      </c>
    </row>
    <row r="186" s="12" customFormat="1" ht="22.8" customHeight="1">
      <c r="A186" s="12"/>
      <c r="B186" s="198"/>
      <c r="C186" s="199"/>
      <c r="D186" s="200" t="s">
        <v>71</v>
      </c>
      <c r="E186" s="212" t="s">
        <v>2221</v>
      </c>
      <c r="F186" s="212" t="s">
        <v>2139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SUM(P187:P200)</f>
        <v>0</v>
      </c>
      <c r="Q186" s="206"/>
      <c r="R186" s="207">
        <f>SUM(R187:R200)</f>
        <v>0</v>
      </c>
      <c r="S186" s="206"/>
      <c r="T186" s="208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80</v>
      </c>
      <c r="AT186" s="210" t="s">
        <v>71</v>
      </c>
      <c r="AU186" s="210" t="s">
        <v>80</v>
      </c>
      <c r="AY186" s="209" t="s">
        <v>157</v>
      </c>
      <c r="BK186" s="211">
        <f>SUM(BK187:BK200)</f>
        <v>0</v>
      </c>
    </row>
    <row r="187" s="2" customFormat="1" ht="33" customHeight="1">
      <c r="A187" s="39"/>
      <c r="B187" s="40"/>
      <c r="C187" s="214" t="s">
        <v>487</v>
      </c>
      <c r="D187" s="214" t="s">
        <v>159</v>
      </c>
      <c r="E187" s="215" t="s">
        <v>2222</v>
      </c>
      <c r="F187" s="216" t="s">
        <v>2141</v>
      </c>
      <c r="G187" s="217" t="s">
        <v>308</v>
      </c>
      <c r="H187" s="218">
        <v>6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164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164</v>
      </c>
      <c r="BM187" s="225" t="s">
        <v>2223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2141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 ht="24.15" customHeight="1">
      <c r="A189" s="39"/>
      <c r="B189" s="40"/>
      <c r="C189" s="214" t="s">
        <v>496</v>
      </c>
      <c r="D189" s="214" t="s">
        <v>159</v>
      </c>
      <c r="E189" s="215" t="s">
        <v>2224</v>
      </c>
      <c r="F189" s="216" t="s">
        <v>2144</v>
      </c>
      <c r="G189" s="217" t="s">
        <v>308</v>
      </c>
      <c r="H189" s="218">
        <v>4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164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164</v>
      </c>
      <c r="BM189" s="225" t="s">
        <v>2225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2144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 ht="24.15" customHeight="1">
      <c r="A191" s="39"/>
      <c r="B191" s="40"/>
      <c r="C191" s="214" t="s">
        <v>504</v>
      </c>
      <c r="D191" s="214" t="s">
        <v>159</v>
      </c>
      <c r="E191" s="215" t="s">
        <v>2226</v>
      </c>
      <c r="F191" s="216" t="s">
        <v>2227</v>
      </c>
      <c r="G191" s="217" t="s">
        <v>308</v>
      </c>
      <c r="H191" s="218">
        <v>2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164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164</v>
      </c>
      <c r="BM191" s="225" t="s">
        <v>2228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2227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 ht="33" customHeight="1">
      <c r="A193" s="39"/>
      <c r="B193" s="40"/>
      <c r="C193" s="214" t="s">
        <v>511</v>
      </c>
      <c r="D193" s="214" t="s">
        <v>159</v>
      </c>
      <c r="E193" s="215" t="s">
        <v>2229</v>
      </c>
      <c r="F193" s="216" t="s">
        <v>2150</v>
      </c>
      <c r="G193" s="217" t="s">
        <v>308</v>
      </c>
      <c r="H193" s="218">
        <v>2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164</v>
      </c>
      <c r="AT193" s="225" t="s">
        <v>159</v>
      </c>
      <c r="AU193" s="225" t="s">
        <v>82</v>
      </c>
      <c r="AY193" s="18" t="s">
        <v>157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80</v>
      </c>
      <c r="BK193" s="226">
        <f>ROUND(I193*H193,2)</f>
        <v>0</v>
      </c>
      <c r="BL193" s="18" t="s">
        <v>164</v>
      </c>
      <c r="BM193" s="225" t="s">
        <v>2230</v>
      </c>
    </row>
    <row r="194" s="2" customFormat="1">
      <c r="A194" s="39"/>
      <c r="B194" s="40"/>
      <c r="C194" s="41"/>
      <c r="D194" s="227" t="s">
        <v>166</v>
      </c>
      <c r="E194" s="41"/>
      <c r="F194" s="228" t="s">
        <v>2150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166</v>
      </c>
      <c r="AU194" s="18" t="s">
        <v>82</v>
      </c>
    </row>
    <row r="195" s="2" customFormat="1" ht="24.15" customHeight="1">
      <c r="A195" s="39"/>
      <c r="B195" s="40"/>
      <c r="C195" s="214" t="s">
        <v>515</v>
      </c>
      <c r="D195" s="214" t="s">
        <v>159</v>
      </c>
      <c r="E195" s="215" t="s">
        <v>2231</v>
      </c>
      <c r="F195" s="216" t="s">
        <v>2232</v>
      </c>
      <c r="G195" s="217" t="s">
        <v>308</v>
      </c>
      <c r="H195" s="218">
        <v>2</v>
      </c>
      <c r="I195" s="219"/>
      <c r="J195" s="220">
        <f>ROUND(I195*H195,2)</f>
        <v>0</v>
      </c>
      <c r="K195" s="216" t="s">
        <v>19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164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164</v>
      </c>
      <c r="BM195" s="225" t="s">
        <v>2233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2232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 ht="33" customHeight="1">
      <c r="A197" s="39"/>
      <c r="B197" s="40"/>
      <c r="C197" s="214" t="s">
        <v>521</v>
      </c>
      <c r="D197" s="214" t="s">
        <v>159</v>
      </c>
      <c r="E197" s="215" t="s">
        <v>2234</v>
      </c>
      <c r="F197" s="216" t="s">
        <v>2235</v>
      </c>
      <c r="G197" s="217" t="s">
        <v>308</v>
      </c>
      <c r="H197" s="218">
        <v>4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164</v>
      </c>
      <c r="AT197" s="225" t="s">
        <v>159</v>
      </c>
      <c r="AU197" s="225" t="s">
        <v>82</v>
      </c>
      <c r="AY197" s="18" t="s">
        <v>157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164</v>
      </c>
      <c r="BM197" s="225" t="s">
        <v>2236</v>
      </c>
    </row>
    <row r="198" s="2" customFormat="1">
      <c r="A198" s="39"/>
      <c r="B198" s="40"/>
      <c r="C198" s="41"/>
      <c r="D198" s="227" t="s">
        <v>166</v>
      </c>
      <c r="E198" s="41"/>
      <c r="F198" s="228" t="s">
        <v>2235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82</v>
      </c>
    </row>
    <row r="199" s="2" customFormat="1" ht="33" customHeight="1">
      <c r="A199" s="39"/>
      <c r="B199" s="40"/>
      <c r="C199" s="214" t="s">
        <v>528</v>
      </c>
      <c r="D199" s="214" t="s">
        <v>159</v>
      </c>
      <c r="E199" s="215" t="s">
        <v>2237</v>
      </c>
      <c r="F199" s="216" t="s">
        <v>2238</v>
      </c>
      <c r="G199" s="217" t="s">
        <v>308</v>
      </c>
      <c r="H199" s="218">
        <v>1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164</v>
      </c>
      <c r="AT199" s="225" t="s">
        <v>159</v>
      </c>
      <c r="AU199" s="225" t="s">
        <v>82</v>
      </c>
      <c r="AY199" s="18" t="s">
        <v>157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80</v>
      </c>
      <c r="BK199" s="226">
        <f>ROUND(I199*H199,2)</f>
        <v>0</v>
      </c>
      <c r="BL199" s="18" t="s">
        <v>164</v>
      </c>
      <c r="BM199" s="225" t="s">
        <v>2239</v>
      </c>
    </row>
    <row r="200" s="2" customFormat="1">
      <c r="A200" s="39"/>
      <c r="B200" s="40"/>
      <c r="C200" s="41"/>
      <c r="D200" s="227" t="s">
        <v>166</v>
      </c>
      <c r="E200" s="41"/>
      <c r="F200" s="228" t="s">
        <v>2238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166</v>
      </c>
      <c r="AU200" s="18" t="s">
        <v>82</v>
      </c>
    </row>
    <row r="201" s="12" customFormat="1" ht="22.8" customHeight="1">
      <c r="A201" s="12"/>
      <c r="B201" s="198"/>
      <c r="C201" s="199"/>
      <c r="D201" s="200" t="s">
        <v>71</v>
      </c>
      <c r="E201" s="212" t="s">
        <v>2240</v>
      </c>
      <c r="F201" s="212" t="s">
        <v>2156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SUM(P202:P209)</f>
        <v>0</v>
      </c>
      <c r="Q201" s="206"/>
      <c r="R201" s="207">
        <f>SUM(R202:R209)</f>
        <v>0</v>
      </c>
      <c r="S201" s="206"/>
      <c r="T201" s="208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80</v>
      </c>
      <c r="AT201" s="210" t="s">
        <v>71</v>
      </c>
      <c r="AU201" s="210" t="s">
        <v>80</v>
      </c>
      <c r="AY201" s="209" t="s">
        <v>157</v>
      </c>
      <c r="BK201" s="211">
        <f>SUM(BK202:BK209)</f>
        <v>0</v>
      </c>
    </row>
    <row r="202" s="2" customFormat="1" ht="24.15" customHeight="1">
      <c r="A202" s="39"/>
      <c r="B202" s="40"/>
      <c r="C202" s="214" t="s">
        <v>538</v>
      </c>
      <c r="D202" s="214" t="s">
        <v>159</v>
      </c>
      <c r="E202" s="215" t="s">
        <v>2241</v>
      </c>
      <c r="F202" s="216" t="s">
        <v>2161</v>
      </c>
      <c r="G202" s="217" t="s">
        <v>308</v>
      </c>
      <c r="H202" s="218">
        <v>3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2242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2161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 ht="24.15" customHeight="1">
      <c r="A204" s="39"/>
      <c r="B204" s="40"/>
      <c r="C204" s="214" t="s">
        <v>547</v>
      </c>
      <c r="D204" s="214" t="s">
        <v>159</v>
      </c>
      <c r="E204" s="215" t="s">
        <v>2243</v>
      </c>
      <c r="F204" s="216" t="s">
        <v>2158</v>
      </c>
      <c r="G204" s="217" t="s">
        <v>308</v>
      </c>
      <c r="H204" s="218">
        <v>3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164</v>
      </c>
      <c r="AT204" s="225" t="s">
        <v>159</v>
      </c>
      <c r="AU204" s="225" t="s">
        <v>82</v>
      </c>
      <c r="AY204" s="18" t="s">
        <v>157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164</v>
      </c>
      <c r="BM204" s="225" t="s">
        <v>2244</v>
      </c>
    </row>
    <row r="205" s="2" customFormat="1">
      <c r="A205" s="39"/>
      <c r="B205" s="40"/>
      <c r="C205" s="41"/>
      <c r="D205" s="227" t="s">
        <v>166</v>
      </c>
      <c r="E205" s="41"/>
      <c r="F205" s="228" t="s">
        <v>2158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82</v>
      </c>
    </row>
    <row r="206" s="2" customFormat="1" ht="24.15" customHeight="1">
      <c r="A206" s="39"/>
      <c r="B206" s="40"/>
      <c r="C206" s="214" t="s">
        <v>557</v>
      </c>
      <c r="D206" s="214" t="s">
        <v>159</v>
      </c>
      <c r="E206" s="215" t="s">
        <v>2245</v>
      </c>
      <c r="F206" s="216" t="s">
        <v>2246</v>
      </c>
      <c r="G206" s="217" t="s">
        <v>308</v>
      </c>
      <c r="H206" s="218">
        <v>1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2247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2246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 ht="16.5" customHeight="1">
      <c r="A208" s="39"/>
      <c r="B208" s="40"/>
      <c r="C208" s="214" t="s">
        <v>567</v>
      </c>
      <c r="D208" s="214" t="s">
        <v>159</v>
      </c>
      <c r="E208" s="215" t="s">
        <v>2248</v>
      </c>
      <c r="F208" s="216" t="s">
        <v>2249</v>
      </c>
      <c r="G208" s="217" t="s">
        <v>273</v>
      </c>
      <c r="H208" s="218">
        <v>1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164</v>
      </c>
      <c r="AT208" s="225" t="s">
        <v>159</v>
      </c>
      <c r="AU208" s="225" t="s">
        <v>82</v>
      </c>
      <c r="AY208" s="18" t="s">
        <v>157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164</v>
      </c>
      <c r="BM208" s="225" t="s">
        <v>2250</v>
      </c>
    </row>
    <row r="209" s="2" customFormat="1">
      <c r="A209" s="39"/>
      <c r="B209" s="40"/>
      <c r="C209" s="41"/>
      <c r="D209" s="227" t="s">
        <v>166</v>
      </c>
      <c r="E209" s="41"/>
      <c r="F209" s="228" t="s">
        <v>2249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82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2251</v>
      </c>
      <c r="F210" s="212" t="s">
        <v>2093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SUM(P211:P218)</f>
        <v>0</v>
      </c>
      <c r="Q210" s="206"/>
      <c r="R210" s="207">
        <f>SUM(R211:R218)</f>
        <v>0</v>
      </c>
      <c r="S210" s="206"/>
      <c r="T210" s="208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157</v>
      </c>
      <c r="BK210" s="211">
        <f>SUM(BK211:BK218)</f>
        <v>0</v>
      </c>
    </row>
    <row r="211" s="2" customFormat="1" ht="21.75" customHeight="1">
      <c r="A211" s="39"/>
      <c r="B211" s="40"/>
      <c r="C211" s="214" t="s">
        <v>572</v>
      </c>
      <c r="D211" s="214" t="s">
        <v>159</v>
      </c>
      <c r="E211" s="215" t="s">
        <v>2252</v>
      </c>
      <c r="F211" s="216" t="s">
        <v>2253</v>
      </c>
      <c r="G211" s="217" t="s">
        <v>19</v>
      </c>
      <c r="H211" s="218">
        <v>4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164</v>
      </c>
      <c r="AT211" s="225" t="s">
        <v>159</v>
      </c>
      <c r="AU211" s="225" t="s">
        <v>82</v>
      </c>
      <c r="AY211" s="18" t="s">
        <v>157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80</v>
      </c>
      <c r="BK211" s="226">
        <f>ROUND(I211*H211,2)</f>
        <v>0</v>
      </c>
      <c r="BL211" s="18" t="s">
        <v>164</v>
      </c>
      <c r="BM211" s="225" t="s">
        <v>2254</v>
      </c>
    </row>
    <row r="212" s="2" customFormat="1">
      <c r="A212" s="39"/>
      <c r="B212" s="40"/>
      <c r="C212" s="41"/>
      <c r="D212" s="227" t="s">
        <v>166</v>
      </c>
      <c r="E212" s="41"/>
      <c r="F212" s="228" t="s">
        <v>2253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166</v>
      </c>
      <c r="AU212" s="18" t="s">
        <v>82</v>
      </c>
    </row>
    <row r="213" s="2" customFormat="1" ht="24.15" customHeight="1">
      <c r="A213" s="39"/>
      <c r="B213" s="40"/>
      <c r="C213" s="214" t="s">
        <v>576</v>
      </c>
      <c r="D213" s="214" t="s">
        <v>159</v>
      </c>
      <c r="E213" s="215" t="s">
        <v>2255</v>
      </c>
      <c r="F213" s="216" t="s">
        <v>2256</v>
      </c>
      <c r="G213" s="217" t="s">
        <v>308</v>
      </c>
      <c r="H213" s="218">
        <v>5</v>
      </c>
      <c r="I213" s="219"/>
      <c r="J213" s="220">
        <f>ROUND(I213*H213,2)</f>
        <v>0</v>
      </c>
      <c r="K213" s="216" t="s">
        <v>19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164</v>
      </c>
      <c r="AT213" s="225" t="s">
        <v>159</v>
      </c>
      <c r="AU213" s="225" t="s">
        <v>82</v>
      </c>
      <c r="AY213" s="18" t="s">
        <v>157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80</v>
      </c>
      <c r="BK213" s="226">
        <f>ROUND(I213*H213,2)</f>
        <v>0</v>
      </c>
      <c r="BL213" s="18" t="s">
        <v>164</v>
      </c>
      <c r="BM213" s="225" t="s">
        <v>2257</v>
      </c>
    </row>
    <row r="214" s="2" customFormat="1">
      <c r="A214" s="39"/>
      <c r="B214" s="40"/>
      <c r="C214" s="41"/>
      <c r="D214" s="227" t="s">
        <v>166</v>
      </c>
      <c r="E214" s="41"/>
      <c r="F214" s="228" t="s">
        <v>2256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166</v>
      </c>
      <c r="AU214" s="18" t="s">
        <v>82</v>
      </c>
    </row>
    <row r="215" s="2" customFormat="1" ht="24.15" customHeight="1">
      <c r="A215" s="39"/>
      <c r="B215" s="40"/>
      <c r="C215" s="214" t="s">
        <v>580</v>
      </c>
      <c r="D215" s="214" t="s">
        <v>159</v>
      </c>
      <c r="E215" s="215" t="s">
        <v>2258</v>
      </c>
      <c r="F215" s="216" t="s">
        <v>2259</v>
      </c>
      <c r="G215" s="217" t="s">
        <v>308</v>
      </c>
      <c r="H215" s="218">
        <v>10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164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164</v>
      </c>
      <c r="BM215" s="225" t="s">
        <v>2260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2259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 ht="24.15" customHeight="1">
      <c r="A217" s="39"/>
      <c r="B217" s="40"/>
      <c r="C217" s="214" t="s">
        <v>585</v>
      </c>
      <c r="D217" s="214" t="s">
        <v>159</v>
      </c>
      <c r="E217" s="215" t="s">
        <v>2261</v>
      </c>
      <c r="F217" s="216" t="s">
        <v>2262</v>
      </c>
      <c r="G217" s="217" t="s">
        <v>308</v>
      </c>
      <c r="H217" s="218">
        <v>13</v>
      </c>
      <c r="I217" s="219"/>
      <c r="J217" s="220">
        <f>ROUND(I217*H217,2)</f>
        <v>0</v>
      </c>
      <c r="K217" s="216" t="s">
        <v>19</v>
      </c>
      <c r="L217" s="45"/>
      <c r="M217" s="221" t="s">
        <v>19</v>
      </c>
      <c r="N217" s="222" t="s">
        <v>43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164</v>
      </c>
      <c r="AT217" s="225" t="s">
        <v>159</v>
      </c>
      <c r="AU217" s="225" t="s">
        <v>82</v>
      </c>
      <c r="AY217" s="18" t="s">
        <v>157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80</v>
      </c>
      <c r="BK217" s="226">
        <f>ROUND(I217*H217,2)</f>
        <v>0</v>
      </c>
      <c r="BL217" s="18" t="s">
        <v>164</v>
      </c>
      <c r="BM217" s="225" t="s">
        <v>2263</v>
      </c>
    </row>
    <row r="218" s="2" customFormat="1">
      <c r="A218" s="39"/>
      <c r="B218" s="40"/>
      <c r="C218" s="41"/>
      <c r="D218" s="227" t="s">
        <v>166</v>
      </c>
      <c r="E218" s="41"/>
      <c r="F218" s="228" t="s">
        <v>2262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166</v>
      </c>
      <c r="AU218" s="18" t="s">
        <v>82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2264</v>
      </c>
      <c r="F219" s="212" t="s">
        <v>2139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SUM(P220:P245)</f>
        <v>0</v>
      </c>
      <c r="Q219" s="206"/>
      <c r="R219" s="207">
        <f>SUM(R220:R245)</f>
        <v>0</v>
      </c>
      <c r="S219" s="206"/>
      <c r="T219" s="208">
        <f>SUM(T220:T245)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157</v>
      </c>
      <c r="BK219" s="211">
        <f>SUM(BK220:BK245)</f>
        <v>0</v>
      </c>
    </row>
    <row r="220" s="2" customFormat="1" ht="33" customHeight="1">
      <c r="A220" s="39"/>
      <c r="B220" s="40"/>
      <c r="C220" s="214" t="s">
        <v>595</v>
      </c>
      <c r="D220" s="214" t="s">
        <v>159</v>
      </c>
      <c r="E220" s="215" t="s">
        <v>2265</v>
      </c>
      <c r="F220" s="216" t="s">
        <v>2266</v>
      </c>
      <c r="G220" s="217" t="s">
        <v>308</v>
      </c>
      <c r="H220" s="218">
        <v>8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164</v>
      </c>
      <c r="AT220" s="225" t="s">
        <v>159</v>
      </c>
      <c r="AU220" s="225" t="s">
        <v>82</v>
      </c>
      <c r="AY220" s="18" t="s">
        <v>157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164</v>
      </c>
      <c r="BM220" s="225" t="s">
        <v>2267</v>
      </c>
    </row>
    <row r="221" s="2" customFormat="1">
      <c r="A221" s="39"/>
      <c r="B221" s="40"/>
      <c r="C221" s="41"/>
      <c r="D221" s="227" t="s">
        <v>166</v>
      </c>
      <c r="E221" s="41"/>
      <c r="F221" s="228" t="s">
        <v>2266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82</v>
      </c>
    </row>
    <row r="222" s="2" customFormat="1" ht="33" customHeight="1">
      <c r="A222" s="39"/>
      <c r="B222" s="40"/>
      <c r="C222" s="214" t="s">
        <v>601</v>
      </c>
      <c r="D222" s="214" t="s">
        <v>159</v>
      </c>
      <c r="E222" s="215" t="s">
        <v>2268</v>
      </c>
      <c r="F222" s="216" t="s">
        <v>2269</v>
      </c>
      <c r="G222" s="217" t="s">
        <v>308</v>
      </c>
      <c r="H222" s="218">
        <v>8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164</v>
      </c>
      <c r="AT222" s="225" t="s">
        <v>159</v>
      </c>
      <c r="AU222" s="225" t="s">
        <v>82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164</v>
      </c>
      <c r="BM222" s="225" t="s">
        <v>2270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2269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82</v>
      </c>
    </row>
    <row r="224" s="2" customFormat="1" ht="33" customHeight="1">
      <c r="A224" s="39"/>
      <c r="B224" s="40"/>
      <c r="C224" s="214" t="s">
        <v>614</v>
      </c>
      <c r="D224" s="214" t="s">
        <v>159</v>
      </c>
      <c r="E224" s="215" t="s">
        <v>2271</v>
      </c>
      <c r="F224" s="216" t="s">
        <v>2272</v>
      </c>
      <c r="G224" s="217" t="s">
        <v>308</v>
      </c>
      <c r="H224" s="218">
        <v>7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164</v>
      </c>
      <c r="AT224" s="225" t="s">
        <v>159</v>
      </c>
      <c r="AU224" s="225" t="s">
        <v>82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164</v>
      </c>
      <c r="BM224" s="225" t="s">
        <v>2273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2272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82</v>
      </c>
    </row>
    <row r="226" s="2" customFormat="1" ht="24.15" customHeight="1">
      <c r="A226" s="39"/>
      <c r="B226" s="40"/>
      <c r="C226" s="214" t="s">
        <v>626</v>
      </c>
      <c r="D226" s="214" t="s">
        <v>159</v>
      </c>
      <c r="E226" s="215" t="s">
        <v>2274</v>
      </c>
      <c r="F226" s="216" t="s">
        <v>2275</v>
      </c>
      <c r="G226" s="217" t="s">
        <v>308</v>
      </c>
      <c r="H226" s="218">
        <v>9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164</v>
      </c>
      <c r="AT226" s="225" t="s">
        <v>159</v>
      </c>
      <c r="AU226" s="225" t="s">
        <v>82</v>
      </c>
      <c r="AY226" s="18" t="s">
        <v>157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164</v>
      </c>
      <c r="BM226" s="225" t="s">
        <v>2276</v>
      </c>
    </row>
    <row r="227" s="2" customFormat="1">
      <c r="A227" s="39"/>
      <c r="B227" s="40"/>
      <c r="C227" s="41"/>
      <c r="D227" s="227" t="s">
        <v>166</v>
      </c>
      <c r="E227" s="41"/>
      <c r="F227" s="228" t="s">
        <v>2275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82</v>
      </c>
    </row>
    <row r="228" s="2" customFormat="1" ht="24.15" customHeight="1">
      <c r="A228" s="39"/>
      <c r="B228" s="40"/>
      <c r="C228" s="214" t="s">
        <v>633</v>
      </c>
      <c r="D228" s="214" t="s">
        <v>159</v>
      </c>
      <c r="E228" s="215" t="s">
        <v>2277</v>
      </c>
      <c r="F228" s="216" t="s">
        <v>2278</v>
      </c>
      <c r="G228" s="217" t="s">
        <v>308</v>
      </c>
      <c r="H228" s="218">
        <v>2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164</v>
      </c>
      <c r="AT228" s="225" t="s">
        <v>159</v>
      </c>
      <c r="AU228" s="225" t="s">
        <v>82</v>
      </c>
      <c r="AY228" s="18" t="s">
        <v>157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80</v>
      </c>
      <c r="BK228" s="226">
        <f>ROUND(I228*H228,2)</f>
        <v>0</v>
      </c>
      <c r="BL228" s="18" t="s">
        <v>164</v>
      </c>
      <c r="BM228" s="225" t="s">
        <v>2279</v>
      </c>
    </row>
    <row r="229" s="2" customFormat="1">
      <c r="A229" s="39"/>
      <c r="B229" s="40"/>
      <c r="C229" s="41"/>
      <c r="D229" s="227" t="s">
        <v>166</v>
      </c>
      <c r="E229" s="41"/>
      <c r="F229" s="228" t="s">
        <v>2278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82</v>
      </c>
    </row>
    <row r="230" s="2" customFormat="1" ht="24.15" customHeight="1">
      <c r="A230" s="39"/>
      <c r="B230" s="40"/>
      <c r="C230" s="214" t="s">
        <v>641</v>
      </c>
      <c r="D230" s="214" t="s">
        <v>159</v>
      </c>
      <c r="E230" s="215" t="s">
        <v>2280</v>
      </c>
      <c r="F230" s="216" t="s">
        <v>2281</v>
      </c>
      <c r="G230" s="217" t="s">
        <v>308</v>
      </c>
      <c r="H230" s="218">
        <v>4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164</v>
      </c>
      <c r="AT230" s="225" t="s">
        <v>159</v>
      </c>
      <c r="AU230" s="225" t="s">
        <v>82</v>
      </c>
      <c r="AY230" s="18" t="s">
        <v>157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80</v>
      </c>
      <c r="BK230" s="226">
        <f>ROUND(I230*H230,2)</f>
        <v>0</v>
      </c>
      <c r="BL230" s="18" t="s">
        <v>164</v>
      </c>
      <c r="BM230" s="225" t="s">
        <v>2282</v>
      </c>
    </row>
    <row r="231" s="2" customFormat="1">
      <c r="A231" s="39"/>
      <c r="B231" s="40"/>
      <c r="C231" s="41"/>
      <c r="D231" s="227" t="s">
        <v>166</v>
      </c>
      <c r="E231" s="41"/>
      <c r="F231" s="228" t="s">
        <v>2281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166</v>
      </c>
      <c r="AU231" s="18" t="s">
        <v>82</v>
      </c>
    </row>
    <row r="232" s="2" customFormat="1" ht="24.15" customHeight="1">
      <c r="A232" s="39"/>
      <c r="B232" s="40"/>
      <c r="C232" s="214" t="s">
        <v>263</v>
      </c>
      <c r="D232" s="214" t="s">
        <v>159</v>
      </c>
      <c r="E232" s="215" t="s">
        <v>2283</v>
      </c>
      <c r="F232" s="216" t="s">
        <v>2284</v>
      </c>
      <c r="G232" s="217" t="s">
        <v>308</v>
      </c>
      <c r="H232" s="218">
        <v>16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164</v>
      </c>
      <c r="AT232" s="225" t="s">
        <v>159</v>
      </c>
      <c r="AU232" s="225" t="s">
        <v>82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164</v>
      </c>
      <c r="BM232" s="225" t="s">
        <v>2285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2284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82</v>
      </c>
    </row>
    <row r="234" s="2" customFormat="1" ht="33" customHeight="1">
      <c r="A234" s="39"/>
      <c r="B234" s="40"/>
      <c r="C234" s="214" t="s">
        <v>252</v>
      </c>
      <c r="D234" s="214" t="s">
        <v>159</v>
      </c>
      <c r="E234" s="215" t="s">
        <v>2286</v>
      </c>
      <c r="F234" s="216" t="s">
        <v>2287</v>
      </c>
      <c r="G234" s="217" t="s">
        <v>308</v>
      </c>
      <c r="H234" s="218">
        <v>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164</v>
      </c>
      <c r="AT234" s="225" t="s">
        <v>159</v>
      </c>
      <c r="AU234" s="225" t="s">
        <v>82</v>
      </c>
      <c r="AY234" s="18" t="s">
        <v>157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164</v>
      </c>
      <c r="BM234" s="225" t="s">
        <v>2288</v>
      </c>
    </row>
    <row r="235" s="2" customFormat="1">
      <c r="A235" s="39"/>
      <c r="B235" s="40"/>
      <c r="C235" s="41"/>
      <c r="D235" s="227" t="s">
        <v>166</v>
      </c>
      <c r="E235" s="41"/>
      <c r="F235" s="228" t="s">
        <v>2287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166</v>
      </c>
      <c r="AU235" s="18" t="s">
        <v>82</v>
      </c>
    </row>
    <row r="236" s="2" customFormat="1" ht="24.15" customHeight="1">
      <c r="A236" s="39"/>
      <c r="B236" s="40"/>
      <c r="C236" s="214" t="s">
        <v>291</v>
      </c>
      <c r="D236" s="214" t="s">
        <v>159</v>
      </c>
      <c r="E236" s="215" t="s">
        <v>2289</v>
      </c>
      <c r="F236" s="216" t="s">
        <v>2290</v>
      </c>
      <c r="G236" s="217" t="s">
        <v>308</v>
      </c>
      <c r="H236" s="218">
        <v>1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82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2291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2290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82</v>
      </c>
    </row>
    <row r="238" s="2" customFormat="1" ht="24.15" customHeight="1">
      <c r="A238" s="39"/>
      <c r="B238" s="40"/>
      <c r="C238" s="214" t="s">
        <v>1112</v>
      </c>
      <c r="D238" s="214" t="s">
        <v>159</v>
      </c>
      <c r="E238" s="215" t="s">
        <v>2292</v>
      </c>
      <c r="F238" s="216" t="s">
        <v>2293</v>
      </c>
      <c r="G238" s="217" t="s">
        <v>308</v>
      </c>
      <c r="H238" s="218">
        <v>6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164</v>
      </c>
      <c r="AT238" s="225" t="s">
        <v>159</v>
      </c>
      <c r="AU238" s="225" t="s">
        <v>82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164</v>
      </c>
      <c r="BM238" s="225" t="s">
        <v>2294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2293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82</v>
      </c>
    </row>
    <row r="240" s="2" customFormat="1" ht="24.15" customHeight="1">
      <c r="A240" s="39"/>
      <c r="B240" s="40"/>
      <c r="C240" s="214" t="s">
        <v>1116</v>
      </c>
      <c r="D240" s="214" t="s">
        <v>159</v>
      </c>
      <c r="E240" s="215" t="s">
        <v>2295</v>
      </c>
      <c r="F240" s="216" t="s">
        <v>2296</v>
      </c>
      <c r="G240" s="217" t="s">
        <v>308</v>
      </c>
      <c r="H240" s="218">
        <v>6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82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2297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2296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82</v>
      </c>
    </row>
    <row r="242" s="2" customFormat="1" ht="33" customHeight="1">
      <c r="A242" s="39"/>
      <c r="B242" s="40"/>
      <c r="C242" s="214" t="s">
        <v>1122</v>
      </c>
      <c r="D242" s="214" t="s">
        <v>159</v>
      </c>
      <c r="E242" s="215" t="s">
        <v>2298</v>
      </c>
      <c r="F242" s="216" t="s">
        <v>2299</v>
      </c>
      <c r="G242" s="217" t="s">
        <v>308</v>
      </c>
      <c r="H242" s="218">
        <v>3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164</v>
      </c>
      <c r="AT242" s="225" t="s">
        <v>159</v>
      </c>
      <c r="AU242" s="225" t="s">
        <v>82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164</v>
      </c>
      <c r="BM242" s="225" t="s">
        <v>2300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2299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82</v>
      </c>
    </row>
    <row r="244" s="2" customFormat="1" ht="16.5" customHeight="1">
      <c r="A244" s="39"/>
      <c r="B244" s="40"/>
      <c r="C244" s="214" t="s">
        <v>1129</v>
      </c>
      <c r="D244" s="214" t="s">
        <v>159</v>
      </c>
      <c r="E244" s="215" t="s">
        <v>2301</v>
      </c>
      <c r="F244" s="216" t="s">
        <v>2163</v>
      </c>
      <c r="G244" s="217" t="s">
        <v>273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164</v>
      </c>
      <c r="AT244" s="225" t="s">
        <v>159</v>
      </c>
      <c r="AU244" s="225" t="s">
        <v>82</v>
      </c>
      <c r="AY244" s="18" t="s">
        <v>157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164</v>
      </c>
      <c r="BM244" s="225" t="s">
        <v>2302</v>
      </c>
    </row>
    <row r="245" s="2" customFormat="1">
      <c r="A245" s="39"/>
      <c r="B245" s="40"/>
      <c r="C245" s="41"/>
      <c r="D245" s="227" t="s">
        <v>166</v>
      </c>
      <c r="E245" s="41"/>
      <c r="F245" s="228" t="s">
        <v>2163</v>
      </c>
      <c r="G245" s="41"/>
      <c r="H245" s="41"/>
      <c r="I245" s="229"/>
      <c r="J245" s="41"/>
      <c r="K245" s="41"/>
      <c r="L245" s="45"/>
      <c r="M245" s="281"/>
      <c r="N245" s="282"/>
      <c r="O245" s="283"/>
      <c r="P245" s="283"/>
      <c r="Q245" s="283"/>
      <c r="R245" s="283"/>
      <c r="S245" s="283"/>
      <c r="T245" s="28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82</v>
      </c>
    </row>
    <row r="246" s="2" customFormat="1" ht="6.96" customHeight="1">
      <c r="A246" s="3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27PJMpOzRxkLWK31cMKjgJyfBPJ3v/J7hyt2jRc5RyoL85jP8cy4EhM/gRpbeyl5PjFGsbhrsJYzlAlyfuaTEg==" hashValue="zMgDBg0ZStg8fRMzEaVY+WAO+xv+zeSmEAg4eL8yeB2LHFO+M9vSaesRfKuijTLB4H2kmyP+Wmvuzo/1J950og==" algorithmName="SHA-512" password="CC35"/>
  <autoFilter ref="C95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2076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2303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8. 6. 2022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ROUND((SUM(BE87:BE103)),  2)</f>
        <v>0</v>
      </c>
      <c r="G35" s="39"/>
      <c r="H35" s="39"/>
      <c r="I35" s="159">
        <v>0.20999999999999999</v>
      </c>
      <c r="J35" s="158">
        <f>ROUND(((SUM(BE87:BE103))*I35),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ROUND((SUM(BF87:BF103)),  2)</f>
        <v>0</v>
      </c>
      <c r="G36" s="39"/>
      <c r="H36" s="39"/>
      <c r="I36" s="159">
        <v>0.14999999999999999</v>
      </c>
      <c r="J36" s="158">
        <f>ROUND(((SUM(BF87:BF103))*I36),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ROUND((SUM(BG87:BG103)),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ROUND((SUM(BH87:BH103)),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ROUND((SUM(BI87:BI103)),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rev22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2076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02b - náhradní zdroj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8. 6. 2022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129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1" t="str">
        <f>E7</f>
        <v>Rekonstrukce objektu č.p. 2983 U Synagogy SO01 stavební úpravy budovy rev22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650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2076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02b - náhradní zdroj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Česká Lípa</v>
      </c>
      <c r="G81" s="41"/>
      <c r="H81" s="41"/>
      <c r="I81" s="33" t="s">
        <v>23</v>
      </c>
      <c r="J81" s="73" t="str">
        <f>IF(J14="","",J14)</f>
        <v>8. 6. 2022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Č. Lípa</v>
      </c>
      <c r="G83" s="41"/>
      <c r="H83" s="41"/>
      <c r="I83" s="33" t="s">
        <v>31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143</v>
      </c>
      <c r="D86" s="190" t="s">
        <v>57</v>
      </c>
      <c r="E86" s="190" t="s">
        <v>53</v>
      </c>
      <c r="F86" s="190" t="s">
        <v>54</v>
      </c>
      <c r="G86" s="190" t="s">
        <v>144</v>
      </c>
      <c r="H86" s="190" t="s">
        <v>145</v>
      </c>
      <c r="I86" s="190" t="s">
        <v>146</v>
      </c>
      <c r="J86" s="190" t="s">
        <v>124</v>
      </c>
      <c r="K86" s="191" t="s">
        <v>147</v>
      </c>
      <c r="L86" s="192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125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155</v>
      </c>
      <c r="F88" s="201" t="s">
        <v>156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157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195</v>
      </c>
      <c r="F89" s="212" t="s">
        <v>196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SUM(P90:P103)</f>
        <v>0</v>
      </c>
      <c r="Q89" s="206"/>
      <c r="R89" s="207">
        <f>SUM(R90:R103)</f>
        <v>0</v>
      </c>
      <c r="S89" s="206"/>
      <c r="T89" s="208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80</v>
      </c>
      <c r="AY89" s="209" t="s">
        <v>157</v>
      </c>
      <c r="BK89" s="211">
        <f>SUM(BK90:BK103)</f>
        <v>0</v>
      </c>
    </row>
    <row r="90" s="2" customFormat="1" ht="16.5" customHeight="1">
      <c r="A90" s="39"/>
      <c r="B90" s="40"/>
      <c r="C90" s="214" t="s">
        <v>82</v>
      </c>
      <c r="D90" s="214" t="s">
        <v>159</v>
      </c>
      <c r="E90" s="215" t="s">
        <v>2304</v>
      </c>
      <c r="F90" s="216" t="s">
        <v>2305</v>
      </c>
      <c r="G90" s="217" t="s">
        <v>308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164</v>
      </c>
      <c r="AT90" s="225" t="s">
        <v>159</v>
      </c>
      <c r="AU90" s="225" t="s">
        <v>82</v>
      </c>
      <c r="AY90" s="18" t="s">
        <v>157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80</v>
      </c>
      <c r="BK90" s="226">
        <f>ROUND(I90*H90,2)</f>
        <v>0</v>
      </c>
      <c r="BL90" s="18" t="s">
        <v>164</v>
      </c>
      <c r="BM90" s="225" t="s">
        <v>2306</v>
      </c>
    </row>
    <row r="91" s="2" customFormat="1">
      <c r="A91" s="39"/>
      <c r="B91" s="40"/>
      <c r="C91" s="41"/>
      <c r="D91" s="227" t="s">
        <v>166</v>
      </c>
      <c r="E91" s="41"/>
      <c r="F91" s="228" t="s">
        <v>2305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82</v>
      </c>
    </row>
    <row r="92" s="2" customFormat="1" ht="24.15" customHeight="1">
      <c r="A92" s="39"/>
      <c r="B92" s="40"/>
      <c r="C92" s="214" t="s">
        <v>80</v>
      </c>
      <c r="D92" s="214" t="s">
        <v>159</v>
      </c>
      <c r="E92" s="215" t="s">
        <v>2307</v>
      </c>
      <c r="F92" s="216" t="s">
        <v>2308</v>
      </c>
      <c r="G92" s="217" t="s">
        <v>308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164</v>
      </c>
      <c r="AT92" s="225" t="s">
        <v>159</v>
      </c>
      <c r="AU92" s="225" t="s">
        <v>82</v>
      </c>
      <c r="AY92" s="18" t="s">
        <v>157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80</v>
      </c>
      <c r="BK92" s="226">
        <f>ROUND(I92*H92,2)</f>
        <v>0</v>
      </c>
      <c r="BL92" s="18" t="s">
        <v>164</v>
      </c>
      <c r="BM92" s="225" t="s">
        <v>2309</v>
      </c>
    </row>
    <row r="93" s="2" customFormat="1">
      <c r="A93" s="39"/>
      <c r="B93" s="40"/>
      <c r="C93" s="41"/>
      <c r="D93" s="227" t="s">
        <v>166</v>
      </c>
      <c r="E93" s="41"/>
      <c r="F93" s="228" t="s">
        <v>2308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166</v>
      </c>
      <c r="AU93" s="18" t="s">
        <v>82</v>
      </c>
    </row>
    <row r="94" s="2" customFormat="1" ht="16.5" customHeight="1">
      <c r="A94" s="39"/>
      <c r="B94" s="40"/>
      <c r="C94" s="214" t="s">
        <v>111</v>
      </c>
      <c r="D94" s="214" t="s">
        <v>159</v>
      </c>
      <c r="E94" s="215" t="s">
        <v>2310</v>
      </c>
      <c r="F94" s="216" t="s">
        <v>2311</v>
      </c>
      <c r="G94" s="217" t="s">
        <v>308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82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2312</v>
      </c>
    </row>
    <row r="95" s="2" customFormat="1">
      <c r="A95" s="39"/>
      <c r="B95" s="40"/>
      <c r="C95" s="41"/>
      <c r="D95" s="227" t="s">
        <v>166</v>
      </c>
      <c r="E95" s="41"/>
      <c r="F95" s="228" t="s">
        <v>2311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82</v>
      </c>
    </row>
    <row r="96" s="2" customFormat="1" ht="16.5" customHeight="1">
      <c r="A96" s="39"/>
      <c r="B96" s="40"/>
      <c r="C96" s="214" t="s">
        <v>164</v>
      </c>
      <c r="D96" s="214" t="s">
        <v>159</v>
      </c>
      <c r="E96" s="215" t="s">
        <v>2313</v>
      </c>
      <c r="F96" s="216" t="s">
        <v>2314</v>
      </c>
      <c r="G96" s="217" t="s">
        <v>308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82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2315</v>
      </c>
    </row>
    <row r="97" s="2" customFormat="1">
      <c r="A97" s="39"/>
      <c r="B97" s="40"/>
      <c r="C97" s="41"/>
      <c r="D97" s="227" t="s">
        <v>166</v>
      </c>
      <c r="E97" s="41"/>
      <c r="F97" s="228" t="s">
        <v>2314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82</v>
      </c>
    </row>
    <row r="98" s="2" customFormat="1" ht="16.5" customHeight="1">
      <c r="A98" s="39"/>
      <c r="B98" s="40"/>
      <c r="C98" s="214" t="s">
        <v>187</v>
      </c>
      <c r="D98" s="214" t="s">
        <v>159</v>
      </c>
      <c r="E98" s="215" t="s">
        <v>2316</v>
      </c>
      <c r="F98" s="216" t="s">
        <v>2317</v>
      </c>
      <c r="G98" s="217" t="s">
        <v>308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2318</v>
      </c>
    </row>
    <row r="99" s="2" customFormat="1">
      <c r="A99" s="39"/>
      <c r="B99" s="40"/>
      <c r="C99" s="41"/>
      <c r="D99" s="227" t="s">
        <v>166</v>
      </c>
      <c r="E99" s="41"/>
      <c r="F99" s="228" t="s">
        <v>2317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82</v>
      </c>
    </row>
    <row r="100" s="2" customFormat="1" ht="16.5" customHeight="1">
      <c r="A100" s="39"/>
      <c r="B100" s="40"/>
      <c r="C100" s="214" t="s">
        <v>197</v>
      </c>
      <c r="D100" s="214" t="s">
        <v>159</v>
      </c>
      <c r="E100" s="215" t="s">
        <v>2319</v>
      </c>
      <c r="F100" s="216" t="s">
        <v>2320</v>
      </c>
      <c r="G100" s="217" t="s">
        <v>308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82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2321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2320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82</v>
      </c>
    </row>
    <row r="102" s="2" customFormat="1" ht="16.5" customHeight="1">
      <c r="A102" s="39"/>
      <c r="B102" s="40"/>
      <c r="C102" s="214" t="s">
        <v>209</v>
      </c>
      <c r="D102" s="214" t="s">
        <v>159</v>
      </c>
      <c r="E102" s="215" t="s">
        <v>2322</v>
      </c>
      <c r="F102" s="216" t="s">
        <v>2323</v>
      </c>
      <c r="G102" s="217" t="s">
        <v>308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82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2324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2323</v>
      </c>
      <c r="G103" s="41"/>
      <c r="H103" s="41"/>
      <c r="I103" s="229"/>
      <c r="J103" s="41"/>
      <c r="K103" s="41"/>
      <c r="L103" s="45"/>
      <c r="M103" s="281"/>
      <c r="N103" s="282"/>
      <c r="O103" s="283"/>
      <c r="P103" s="283"/>
      <c r="Q103" s="283"/>
      <c r="R103" s="283"/>
      <c r="S103" s="283"/>
      <c r="T103" s="28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82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Ca+F5vFCNS0UO/40TMd/lh1lxlrI5GZObgcjf9eJw+6K1LN1IFo76nKMK5UU8Qf+GYZYohOzeWP5idBtSf248A==" hashValue="Q83RYVtAP9LZ3LBJm0Hf5rjOIJUv6NpEbdWyN7oiW+oPIWn0UuSBkTMYtJyQzv4+xMY4CidONN4fx0aKAE0e1w==" algorithmName="SHA-512" password="CC35"/>
  <autoFilter ref="C86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2076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2325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8. 6. 2022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2326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ROUND(J101,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ROUND((SUM(BE101:BE586)),  2)</f>
        <v>0</v>
      </c>
      <c r="G35" s="39"/>
      <c r="H35" s="39"/>
      <c r="I35" s="159">
        <v>0.20999999999999999</v>
      </c>
      <c r="J35" s="158">
        <f>ROUND(((SUM(BE101:BE586))*I35),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ROUND((SUM(BF101:BF586)),  2)</f>
        <v>0</v>
      </c>
      <c r="G36" s="39"/>
      <c r="H36" s="39"/>
      <c r="I36" s="159">
        <v>0.14999999999999999</v>
      </c>
      <c r="J36" s="158">
        <f>ROUND(((SUM(BF101:BF586))*I36),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ROUND((SUM(BG101:BG586)),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ROUND((SUM(BH101:BH586)),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ROUND((SUM(BI101:BI586)),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rev22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2076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02c - ZTI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8. 6. 2022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127</v>
      </c>
      <c r="E65" s="184"/>
      <c r="F65" s="184"/>
      <c r="G65" s="184"/>
      <c r="H65" s="184"/>
      <c r="I65" s="184"/>
      <c r="J65" s="185">
        <f>J103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128</v>
      </c>
      <c r="E66" s="184"/>
      <c r="F66" s="184"/>
      <c r="G66" s="184"/>
      <c r="H66" s="184"/>
      <c r="I66" s="184"/>
      <c r="J66" s="185">
        <f>J137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652</v>
      </c>
      <c r="E67" s="184"/>
      <c r="F67" s="184"/>
      <c r="G67" s="184"/>
      <c r="H67" s="184"/>
      <c r="I67" s="184"/>
      <c r="J67" s="185">
        <f>J144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2327</v>
      </c>
      <c r="E68" s="184"/>
      <c r="F68" s="184"/>
      <c r="G68" s="184"/>
      <c r="H68" s="184"/>
      <c r="I68" s="184"/>
      <c r="J68" s="185">
        <f>J149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130</v>
      </c>
      <c r="E69" s="184"/>
      <c r="F69" s="184"/>
      <c r="G69" s="184"/>
      <c r="H69" s="184"/>
      <c r="I69" s="184"/>
      <c r="J69" s="185">
        <f>J156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132</v>
      </c>
      <c r="E70" s="179"/>
      <c r="F70" s="179"/>
      <c r="G70" s="179"/>
      <c r="H70" s="179"/>
      <c r="I70" s="179"/>
      <c r="J70" s="180">
        <f>J170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2328</v>
      </c>
      <c r="E71" s="184"/>
      <c r="F71" s="184"/>
      <c r="G71" s="184"/>
      <c r="H71" s="184"/>
      <c r="I71" s="184"/>
      <c r="J71" s="185">
        <f>J171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2329</v>
      </c>
      <c r="E72" s="184"/>
      <c r="F72" s="184"/>
      <c r="G72" s="184"/>
      <c r="H72" s="184"/>
      <c r="I72" s="184"/>
      <c r="J72" s="185">
        <f>J279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2330</v>
      </c>
      <c r="E73" s="184"/>
      <c r="F73" s="184"/>
      <c r="G73" s="184"/>
      <c r="H73" s="184"/>
      <c r="I73" s="184"/>
      <c r="J73" s="185">
        <f>J440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656</v>
      </c>
      <c r="E74" s="184"/>
      <c r="F74" s="184"/>
      <c r="G74" s="184"/>
      <c r="H74" s="184"/>
      <c r="I74" s="184"/>
      <c r="J74" s="185">
        <f>J444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2331</v>
      </c>
      <c r="E75" s="184"/>
      <c r="F75" s="184"/>
      <c r="G75" s="184"/>
      <c r="H75" s="184"/>
      <c r="I75" s="184"/>
      <c r="J75" s="185">
        <f>J535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2332</v>
      </c>
      <c r="E76" s="184"/>
      <c r="F76" s="184"/>
      <c r="G76" s="184"/>
      <c r="H76" s="184"/>
      <c r="I76" s="184"/>
      <c r="J76" s="185">
        <f>J548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134</v>
      </c>
      <c r="E77" s="184"/>
      <c r="F77" s="184"/>
      <c r="G77" s="184"/>
      <c r="H77" s="184"/>
      <c r="I77" s="184"/>
      <c r="J77" s="185">
        <f>J573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2333</v>
      </c>
      <c r="E78" s="184"/>
      <c r="F78" s="184"/>
      <c r="G78" s="184"/>
      <c r="H78" s="184"/>
      <c r="I78" s="184"/>
      <c r="J78" s="185">
        <f>J577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141</v>
      </c>
      <c r="E79" s="184"/>
      <c r="F79" s="184"/>
      <c r="G79" s="184"/>
      <c r="H79" s="184"/>
      <c r="I79" s="184"/>
      <c r="J79" s="185">
        <f>J581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142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25" customHeight="1">
      <c r="A89" s="39"/>
      <c r="B89" s="40"/>
      <c r="C89" s="41"/>
      <c r="D89" s="41"/>
      <c r="E89" s="171" t="str">
        <f>E7</f>
        <v>Rekonstrukce objektu č.p. 2983 U Synagogy SO01 stavební úpravy budovy rev22</v>
      </c>
      <c r="F89" s="33"/>
      <c r="G89" s="33"/>
      <c r="H89" s="33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120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1" t="s">
        <v>650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2076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02c - ZTI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F14</f>
        <v>Česká Lípa</v>
      </c>
      <c r="G95" s="41"/>
      <c r="H95" s="41"/>
      <c r="I95" s="33" t="s">
        <v>23</v>
      </c>
      <c r="J95" s="73" t="str">
        <f>IF(J14="","",J14)</f>
        <v>8. 6. 2022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E17</f>
        <v>Město Č. Lípa</v>
      </c>
      <c r="G97" s="41"/>
      <c r="H97" s="41"/>
      <c r="I97" s="33" t="s">
        <v>31</v>
      </c>
      <c r="J97" s="37" t="str">
        <f>E23</f>
        <v xml:space="preserve"> 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IF(E20="","",E20)</f>
        <v>Vyplň údaj</v>
      </c>
      <c r="G98" s="41"/>
      <c r="H98" s="41"/>
      <c r="I98" s="33" t="s">
        <v>34</v>
      </c>
      <c r="J98" s="37" t="str">
        <f>E26</f>
        <v>J. Nešněra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143</v>
      </c>
      <c r="D100" s="190" t="s">
        <v>57</v>
      </c>
      <c r="E100" s="190" t="s">
        <v>53</v>
      </c>
      <c r="F100" s="190" t="s">
        <v>54</v>
      </c>
      <c r="G100" s="190" t="s">
        <v>144</v>
      </c>
      <c r="H100" s="190" t="s">
        <v>145</v>
      </c>
      <c r="I100" s="190" t="s">
        <v>146</v>
      </c>
      <c r="J100" s="190" t="s">
        <v>124</v>
      </c>
      <c r="K100" s="191" t="s">
        <v>147</v>
      </c>
      <c r="L100" s="192"/>
      <c r="M100" s="93" t="s">
        <v>19</v>
      </c>
      <c r="N100" s="94" t="s">
        <v>42</v>
      </c>
      <c r="O100" s="94" t="s">
        <v>148</v>
      </c>
      <c r="P100" s="94" t="s">
        <v>149</v>
      </c>
      <c r="Q100" s="94" t="s">
        <v>150</v>
      </c>
      <c r="R100" s="94" t="s">
        <v>151</v>
      </c>
      <c r="S100" s="94" t="s">
        <v>152</v>
      </c>
      <c r="T100" s="95" t="s">
        <v>153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154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P102+P170</f>
        <v>0</v>
      </c>
      <c r="Q101" s="97"/>
      <c r="R101" s="195">
        <f>R102+R170</f>
        <v>28.5368</v>
      </c>
      <c r="S101" s="97"/>
      <c r="T101" s="196">
        <f>T102+T170</f>
        <v>7.1287599999999998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125</v>
      </c>
      <c r="BK101" s="197">
        <f>BK102+BK170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155</v>
      </c>
      <c r="F102" s="201" t="s">
        <v>156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P103+P137+P144+P149+P156</f>
        <v>0</v>
      </c>
      <c r="Q102" s="206"/>
      <c r="R102" s="207">
        <f>R103+R137+R144+R149+R156</f>
        <v>24.995550000000001</v>
      </c>
      <c r="S102" s="206"/>
      <c r="T102" s="208">
        <f>T103+T137+T144+T149+T156</f>
        <v>1.7138000000000002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157</v>
      </c>
      <c r="BK102" s="211">
        <f>BK103+BK137+BK144+BK149+BK156</f>
        <v>0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80</v>
      </c>
      <c r="F103" s="212" t="s">
        <v>158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SUM(P104:P136)</f>
        <v>0</v>
      </c>
      <c r="Q103" s="206"/>
      <c r="R103" s="207">
        <f>SUM(R104:R136)</f>
        <v>24.960000000000001</v>
      </c>
      <c r="S103" s="206"/>
      <c r="T103" s="208">
        <f>SUM(T104:T136)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80</v>
      </c>
      <c r="AY103" s="209" t="s">
        <v>157</v>
      </c>
      <c r="BK103" s="211">
        <f>SUM(BK104:BK136)</f>
        <v>0</v>
      </c>
    </row>
    <row r="104" s="2" customFormat="1" ht="24.15" customHeight="1">
      <c r="A104" s="39"/>
      <c r="B104" s="40"/>
      <c r="C104" s="214" t="s">
        <v>80</v>
      </c>
      <c r="D104" s="214" t="s">
        <v>159</v>
      </c>
      <c r="E104" s="215" t="s">
        <v>2334</v>
      </c>
      <c r="F104" s="216" t="s">
        <v>2335</v>
      </c>
      <c r="G104" s="217" t="s">
        <v>162</v>
      </c>
      <c r="H104" s="218">
        <v>0.93600000000000005</v>
      </c>
      <c r="I104" s="219"/>
      <c r="J104" s="220">
        <f>ROUND(I104*H104,2)</f>
        <v>0</v>
      </c>
      <c r="K104" s="216" t="s">
        <v>163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164</v>
      </c>
      <c r="AT104" s="225" t="s">
        <v>159</v>
      </c>
      <c r="AU104" s="225" t="s">
        <v>82</v>
      </c>
      <c r="AY104" s="18" t="s">
        <v>157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164</v>
      </c>
      <c r="BM104" s="225" t="s">
        <v>2336</v>
      </c>
    </row>
    <row r="105" s="2" customFormat="1">
      <c r="A105" s="39"/>
      <c r="B105" s="40"/>
      <c r="C105" s="41"/>
      <c r="D105" s="227" t="s">
        <v>166</v>
      </c>
      <c r="E105" s="41"/>
      <c r="F105" s="228" t="s">
        <v>2337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82</v>
      </c>
    </row>
    <row r="106" s="2" customFormat="1">
      <c r="A106" s="39"/>
      <c r="B106" s="40"/>
      <c r="C106" s="41"/>
      <c r="D106" s="232" t="s">
        <v>168</v>
      </c>
      <c r="E106" s="41"/>
      <c r="F106" s="233" t="s">
        <v>2338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168</v>
      </c>
      <c r="AU106" s="18" t="s">
        <v>82</v>
      </c>
    </row>
    <row r="107" s="13" customFormat="1">
      <c r="A107" s="13"/>
      <c r="B107" s="234"/>
      <c r="C107" s="235"/>
      <c r="D107" s="227" t="s">
        <v>170</v>
      </c>
      <c r="E107" s="236" t="s">
        <v>19</v>
      </c>
      <c r="F107" s="237" t="s">
        <v>2339</v>
      </c>
      <c r="G107" s="235"/>
      <c r="H107" s="238">
        <v>0.57599999999999996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170</v>
      </c>
      <c r="AU107" s="244" t="s">
        <v>82</v>
      </c>
      <c r="AV107" s="13" t="s">
        <v>82</v>
      </c>
      <c r="AW107" s="13" t="s">
        <v>33</v>
      </c>
      <c r="AX107" s="13" t="s">
        <v>72</v>
      </c>
      <c r="AY107" s="244" t="s">
        <v>157</v>
      </c>
    </row>
    <row r="108" s="13" customFormat="1">
      <c r="A108" s="13"/>
      <c r="B108" s="234"/>
      <c r="C108" s="235"/>
      <c r="D108" s="227" t="s">
        <v>170</v>
      </c>
      <c r="E108" s="236" t="s">
        <v>19</v>
      </c>
      <c r="F108" s="237" t="s">
        <v>2340</v>
      </c>
      <c r="G108" s="235"/>
      <c r="H108" s="238">
        <v>0.35999999999999999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170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157</v>
      </c>
    </row>
    <row r="109" s="15" customFormat="1">
      <c r="A109" s="15"/>
      <c r="B109" s="256"/>
      <c r="C109" s="257"/>
      <c r="D109" s="227" t="s">
        <v>170</v>
      </c>
      <c r="E109" s="258" t="s">
        <v>19</v>
      </c>
      <c r="F109" s="259" t="s">
        <v>208</v>
      </c>
      <c r="G109" s="257"/>
      <c r="H109" s="260">
        <v>0.93599999999999994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170</v>
      </c>
      <c r="AU109" s="266" t="s">
        <v>82</v>
      </c>
      <c r="AV109" s="15" t="s">
        <v>164</v>
      </c>
      <c r="AW109" s="15" t="s">
        <v>33</v>
      </c>
      <c r="AX109" s="15" t="s">
        <v>80</v>
      </c>
      <c r="AY109" s="266" t="s">
        <v>157</v>
      </c>
    </row>
    <row r="110" s="2" customFormat="1" ht="24.15" customHeight="1">
      <c r="A110" s="39"/>
      <c r="B110" s="40"/>
      <c r="C110" s="214" t="s">
        <v>82</v>
      </c>
      <c r="D110" s="214" t="s">
        <v>159</v>
      </c>
      <c r="E110" s="215" t="s">
        <v>2341</v>
      </c>
      <c r="F110" s="216" t="s">
        <v>2342</v>
      </c>
      <c r="G110" s="217" t="s">
        <v>162</v>
      </c>
      <c r="H110" s="218">
        <v>24.960000000000001</v>
      </c>
      <c r="I110" s="219"/>
      <c r="J110" s="220">
        <f>ROUND(I110*H110,2)</f>
        <v>0</v>
      </c>
      <c r="K110" s="216" t="s">
        <v>163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82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2343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2344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82</v>
      </c>
    </row>
    <row r="112" s="2" customFormat="1">
      <c r="A112" s="39"/>
      <c r="B112" s="40"/>
      <c r="C112" s="41"/>
      <c r="D112" s="232" t="s">
        <v>168</v>
      </c>
      <c r="E112" s="41"/>
      <c r="F112" s="233" t="s">
        <v>2345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168</v>
      </c>
      <c r="AU112" s="18" t="s">
        <v>82</v>
      </c>
    </row>
    <row r="113" s="13" customFormat="1">
      <c r="A113" s="13"/>
      <c r="B113" s="234"/>
      <c r="C113" s="235"/>
      <c r="D113" s="227" t="s">
        <v>170</v>
      </c>
      <c r="E113" s="236" t="s">
        <v>19</v>
      </c>
      <c r="F113" s="237" t="s">
        <v>2346</v>
      </c>
      <c r="G113" s="235"/>
      <c r="H113" s="238">
        <v>24.960000000000001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82</v>
      </c>
      <c r="AV113" s="13" t="s">
        <v>82</v>
      </c>
      <c r="AW113" s="13" t="s">
        <v>33</v>
      </c>
      <c r="AX113" s="13" t="s">
        <v>80</v>
      </c>
      <c r="AY113" s="244" t="s">
        <v>157</v>
      </c>
    </row>
    <row r="114" s="2" customFormat="1" ht="37.8" customHeight="1">
      <c r="A114" s="39"/>
      <c r="B114" s="40"/>
      <c r="C114" s="214" t="s">
        <v>111</v>
      </c>
      <c r="D114" s="214" t="s">
        <v>159</v>
      </c>
      <c r="E114" s="215" t="s">
        <v>172</v>
      </c>
      <c r="F114" s="216" t="s">
        <v>173</v>
      </c>
      <c r="G114" s="217" t="s">
        <v>162</v>
      </c>
      <c r="H114" s="218">
        <v>15.6</v>
      </c>
      <c r="I114" s="219"/>
      <c r="J114" s="220">
        <f>ROUND(I114*H114,2)</f>
        <v>0</v>
      </c>
      <c r="K114" s="216" t="s">
        <v>163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2347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175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82</v>
      </c>
    </row>
    <row r="116" s="2" customFormat="1">
      <c r="A116" s="39"/>
      <c r="B116" s="40"/>
      <c r="C116" s="41"/>
      <c r="D116" s="232" t="s">
        <v>168</v>
      </c>
      <c r="E116" s="41"/>
      <c r="F116" s="233" t="s">
        <v>176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168</v>
      </c>
      <c r="AU116" s="18" t="s">
        <v>82</v>
      </c>
    </row>
    <row r="117" s="2" customFormat="1" ht="37.8" customHeight="1">
      <c r="A117" s="39"/>
      <c r="B117" s="40"/>
      <c r="C117" s="214" t="s">
        <v>164</v>
      </c>
      <c r="D117" s="214" t="s">
        <v>159</v>
      </c>
      <c r="E117" s="215" t="s">
        <v>177</v>
      </c>
      <c r="F117" s="216" t="s">
        <v>178</v>
      </c>
      <c r="G117" s="217" t="s">
        <v>162</v>
      </c>
      <c r="H117" s="218">
        <v>15.6</v>
      </c>
      <c r="I117" s="219"/>
      <c r="J117" s="220">
        <f>ROUND(I117*H117,2)</f>
        <v>0</v>
      </c>
      <c r="K117" s="216" t="s">
        <v>163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82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2348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180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82</v>
      </c>
    </row>
    <row r="119" s="2" customFormat="1">
      <c r="A119" s="39"/>
      <c r="B119" s="40"/>
      <c r="C119" s="41"/>
      <c r="D119" s="232" t="s">
        <v>168</v>
      </c>
      <c r="E119" s="41"/>
      <c r="F119" s="233" t="s">
        <v>181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168</v>
      </c>
      <c r="AU119" s="18" t="s">
        <v>82</v>
      </c>
    </row>
    <row r="120" s="2" customFormat="1" ht="37.8" customHeight="1">
      <c r="A120" s="39"/>
      <c r="B120" s="40"/>
      <c r="C120" s="214" t="s">
        <v>187</v>
      </c>
      <c r="D120" s="214" t="s">
        <v>159</v>
      </c>
      <c r="E120" s="215" t="s">
        <v>2349</v>
      </c>
      <c r="F120" s="216" t="s">
        <v>2350</v>
      </c>
      <c r="G120" s="217" t="s">
        <v>162</v>
      </c>
      <c r="H120" s="218">
        <v>15.6</v>
      </c>
      <c r="I120" s="219"/>
      <c r="J120" s="220">
        <f>ROUND(I120*H120,2)</f>
        <v>0</v>
      </c>
      <c r="K120" s="216" t="s">
        <v>163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2351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2352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>
      <c r="A122" s="39"/>
      <c r="B122" s="40"/>
      <c r="C122" s="41"/>
      <c r="D122" s="232" t="s">
        <v>168</v>
      </c>
      <c r="E122" s="41"/>
      <c r="F122" s="233" t="s">
        <v>2353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168</v>
      </c>
      <c r="AU122" s="18" t="s">
        <v>82</v>
      </c>
    </row>
    <row r="123" s="2" customFormat="1" ht="24.15" customHeight="1">
      <c r="A123" s="39"/>
      <c r="B123" s="40"/>
      <c r="C123" s="214" t="s">
        <v>197</v>
      </c>
      <c r="D123" s="214" t="s">
        <v>159</v>
      </c>
      <c r="E123" s="215" t="s">
        <v>2354</v>
      </c>
      <c r="F123" s="216" t="s">
        <v>2355</v>
      </c>
      <c r="G123" s="217" t="s">
        <v>190</v>
      </c>
      <c r="H123" s="218">
        <v>28.079999999999998</v>
      </c>
      <c r="I123" s="219"/>
      <c r="J123" s="220">
        <f>ROUND(I123*H123,2)</f>
        <v>0</v>
      </c>
      <c r="K123" s="216" t="s">
        <v>163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82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2356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2357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82</v>
      </c>
    </row>
    <row r="125" s="2" customFormat="1">
      <c r="A125" s="39"/>
      <c r="B125" s="40"/>
      <c r="C125" s="41"/>
      <c r="D125" s="232" t="s">
        <v>168</v>
      </c>
      <c r="E125" s="41"/>
      <c r="F125" s="233" t="s">
        <v>2358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168</v>
      </c>
      <c r="AU125" s="18" t="s">
        <v>82</v>
      </c>
    </row>
    <row r="126" s="13" customFormat="1">
      <c r="A126" s="13"/>
      <c r="B126" s="234"/>
      <c r="C126" s="235"/>
      <c r="D126" s="227" t="s">
        <v>170</v>
      </c>
      <c r="E126" s="235"/>
      <c r="F126" s="237" t="s">
        <v>2359</v>
      </c>
      <c r="G126" s="235"/>
      <c r="H126" s="238">
        <v>28.079999999999998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170</v>
      </c>
      <c r="AU126" s="244" t="s">
        <v>82</v>
      </c>
      <c r="AV126" s="13" t="s">
        <v>82</v>
      </c>
      <c r="AW126" s="13" t="s">
        <v>4</v>
      </c>
      <c r="AX126" s="13" t="s">
        <v>80</v>
      </c>
      <c r="AY126" s="244" t="s">
        <v>157</v>
      </c>
    </row>
    <row r="127" s="2" customFormat="1" ht="24.15" customHeight="1">
      <c r="A127" s="39"/>
      <c r="B127" s="40"/>
      <c r="C127" s="214" t="s">
        <v>209</v>
      </c>
      <c r="D127" s="214" t="s">
        <v>159</v>
      </c>
      <c r="E127" s="215" t="s">
        <v>674</v>
      </c>
      <c r="F127" s="216" t="s">
        <v>675</v>
      </c>
      <c r="G127" s="217" t="s">
        <v>162</v>
      </c>
      <c r="H127" s="218">
        <v>9.3599999999999994</v>
      </c>
      <c r="I127" s="219"/>
      <c r="J127" s="220">
        <f>ROUND(I127*H127,2)</f>
        <v>0</v>
      </c>
      <c r="K127" s="216" t="s">
        <v>163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82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2360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677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82</v>
      </c>
    </row>
    <row r="129" s="2" customFormat="1">
      <c r="A129" s="39"/>
      <c r="B129" s="40"/>
      <c r="C129" s="41"/>
      <c r="D129" s="232" t="s">
        <v>168</v>
      </c>
      <c r="E129" s="41"/>
      <c r="F129" s="233" t="s">
        <v>678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168</v>
      </c>
      <c r="AU129" s="18" t="s">
        <v>82</v>
      </c>
    </row>
    <row r="130" s="2" customFormat="1" ht="24.15" customHeight="1">
      <c r="A130" s="39"/>
      <c r="B130" s="40"/>
      <c r="C130" s="214" t="s">
        <v>222</v>
      </c>
      <c r="D130" s="214" t="s">
        <v>159</v>
      </c>
      <c r="E130" s="215" t="s">
        <v>2361</v>
      </c>
      <c r="F130" s="216" t="s">
        <v>2362</v>
      </c>
      <c r="G130" s="217" t="s">
        <v>162</v>
      </c>
      <c r="H130" s="218">
        <v>12.48</v>
      </c>
      <c r="I130" s="219"/>
      <c r="J130" s="220">
        <f>ROUND(I130*H130,2)</f>
        <v>0</v>
      </c>
      <c r="K130" s="216" t="s">
        <v>163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82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2363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2364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82</v>
      </c>
    </row>
    <row r="132" s="2" customFormat="1">
      <c r="A132" s="39"/>
      <c r="B132" s="40"/>
      <c r="C132" s="41"/>
      <c r="D132" s="232" t="s">
        <v>168</v>
      </c>
      <c r="E132" s="41"/>
      <c r="F132" s="233" t="s">
        <v>2365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168</v>
      </c>
      <c r="AU132" s="18" t="s">
        <v>82</v>
      </c>
    </row>
    <row r="133" s="13" customFormat="1">
      <c r="A133" s="13"/>
      <c r="B133" s="234"/>
      <c r="C133" s="235"/>
      <c r="D133" s="227" t="s">
        <v>170</v>
      </c>
      <c r="E133" s="236" t="s">
        <v>19</v>
      </c>
      <c r="F133" s="237" t="s">
        <v>2366</v>
      </c>
      <c r="G133" s="235"/>
      <c r="H133" s="238">
        <v>12.48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170</v>
      </c>
      <c r="AU133" s="244" t="s">
        <v>82</v>
      </c>
      <c r="AV133" s="13" t="s">
        <v>82</v>
      </c>
      <c r="AW133" s="13" t="s">
        <v>33</v>
      </c>
      <c r="AX133" s="13" t="s">
        <v>80</v>
      </c>
      <c r="AY133" s="244" t="s">
        <v>157</v>
      </c>
    </row>
    <row r="134" s="2" customFormat="1" ht="16.5" customHeight="1">
      <c r="A134" s="39"/>
      <c r="B134" s="40"/>
      <c r="C134" s="271" t="s">
        <v>195</v>
      </c>
      <c r="D134" s="271" t="s">
        <v>891</v>
      </c>
      <c r="E134" s="272" t="s">
        <v>2367</v>
      </c>
      <c r="F134" s="273" t="s">
        <v>2368</v>
      </c>
      <c r="G134" s="274" t="s">
        <v>190</v>
      </c>
      <c r="H134" s="275">
        <v>24.960000000000001</v>
      </c>
      <c r="I134" s="276"/>
      <c r="J134" s="277">
        <f>ROUND(I134*H134,2)</f>
        <v>0</v>
      </c>
      <c r="K134" s="273" t="s">
        <v>163</v>
      </c>
      <c r="L134" s="278"/>
      <c r="M134" s="279" t="s">
        <v>19</v>
      </c>
      <c r="N134" s="280" t="s">
        <v>43</v>
      </c>
      <c r="O134" s="85"/>
      <c r="P134" s="223">
        <f>O134*H134</f>
        <v>0</v>
      </c>
      <c r="Q134" s="223">
        <v>1</v>
      </c>
      <c r="R134" s="223">
        <f>Q134*H134</f>
        <v>24.960000000000001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891</v>
      </c>
      <c r="AU134" s="225" t="s">
        <v>82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2369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2368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82</v>
      </c>
    </row>
    <row r="136" s="13" customFormat="1">
      <c r="A136" s="13"/>
      <c r="B136" s="234"/>
      <c r="C136" s="235"/>
      <c r="D136" s="227" t="s">
        <v>170</v>
      </c>
      <c r="E136" s="235"/>
      <c r="F136" s="237" t="s">
        <v>2370</v>
      </c>
      <c r="G136" s="235"/>
      <c r="H136" s="238">
        <v>24.960000000000001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170</v>
      </c>
      <c r="AU136" s="244" t="s">
        <v>82</v>
      </c>
      <c r="AV136" s="13" t="s">
        <v>82</v>
      </c>
      <c r="AW136" s="13" t="s">
        <v>4</v>
      </c>
      <c r="AX136" s="13" t="s">
        <v>80</v>
      </c>
      <c r="AY136" s="244" t="s">
        <v>157</v>
      </c>
    </row>
    <row r="137" s="12" customFormat="1" ht="22.8" customHeight="1">
      <c r="A137" s="12"/>
      <c r="B137" s="198"/>
      <c r="C137" s="199"/>
      <c r="D137" s="200" t="s">
        <v>71</v>
      </c>
      <c r="E137" s="212" t="s">
        <v>111</v>
      </c>
      <c r="F137" s="212" t="s">
        <v>186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SUM(P138:P143)</f>
        <v>0</v>
      </c>
      <c r="Q137" s="206"/>
      <c r="R137" s="207">
        <f>SUM(R138:R143)</f>
        <v>0</v>
      </c>
      <c r="S137" s="206"/>
      <c r="T137" s="208">
        <f>SUM(T138:T143)</f>
        <v>1.7138000000000002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80</v>
      </c>
      <c r="AT137" s="210" t="s">
        <v>71</v>
      </c>
      <c r="AU137" s="210" t="s">
        <v>80</v>
      </c>
      <c r="AY137" s="209" t="s">
        <v>157</v>
      </c>
      <c r="BK137" s="211">
        <f>SUM(BK138:BK143)</f>
        <v>0</v>
      </c>
    </row>
    <row r="138" s="2" customFormat="1" ht="24.15" customHeight="1">
      <c r="A138" s="39"/>
      <c r="B138" s="40"/>
      <c r="C138" s="214" t="s">
        <v>236</v>
      </c>
      <c r="D138" s="214" t="s">
        <v>159</v>
      </c>
      <c r="E138" s="215" t="s">
        <v>2371</v>
      </c>
      <c r="F138" s="216" t="s">
        <v>2372</v>
      </c>
      <c r="G138" s="217" t="s">
        <v>162</v>
      </c>
      <c r="H138" s="218">
        <v>0.77900000000000003</v>
      </c>
      <c r="I138" s="219"/>
      <c r="J138" s="220">
        <f>ROUND(I138*H138,2)</f>
        <v>0</v>
      </c>
      <c r="K138" s="216" t="s">
        <v>163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2.2000000000000002</v>
      </c>
      <c r="T138" s="224">
        <f>S138*H138</f>
        <v>1.7138000000000002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2373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2374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82</v>
      </c>
    </row>
    <row r="140" s="2" customFormat="1">
      <c r="A140" s="39"/>
      <c r="B140" s="40"/>
      <c r="C140" s="41"/>
      <c r="D140" s="232" t="s">
        <v>168</v>
      </c>
      <c r="E140" s="41"/>
      <c r="F140" s="233" t="s">
        <v>2375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168</v>
      </c>
      <c r="AU140" s="18" t="s">
        <v>82</v>
      </c>
    </row>
    <row r="141" s="13" customFormat="1">
      <c r="A141" s="13"/>
      <c r="B141" s="234"/>
      <c r="C141" s="235"/>
      <c r="D141" s="227" t="s">
        <v>170</v>
      </c>
      <c r="E141" s="236" t="s">
        <v>19</v>
      </c>
      <c r="F141" s="237" t="s">
        <v>2376</v>
      </c>
      <c r="G141" s="235"/>
      <c r="H141" s="238">
        <v>0.29599999999999999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82</v>
      </c>
      <c r="AV141" s="13" t="s">
        <v>82</v>
      </c>
      <c r="AW141" s="13" t="s">
        <v>33</v>
      </c>
      <c r="AX141" s="13" t="s">
        <v>72</v>
      </c>
      <c r="AY141" s="244" t="s">
        <v>157</v>
      </c>
    </row>
    <row r="142" s="13" customFormat="1">
      <c r="A142" s="13"/>
      <c r="B142" s="234"/>
      <c r="C142" s="235"/>
      <c r="D142" s="227" t="s">
        <v>170</v>
      </c>
      <c r="E142" s="236" t="s">
        <v>19</v>
      </c>
      <c r="F142" s="237" t="s">
        <v>2377</v>
      </c>
      <c r="G142" s="235"/>
      <c r="H142" s="238">
        <v>0.48299999999999998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170</v>
      </c>
      <c r="AU142" s="244" t="s">
        <v>82</v>
      </c>
      <c r="AV142" s="13" t="s">
        <v>82</v>
      </c>
      <c r="AW142" s="13" t="s">
        <v>33</v>
      </c>
      <c r="AX142" s="13" t="s">
        <v>72</v>
      </c>
      <c r="AY142" s="244" t="s">
        <v>157</v>
      </c>
    </row>
    <row r="143" s="15" customFormat="1">
      <c r="A143" s="15"/>
      <c r="B143" s="256"/>
      <c r="C143" s="257"/>
      <c r="D143" s="227" t="s">
        <v>170</v>
      </c>
      <c r="E143" s="258" t="s">
        <v>19</v>
      </c>
      <c r="F143" s="259" t="s">
        <v>208</v>
      </c>
      <c r="G143" s="257"/>
      <c r="H143" s="260">
        <v>0.77899999999999991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170</v>
      </c>
      <c r="AU143" s="266" t="s">
        <v>82</v>
      </c>
      <c r="AV143" s="15" t="s">
        <v>164</v>
      </c>
      <c r="AW143" s="15" t="s">
        <v>33</v>
      </c>
      <c r="AX143" s="15" t="s">
        <v>80</v>
      </c>
      <c r="AY143" s="266" t="s">
        <v>157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164</v>
      </c>
      <c r="F144" s="212" t="s">
        <v>867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SUM(P145:P148)</f>
        <v>0</v>
      </c>
      <c r="Q144" s="206"/>
      <c r="R144" s="207">
        <f>SUM(R145:R148)</f>
        <v>0</v>
      </c>
      <c r="S144" s="206"/>
      <c r="T144" s="208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71</v>
      </c>
      <c r="AU144" s="210" t="s">
        <v>80</v>
      </c>
      <c r="AY144" s="209" t="s">
        <v>157</v>
      </c>
      <c r="BK144" s="211">
        <f>SUM(BK145:BK148)</f>
        <v>0</v>
      </c>
    </row>
    <row r="145" s="2" customFormat="1" ht="24.15" customHeight="1">
      <c r="A145" s="39"/>
      <c r="B145" s="40"/>
      <c r="C145" s="214" t="s">
        <v>244</v>
      </c>
      <c r="D145" s="214" t="s">
        <v>159</v>
      </c>
      <c r="E145" s="215" t="s">
        <v>2378</v>
      </c>
      <c r="F145" s="216" t="s">
        <v>2379</v>
      </c>
      <c r="G145" s="217" t="s">
        <v>162</v>
      </c>
      <c r="H145" s="218">
        <v>3.1200000000000001</v>
      </c>
      <c r="I145" s="219"/>
      <c r="J145" s="220">
        <f>ROUND(I145*H145,2)</f>
        <v>0</v>
      </c>
      <c r="K145" s="216" t="s">
        <v>163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82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2380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2381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82</v>
      </c>
    </row>
    <row r="147" s="2" customFormat="1">
      <c r="A147" s="39"/>
      <c r="B147" s="40"/>
      <c r="C147" s="41"/>
      <c r="D147" s="232" t="s">
        <v>168</v>
      </c>
      <c r="E147" s="41"/>
      <c r="F147" s="233" t="s">
        <v>2382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168</v>
      </c>
      <c r="AU147" s="18" t="s">
        <v>82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2383</v>
      </c>
      <c r="G148" s="235"/>
      <c r="H148" s="238">
        <v>3.1200000000000001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80</v>
      </c>
      <c r="AY148" s="244" t="s">
        <v>157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222</v>
      </c>
      <c r="F149" s="212" t="s">
        <v>2384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SUM(P150:P155)</f>
        <v>0</v>
      </c>
      <c r="Q149" s="206"/>
      <c r="R149" s="207">
        <f>SUM(R150:R155)</f>
        <v>0.035549999999999998</v>
      </c>
      <c r="S149" s="206"/>
      <c r="T149" s="208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80</v>
      </c>
      <c r="AT149" s="210" t="s">
        <v>71</v>
      </c>
      <c r="AU149" s="210" t="s">
        <v>80</v>
      </c>
      <c r="AY149" s="209" t="s">
        <v>157</v>
      </c>
      <c r="BK149" s="211">
        <f>SUM(BK150:BK155)</f>
        <v>0</v>
      </c>
    </row>
    <row r="150" s="2" customFormat="1" ht="24.15" customHeight="1">
      <c r="A150" s="39"/>
      <c r="B150" s="40"/>
      <c r="C150" s="214" t="s">
        <v>270</v>
      </c>
      <c r="D150" s="214" t="s">
        <v>159</v>
      </c>
      <c r="E150" s="215" t="s">
        <v>2385</v>
      </c>
      <c r="F150" s="216" t="s">
        <v>2386</v>
      </c>
      <c r="G150" s="217" t="s">
        <v>308</v>
      </c>
      <c r="H150" s="218">
        <v>1</v>
      </c>
      <c r="I150" s="219"/>
      <c r="J150" s="220">
        <f>ROUND(I150*H150,2)</f>
        <v>0</v>
      </c>
      <c r="K150" s="216" t="s">
        <v>163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0.033610000000000001</v>
      </c>
      <c r="R150" s="223">
        <f>Q150*H150</f>
        <v>0.033610000000000001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82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2387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2388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82</v>
      </c>
    </row>
    <row r="152" s="2" customFormat="1">
      <c r="A152" s="39"/>
      <c r="B152" s="40"/>
      <c r="C152" s="41"/>
      <c r="D152" s="232" t="s">
        <v>168</v>
      </c>
      <c r="E152" s="41"/>
      <c r="F152" s="233" t="s">
        <v>2389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168</v>
      </c>
      <c r="AU152" s="18" t="s">
        <v>82</v>
      </c>
    </row>
    <row r="153" s="2" customFormat="1" ht="24.15" customHeight="1">
      <c r="A153" s="39"/>
      <c r="B153" s="40"/>
      <c r="C153" s="214" t="s">
        <v>275</v>
      </c>
      <c r="D153" s="214" t="s">
        <v>159</v>
      </c>
      <c r="E153" s="215" t="s">
        <v>2390</v>
      </c>
      <c r="F153" s="216" t="s">
        <v>2391</v>
      </c>
      <c r="G153" s="217" t="s">
        <v>308</v>
      </c>
      <c r="H153" s="218">
        <v>1</v>
      </c>
      <c r="I153" s="219"/>
      <c r="J153" s="220">
        <f>ROUND(I153*H153,2)</f>
        <v>0</v>
      </c>
      <c r="K153" s="216" t="s">
        <v>163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0.0019400000000000001</v>
      </c>
      <c r="R153" s="223">
        <f>Q153*H153</f>
        <v>0.0019400000000000001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164</v>
      </c>
      <c r="AT153" s="225" t="s">
        <v>159</v>
      </c>
      <c r="AU153" s="225" t="s">
        <v>82</v>
      </c>
      <c r="AY153" s="18" t="s">
        <v>157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80</v>
      </c>
      <c r="BK153" s="226">
        <f>ROUND(I153*H153,2)</f>
        <v>0</v>
      </c>
      <c r="BL153" s="18" t="s">
        <v>164</v>
      </c>
      <c r="BM153" s="225" t="s">
        <v>2392</v>
      </c>
    </row>
    <row r="154" s="2" customFormat="1">
      <c r="A154" s="39"/>
      <c r="B154" s="40"/>
      <c r="C154" s="41"/>
      <c r="D154" s="227" t="s">
        <v>166</v>
      </c>
      <c r="E154" s="41"/>
      <c r="F154" s="228" t="s">
        <v>2393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82</v>
      </c>
    </row>
    <row r="155" s="2" customFormat="1">
      <c r="A155" s="39"/>
      <c r="B155" s="40"/>
      <c r="C155" s="41"/>
      <c r="D155" s="232" t="s">
        <v>168</v>
      </c>
      <c r="E155" s="41"/>
      <c r="F155" s="233" t="s">
        <v>2394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168</v>
      </c>
      <c r="AU155" s="18" t="s">
        <v>82</v>
      </c>
    </row>
    <row r="156" s="12" customFormat="1" ht="22.8" customHeight="1">
      <c r="A156" s="12"/>
      <c r="B156" s="198"/>
      <c r="C156" s="199"/>
      <c r="D156" s="200" t="s">
        <v>71</v>
      </c>
      <c r="E156" s="212" t="s">
        <v>414</v>
      </c>
      <c r="F156" s="212" t="s">
        <v>415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SUM(P157:P169)</f>
        <v>0</v>
      </c>
      <c r="Q156" s="206"/>
      <c r="R156" s="207">
        <f>SUM(R157:R169)</f>
        <v>0</v>
      </c>
      <c r="S156" s="206"/>
      <c r="T156" s="208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80</v>
      </c>
      <c r="AY156" s="209" t="s">
        <v>157</v>
      </c>
      <c r="BK156" s="211">
        <f>SUM(BK157:BK169)</f>
        <v>0</v>
      </c>
    </row>
    <row r="157" s="2" customFormat="1" ht="24.15" customHeight="1">
      <c r="A157" s="39"/>
      <c r="B157" s="40"/>
      <c r="C157" s="214" t="s">
        <v>283</v>
      </c>
      <c r="D157" s="214" t="s">
        <v>159</v>
      </c>
      <c r="E157" s="215" t="s">
        <v>2395</v>
      </c>
      <c r="F157" s="216" t="s">
        <v>2396</v>
      </c>
      <c r="G157" s="217" t="s">
        <v>190</v>
      </c>
      <c r="H157" s="218">
        <v>7.1289999999999996</v>
      </c>
      <c r="I157" s="219"/>
      <c r="J157" s="220">
        <f>ROUND(I157*H157,2)</f>
        <v>0</v>
      </c>
      <c r="K157" s="216" t="s">
        <v>163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164</v>
      </c>
      <c r="AT157" s="225" t="s">
        <v>159</v>
      </c>
      <c r="AU157" s="225" t="s">
        <v>82</v>
      </c>
      <c r="AY157" s="18" t="s">
        <v>157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80</v>
      </c>
      <c r="BK157" s="226">
        <f>ROUND(I157*H157,2)</f>
        <v>0</v>
      </c>
      <c r="BL157" s="18" t="s">
        <v>164</v>
      </c>
      <c r="BM157" s="225" t="s">
        <v>2397</v>
      </c>
    </row>
    <row r="158" s="2" customFormat="1">
      <c r="A158" s="39"/>
      <c r="B158" s="40"/>
      <c r="C158" s="41"/>
      <c r="D158" s="227" t="s">
        <v>166</v>
      </c>
      <c r="E158" s="41"/>
      <c r="F158" s="228" t="s">
        <v>2398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82</v>
      </c>
    </row>
    <row r="159" s="2" customFormat="1">
      <c r="A159" s="39"/>
      <c r="B159" s="40"/>
      <c r="C159" s="41"/>
      <c r="D159" s="232" t="s">
        <v>168</v>
      </c>
      <c r="E159" s="41"/>
      <c r="F159" s="233" t="s">
        <v>2399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168</v>
      </c>
      <c r="AU159" s="18" t="s">
        <v>82</v>
      </c>
    </row>
    <row r="160" s="2" customFormat="1" ht="24.15" customHeight="1">
      <c r="A160" s="39"/>
      <c r="B160" s="40"/>
      <c r="C160" s="214" t="s">
        <v>8</v>
      </c>
      <c r="D160" s="214" t="s">
        <v>159</v>
      </c>
      <c r="E160" s="215" t="s">
        <v>423</v>
      </c>
      <c r="F160" s="216" t="s">
        <v>424</v>
      </c>
      <c r="G160" s="217" t="s">
        <v>190</v>
      </c>
      <c r="H160" s="218">
        <v>7.1289999999999996</v>
      </c>
      <c r="I160" s="219"/>
      <c r="J160" s="220">
        <f>ROUND(I160*H160,2)</f>
        <v>0</v>
      </c>
      <c r="K160" s="216" t="s">
        <v>163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2400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426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427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2" customFormat="1" ht="24.15" customHeight="1">
      <c r="A163" s="39"/>
      <c r="B163" s="40"/>
      <c r="C163" s="214" t="s">
        <v>300</v>
      </c>
      <c r="D163" s="214" t="s">
        <v>159</v>
      </c>
      <c r="E163" s="215" t="s">
        <v>429</v>
      </c>
      <c r="F163" s="216" t="s">
        <v>430</v>
      </c>
      <c r="G163" s="217" t="s">
        <v>190</v>
      </c>
      <c r="H163" s="218">
        <v>64.161000000000001</v>
      </c>
      <c r="I163" s="219"/>
      <c r="J163" s="220">
        <f>ROUND(I163*H163,2)</f>
        <v>0</v>
      </c>
      <c r="K163" s="216" t="s">
        <v>163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164</v>
      </c>
      <c r="AT163" s="225" t="s">
        <v>159</v>
      </c>
      <c r="AU163" s="225" t="s">
        <v>82</v>
      </c>
      <c r="AY163" s="18" t="s">
        <v>157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80</v>
      </c>
      <c r="BK163" s="226">
        <f>ROUND(I163*H163,2)</f>
        <v>0</v>
      </c>
      <c r="BL163" s="18" t="s">
        <v>164</v>
      </c>
      <c r="BM163" s="225" t="s">
        <v>2401</v>
      </c>
    </row>
    <row r="164" s="2" customFormat="1">
      <c r="A164" s="39"/>
      <c r="B164" s="40"/>
      <c r="C164" s="41"/>
      <c r="D164" s="227" t="s">
        <v>166</v>
      </c>
      <c r="E164" s="41"/>
      <c r="F164" s="228" t="s">
        <v>432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166</v>
      </c>
      <c r="AU164" s="18" t="s">
        <v>82</v>
      </c>
    </row>
    <row r="165" s="2" customFormat="1">
      <c r="A165" s="39"/>
      <c r="B165" s="40"/>
      <c r="C165" s="41"/>
      <c r="D165" s="232" t="s">
        <v>168</v>
      </c>
      <c r="E165" s="41"/>
      <c r="F165" s="233" t="s">
        <v>433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168</v>
      </c>
      <c r="AU165" s="18" t="s">
        <v>82</v>
      </c>
    </row>
    <row r="166" s="13" customFormat="1">
      <c r="A166" s="13"/>
      <c r="B166" s="234"/>
      <c r="C166" s="235"/>
      <c r="D166" s="227" t="s">
        <v>170</v>
      </c>
      <c r="E166" s="235"/>
      <c r="F166" s="237" t="s">
        <v>2402</v>
      </c>
      <c r="G166" s="235"/>
      <c r="H166" s="238">
        <v>64.161000000000001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170</v>
      </c>
      <c r="AU166" s="244" t="s">
        <v>82</v>
      </c>
      <c r="AV166" s="13" t="s">
        <v>82</v>
      </c>
      <c r="AW166" s="13" t="s">
        <v>4</v>
      </c>
      <c r="AX166" s="13" t="s">
        <v>80</v>
      </c>
      <c r="AY166" s="244" t="s">
        <v>157</v>
      </c>
    </row>
    <row r="167" s="2" customFormat="1" ht="33" customHeight="1">
      <c r="A167" s="39"/>
      <c r="B167" s="40"/>
      <c r="C167" s="214" t="s">
        <v>305</v>
      </c>
      <c r="D167" s="214" t="s">
        <v>159</v>
      </c>
      <c r="E167" s="215" t="s">
        <v>2403</v>
      </c>
      <c r="F167" s="216" t="s">
        <v>437</v>
      </c>
      <c r="G167" s="217" t="s">
        <v>190</v>
      </c>
      <c r="H167" s="218">
        <v>7.1289999999999996</v>
      </c>
      <c r="I167" s="219"/>
      <c r="J167" s="220">
        <f>ROUND(I167*H167,2)</f>
        <v>0</v>
      </c>
      <c r="K167" s="216" t="s">
        <v>163</v>
      </c>
      <c r="L167" s="45"/>
      <c r="M167" s="221" t="s">
        <v>19</v>
      </c>
      <c r="N167" s="222" t="s">
        <v>43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164</v>
      </c>
      <c r="AT167" s="225" t="s">
        <v>159</v>
      </c>
      <c r="AU167" s="225" t="s">
        <v>82</v>
      </c>
      <c r="AY167" s="18" t="s">
        <v>157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80</v>
      </c>
      <c r="BK167" s="226">
        <f>ROUND(I167*H167,2)</f>
        <v>0</v>
      </c>
      <c r="BL167" s="18" t="s">
        <v>164</v>
      </c>
      <c r="BM167" s="225" t="s">
        <v>2404</v>
      </c>
    </row>
    <row r="168" s="2" customFormat="1">
      <c r="A168" s="39"/>
      <c r="B168" s="40"/>
      <c r="C168" s="41"/>
      <c r="D168" s="227" t="s">
        <v>166</v>
      </c>
      <c r="E168" s="41"/>
      <c r="F168" s="228" t="s">
        <v>439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166</v>
      </c>
      <c r="AU168" s="18" t="s">
        <v>82</v>
      </c>
    </row>
    <row r="169" s="2" customFormat="1">
      <c r="A169" s="39"/>
      <c r="B169" s="40"/>
      <c r="C169" s="41"/>
      <c r="D169" s="232" t="s">
        <v>168</v>
      </c>
      <c r="E169" s="41"/>
      <c r="F169" s="233" t="s">
        <v>2405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168</v>
      </c>
      <c r="AU169" s="18" t="s">
        <v>82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483</v>
      </c>
      <c r="F170" s="201" t="s">
        <v>484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P171+P279+P440+P444+P535+P548+P573+P577+P581</f>
        <v>0</v>
      </c>
      <c r="Q170" s="206"/>
      <c r="R170" s="207">
        <f>R171+R279+R440+R444+R535+R548+R573+R577+R581</f>
        <v>3.5412499999999993</v>
      </c>
      <c r="S170" s="206"/>
      <c r="T170" s="208">
        <f>T171+T279+T440+T444+T535+T548+T573+T577+T581</f>
        <v>5.4149599999999998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82</v>
      </c>
      <c r="AT170" s="210" t="s">
        <v>71</v>
      </c>
      <c r="AU170" s="210" t="s">
        <v>72</v>
      </c>
      <c r="AY170" s="209" t="s">
        <v>157</v>
      </c>
      <c r="BK170" s="211">
        <f>BK171+BK279+BK440+BK444+BK535+BK548+BK573+BK577+BK581</f>
        <v>0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2406</v>
      </c>
      <c r="F171" s="212" t="s">
        <v>2407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SUM(P172:P278)</f>
        <v>0</v>
      </c>
      <c r="Q171" s="206"/>
      <c r="R171" s="207">
        <f>SUM(R172:R278)</f>
        <v>0.98842999999999992</v>
      </c>
      <c r="S171" s="206"/>
      <c r="T171" s="208">
        <f>SUM(T172:T278)</f>
        <v>3.5477500000000002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82</v>
      </c>
      <c r="AT171" s="210" t="s">
        <v>71</v>
      </c>
      <c r="AU171" s="210" t="s">
        <v>80</v>
      </c>
      <c r="AY171" s="209" t="s">
        <v>157</v>
      </c>
      <c r="BK171" s="211">
        <f>SUM(BK172:BK278)</f>
        <v>0</v>
      </c>
    </row>
    <row r="172" s="2" customFormat="1" ht="21.75" customHeight="1">
      <c r="A172" s="39"/>
      <c r="B172" s="40"/>
      <c r="C172" s="214" t="s">
        <v>315</v>
      </c>
      <c r="D172" s="214" t="s">
        <v>159</v>
      </c>
      <c r="E172" s="215" t="s">
        <v>2408</v>
      </c>
      <c r="F172" s="216" t="s">
        <v>2409</v>
      </c>
      <c r="G172" s="217" t="s">
        <v>247</v>
      </c>
      <c r="H172" s="218">
        <v>3.5</v>
      </c>
      <c r="I172" s="219"/>
      <c r="J172" s="220">
        <f>ROUND(I172*H172,2)</f>
        <v>0</v>
      </c>
      <c r="K172" s="216" t="s">
        <v>163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0.026700000000000002</v>
      </c>
      <c r="T172" s="224">
        <f>S172*H172</f>
        <v>0.093450000000000005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300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300</v>
      </c>
      <c r="BM172" s="225" t="s">
        <v>2410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2411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>
      <c r="A174" s="39"/>
      <c r="B174" s="40"/>
      <c r="C174" s="41"/>
      <c r="D174" s="232" t="s">
        <v>168</v>
      </c>
      <c r="E174" s="41"/>
      <c r="F174" s="233" t="s">
        <v>2412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168</v>
      </c>
      <c r="AU174" s="18" t="s">
        <v>82</v>
      </c>
    </row>
    <row r="175" s="2" customFormat="1" ht="16.5" customHeight="1">
      <c r="A175" s="39"/>
      <c r="B175" s="40"/>
      <c r="C175" s="214" t="s">
        <v>322</v>
      </c>
      <c r="D175" s="214" t="s">
        <v>159</v>
      </c>
      <c r="E175" s="215" t="s">
        <v>2413</v>
      </c>
      <c r="F175" s="216" t="s">
        <v>2414</v>
      </c>
      <c r="G175" s="217" t="s">
        <v>308</v>
      </c>
      <c r="H175" s="218">
        <v>1</v>
      </c>
      <c r="I175" s="219"/>
      <c r="J175" s="220">
        <f>ROUND(I175*H175,2)</f>
        <v>0</v>
      </c>
      <c r="K175" s="216" t="s">
        <v>163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0.012019999999999999</v>
      </c>
      <c r="R175" s="223">
        <f>Q175*H175</f>
        <v>0.012019999999999999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300</v>
      </c>
      <c r="AT175" s="225" t="s">
        <v>159</v>
      </c>
      <c r="AU175" s="225" t="s">
        <v>82</v>
      </c>
      <c r="AY175" s="18" t="s">
        <v>157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80</v>
      </c>
      <c r="BK175" s="226">
        <f>ROUND(I175*H175,2)</f>
        <v>0</v>
      </c>
      <c r="BL175" s="18" t="s">
        <v>300</v>
      </c>
      <c r="BM175" s="225" t="s">
        <v>2415</v>
      </c>
    </row>
    <row r="176" s="2" customFormat="1">
      <c r="A176" s="39"/>
      <c r="B176" s="40"/>
      <c r="C176" s="41"/>
      <c r="D176" s="227" t="s">
        <v>166</v>
      </c>
      <c r="E176" s="41"/>
      <c r="F176" s="228" t="s">
        <v>2416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166</v>
      </c>
      <c r="AU176" s="18" t="s">
        <v>82</v>
      </c>
    </row>
    <row r="177" s="2" customFormat="1">
      <c r="A177" s="39"/>
      <c r="B177" s="40"/>
      <c r="C177" s="41"/>
      <c r="D177" s="232" t="s">
        <v>168</v>
      </c>
      <c r="E177" s="41"/>
      <c r="F177" s="233" t="s">
        <v>2417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168</v>
      </c>
      <c r="AU177" s="18" t="s">
        <v>82</v>
      </c>
    </row>
    <row r="178" s="2" customFormat="1" ht="16.5" customHeight="1">
      <c r="A178" s="39"/>
      <c r="B178" s="40"/>
      <c r="C178" s="214" t="s">
        <v>332</v>
      </c>
      <c r="D178" s="214" t="s">
        <v>159</v>
      </c>
      <c r="E178" s="215" t="s">
        <v>2418</v>
      </c>
      <c r="F178" s="216" t="s">
        <v>2419</v>
      </c>
      <c r="G178" s="217" t="s">
        <v>308</v>
      </c>
      <c r="H178" s="218">
        <v>2</v>
      </c>
      <c r="I178" s="219"/>
      <c r="J178" s="220">
        <f>ROUND(I178*H178,2)</f>
        <v>0</v>
      </c>
      <c r="K178" s="216" t="s">
        <v>163</v>
      </c>
      <c r="L178" s="45"/>
      <c r="M178" s="221" t="s">
        <v>19</v>
      </c>
      <c r="N178" s="222" t="s">
        <v>43</v>
      </c>
      <c r="O178" s="85"/>
      <c r="P178" s="223">
        <f>O178*H178</f>
        <v>0</v>
      </c>
      <c r="Q178" s="223">
        <v>0.01502</v>
      </c>
      <c r="R178" s="223">
        <f>Q178*H178</f>
        <v>0.030040000000000001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300</v>
      </c>
      <c r="AT178" s="225" t="s">
        <v>159</v>
      </c>
      <c r="AU178" s="225" t="s">
        <v>82</v>
      </c>
      <c r="AY178" s="18" t="s">
        <v>157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80</v>
      </c>
      <c r="BK178" s="226">
        <f>ROUND(I178*H178,2)</f>
        <v>0</v>
      </c>
      <c r="BL178" s="18" t="s">
        <v>300</v>
      </c>
      <c r="BM178" s="225" t="s">
        <v>2420</v>
      </c>
    </row>
    <row r="179" s="2" customFormat="1">
      <c r="A179" s="39"/>
      <c r="B179" s="40"/>
      <c r="C179" s="41"/>
      <c r="D179" s="227" t="s">
        <v>166</v>
      </c>
      <c r="E179" s="41"/>
      <c r="F179" s="228" t="s">
        <v>2421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166</v>
      </c>
      <c r="AU179" s="18" t="s">
        <v>82</v>
      </c>
    </row>
    <row r="180" s="2" customFormat="1">
      <c r="A180" s="39"/>
      <c r="B180" s="40"/>
      <c r="C180" s="41"/>
      <c r="D180" s="232" t="s">
        <v>168</v>
      </c>
      <c r="E180" s="41"/>
      <c r="F180" s="233" t="s">
        <v>2422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168</v>
      </c>
      <c r="AU180" s="18" t="s">
        <v>82</v>
      </c>
    </row>
    <row r="181" s="2" customFormat="1" ht="16.5" customHeight="1">
      <c r="A181" s="39"/>
      <c r="B181" s="40"/>
      <c r="C181" s="214" t="s">
        <v>7</v>
      </c>
      <c r="D181" s="214" t="s">
        <v>159</v>
      </c>
      <c r="E181" s="215" t="s">
        <v>2423</v>
      </c>
      <c r="F181" s="216" t="s">
        <v>2424</v>
      </c>
      <c r="G181" s="217" t="s">
        <v>308</v>
      </c>
      <c r="H181" s="218">
        <v>3</v>
      </c>
      <c r="I181" s="219"/>
      <c r="J181" s="220">
        <f>ROUND(I181*H181,2)</f>
        <v>0</v>
      </c>
      <c r="K181" s="216" t="s">
        <v>163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0.020029999999999999</v>
      </c>
      <c r="R181" s="223">
        <f>Q181*H181</f>
        <v>0.060089999999999998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300</v>
      </c>
      <c r="AT181" s="225" t="s">
        <v>159</v>
      </c>
      <c r="AU181" s="225" t="s">
        <v>82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300</v>
      </c>
      <c r="BM181" s="225" t="s">
        <v>2425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2426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82</v>
      </c>
    </row>
    <row r="183" s="2" customFormat="1">
      <c r="A183" s="39"/>
      <c r="B183" s="40"/>
      <c r="C183" s="41"/>
      <c r="D183" s="232" t="s">
        <v>168</v>
      </c>
      <c r="E183" s="41"/>
      <c r="F183" s="233" t="s">
        <v>2427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168</v>
      </c>
      <c r="AU183" s="18" t="s">
        <v>82</v>
      </c>
    </row>
    <row r="184" s="2" customFormat="1" ht="16.5" customHeight="1">
      <c r="A184" s="39"/>
      <c r="B184" s="40"/>
      <c r="C184" s="214" t="s">
        <v>345</v>
      </c>
      <c r="D184" s="214" t="s">
        <v>159</v>
      </c>
      <c r="E184" s="215" t="s">
        <v>2428</v>
      </c>
      <c r="F184" s="216" t="s">
        <v>2429</v>
      </c>
      <c r="G184" s="217" t="s">
        <v>308</v>
      </c>
      <c r="H184" s="218">
        <v>7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0.020029999999999999</v>
      </c>
      <c r="R184" s="223">
        <f>Q184*H184</f>
        <v>0.14021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300</v>
      </c>
      <c r="AT184" s="225" t="s">
        <v>159</v>
      </c>
      <c r="AU184" s="225" t="s">
        <v>82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300</v>
      </c>
      <c r="BM184" s="225" t="s">
        <v>2430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2429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82</v>
      </c>
    </row>
    <row r="186" s="2" customFormat="1" ht="33" customHeight="1">
      <c r="A186" s="39"/>
      <c r="B186" s="40"/>
      <c r="C186" s="214" t="s">
        <v>352</v>
      </c>
      <c r="D186" s="214" t="s">
        <v>159</v>
      </c>
      <c r="E186" s="215" t="s">
        <v>2431</v>
      </c>
      <c r="F186" s="216" t="s">
        <v>2432</v>
      </c>
      <c r="G186" s="217" t="s">
        <v>247</v>
      </c>
      <c r="H186" s="218">
        <v>1</v>
      </c>
      <c r="I186" s="219"/>
      <c r="J186" s="220">
        <f>ROUND(I186*H186,2)</f>
        <v>0</v>
      </c>
      <c r="K186" s="216" t="s">
        <v>163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0.017639999999999999</v>
      </c>
      <c r="R186" s="223">
        <f>Q186*H186</f>
        <v>0.017639999999999999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300</v>
      </c>
      <c r="AT186" s="225" t="s">
        <v>159</v>
      </c>
      <c r="AU186" s="225" t="s">
        <v>82</v>
      </c>
      <c r="AY186" s="18" t="s">
        <v>157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80</v>
      </c>
      <c r="BK186" s="226">
        <f>ROUND(I186*H186,2)</f>
        <v>0</v>
      </c>
      <c r="BL186" s="18" t="s">
        <v>300</v>
      </c>
      <c r="BM186" s="225" t="s">
        <v>2433</v>
      </c>
    </row>
    <row r="187" s="2" customFormat="1">
      <c r="A187" s="39"/>
      <c r="B187" s="40"/>
      <c r="C187" s="41"/>
      <c r="D187" s="227" t="s">
        <v>166</v>
      </c>
      <c r="E187" s="41"/>
      <c r="F187" s="228" t="s">
        <v>2434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82</v>
      </c>
    </row>
    <row r="188" s="2" customFormat="1">
      <c r="A188" s="39"/>
      <c r="B188" s="40"/>
      <c r="C188" s="41"/>
      <c r="D188" s="232" t="s">
        <v>168</v>
      </c>
      <c r="E188" s="41"/>
      <c r="F188" s="233" t="s">
        <v>2435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168</v>
      </c>
      <c r="AU188" s="18" t="s">
        <v>82</v>
      </c>
    </row>
    <row r="189" s="2" customFormat="1" ht="33" customHeight="1">
      <c r="A189" s="39"/>
      <c r="B189" s="40"/>
      <c r="C189" s="214" t="s">
        <v>359</v>
      </c>
      <c r="D189" s="214" t="s">
        <v>159</v>
      </c>
      <c r="E189" s="215" t="s">
        <v>2436</v>
      </c>
      <c r="F189" s="216" t="s">
        <v>2437</v>
      </c>
      <c r="G189" s="217" t="s">
        <v>247</v>
      </c>
      <c r="H189" s="218">
        <v>2</v>
      </c>
      <c r="I189" s="219"/>
      <c r="J189" s="220">
        <f>ROUND(I189*H189,2)</f>
        <v>0</v>
      </c>
      <c r="K189" s="216" t="s">
        <v>163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0.028150000000000001</v>
      </c>
      <c r="R189" s="223">
        <f>Q189*H189</f>
        <v>0.056300000000000003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300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300</v>
      </c>
      <c r="BM189" s="225" t="s">
        <v>2438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2439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>
      <c r="A191" s="39"/>
      <c r="B191" s="40"/>
      <c r="C191" s="41"/>
      <c r="D191" s="232" t="s">
        <v>168</v>
      </c>
      <c r="E191" s="41"/>
      <c r="F191" s="233" t="s">
        <v>2440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168</v>
      </c>
      <c r="AU191" s="18" t="s">
        <v>82</v>
      </c>
    </row>
    <row r="192" s="2" customFormat="1" ht="16.5" customHeight="1">
      <c r="A192" s="39"/>
      <c r="B192" s="40"/>
      <c r="C192" s="214" t="s">
        <v>741</v>
      </c>
      <c r="D192" s="214" t="s">
        <v>159</v>
      </c>
      <c r="E192" s="215" t="s">
        <v>2441</v>
      </c>
      <c r="F192" s="216" t="s">
        <v>2442</v>
      </c>
      <c r="G192" s="217" t="s">
        <v>247</v>
      </c>
      <c r="H192" s="218">
        <v>110</v>
      </c>
      <c r="I192" s="219"/>
      <c r="J192" s="220">
        <f>ROUND(I192*H192,2)</f>
        <v>0</v>
      </c>
      <c r="K192" s="216" t="s">
        <v>163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0.03065</v>
      </c>
      <c r="T192" s="224">
        <f>S192*H192</f>
        <v>3.3715000000000002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300</v>
      </c>
      <c r="AT192" s="225" t="s">
        <v>159</v>
      </c>
      <c r="AU192" s="225" t="s">
        <v>82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300</v>
      </c>
      <c r="BM192" s="225" t="s">
        <v>2443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2444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82</v>
      </c>
    </row>
    <row r="194" s="2" customFormat="1">
      <c r="A194" s="39"/>
      <c r="B194" s="40"/>
      <c r="C194" s="41"/>
      <c r="D194" s="232" t="s">
        <v>168</v>
      </c>
      <c r="E194" s="41"/>
      <c r="F194" s="233" t="s">
        <v>2445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168</v>
      </c>
      <c r="AU194" s="18" t="s">
        <v>82</v>
      </c>
    </row>
    <row r="195" s="2" customFormat="1" ht="16.5" customHeight="1">
      <c r="A195" s="39"/>
      <c r="B195" s="40"/>
      <c r="C195" s="214" t="s">
        <v>366</v>
      </c>
      <c r="D195" s="214" t="s">
        <v>159</v>
      </c>
      <c r="E195" s="215" t="s">
        <v>2446</v>
      </c>
      <c r="F195" s="216" t="s">
        <v>2447</v>
      </c>
      <c r="G195" s="217" t="s">
        <v>247</v>
      </c>
      <c r="H195" s="218">
        <v>30</v>
      </c>
      <c r="I195" s="219"/>
      <c r="J195" s="220">
        <f>ROUND(I195*H195,2)</f>
        <v>0</v>
      </c>
      <c r="K195" s="216" t="s">
        <v>163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0.0020999999999999999</v>
      </c>
      <c r="T195" s="224">
        <f>S195*H195</f>
        <v>0.063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300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300</v>
      </c>
      <c r="BM195" s="225" t="s">
        <v>2448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2449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>
      <c r="A197" s="39"/>
      <c r="B197" s="40"/>
      <c r="C197" s="41"/>
      <c r="D197" s="232" t="s">
        <v>168</v>
      </c>
      <c r="E197" s="41"/>
      <c r="F197" s="233" t="s">
        <v>2450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168</v>
      </c>
      <c r="AU197" s="18" t="s">
        <v>82</v>
      </c>
    </row>
    <row r="198" s="2" customFormat="1" ht="16.5" customHeight="1">
      <c r="A198" s="39"/>
      <c r="B198" s="40"/>
      <c r="C198" s="214" t="s">
        <v>374</v>
      </c>
      <c r="D198" s="214" t="s">
        <v>159</v>
      </c>
      <c r="E198" s="215" t="s">
        <v>2451</v>
      </c>
      <c r="F198" s="216" t="s">
        <v>2452</v>
      </c>
      <c r="G198" s="217" t="s">
        <v>247</v>
      </c>
      <c r="H198" s="218">
        <v>10</v>
      </c>
      <c r="I198" s="219"/>
      <c r="J198" s="220">
        <f>ROUND(I198*H198,2)</f>
        <v>0</v>
      </c>
      <c r="K198" s="216" t="s">
        <v>163</v>
      </c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0.00198</v>
      </c>
      <c r="T198" s="224">
        <f>S198*H198</f>
        <v>0.019799999999999998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300</v>
      </c>
      <c r="AT198" s="225" t="s">
        <v>159</v>
      </c>
      <c r="AU198" s="225" t="s">
        <v>82</v>
      </c>
      <c r="AY198" s="18" t="s">
        <v>157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80</v>
      </c>
      <c r="BK198" s="226">
        <f>ROUND(I198*H198,2)</f>
        <v>0</v>
      </c>
      <c r="BL198" s="18" t="s">
        <v>300</v>
      </c>
      <c r="BM198" s="225" t="s">
        <v>2453</v>
      </c>
    </row>
    <row r="199" s="2" customFormat="1">
      <c r="A199" s="39"/>
      <c r="B199" s="40"/>
      <c r="C199" s="41"/>
      <c r="D199" s="227" t="s">
        <v>166</v>
      </c>
      <c r="E199" s="41"/>
      <c r="F199" s="228" t="s">
        <v>2454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166</v>
      </c>
      <c r="AU199" s="18" t="s">
        <v>82</v>
      </c>
    </row>
    <row r="200" s="2" customFormat="1">
      <c r="A200" s="39"/>
      <c r="B200" s="40"/>
      <c r="C200" s="41"/>
      <c r="D200" s="232" t="s">
        <v>168</v>
      </c>
      <c r="E200" s="41"/>
      <c r="F200" s="233" t="s">
        <v>2455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168</v>
      </c>
      <c r="AU200" s="18" t="s">
        <v>82</v>
      </c>
    </row>
    <row r="201" s="2" customFormat="1" ht="16.5" customHeight="1">
      <c r="A201" s="39"/>
      <c r="B201" s="40"/>
      <c r="C201" s="214" t="s">
        <v>381</v>
      </c>
      <c r="D201" s="214" t="s">
        <v>159</v>
      </c>
      <c r="E201" s="215" t="s">
        <v>2456</v>
      </c>
      <c r="F201" s="216" t="s">
        <v>2457</v>
      </c>
      <c r="G201" s="217" t="s">
        <v>308</v>
      </c>
      <c r="H201" s="218">
        <v>7</v>
      </c>
      <c r="I201" s="219"/>
      <c r="J201" s="220">
        <f>ROUND(I201*H201,2)</f>
        <v>0</v>
      </c>
      <c r="K201" s="216" t="s">
        <v>163</v>
      </c>
      <c r="L201" s="45"/>
      <c r="M201" s="221" t="s">
        <v>19</v>
      </c>
      <c r="N201" s="222" t="s">
        <v>43</v>
      </c>
      <c r="O201" s="85"/>
      <c r="P201" s="223">
        <f>O201*H201</f>
        <v>0</v>
      </c>
      <c r="Q201" s="223">
        <v>0.001</v>
      </c>
      <c r="R201" s="223">
        <f>Q201*H201</f>
        <v>0.0070000000000000001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300</v>
      </c>
      <c r="AT201" s="225" t="s">
        <v>159</v>
      </c>
      <c r="AU201" s="225" t="s">
        <v>82</v>
      </c>
      <c r="AY201" s="18" t="s">
        <v>157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80</v>
      </c>
      <c r="BK201" s="226">
        <f>ROUND(I201*H201,2)</f>
        <v>0</v>
      </c>
      <c r="BL201" s="18" t="s">
        <v>300</v>
      </c>
      <c r="BM201" s="225" t="s">
        <v>2458</v>
      </c>
    </row>
    <row r="202" s="2" customFormat="1">
      <c r="A202" s="39"/>
      <c r="B202" s="40"/>
      <c r="C202" s="41"/>
      <c r="D202" s="227" t="s">
        <v>166</v>
      </c>
      <c r="E202" s="41"/>
      <c r="F202" s="228" t="s">
        <v>2459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166</v>
      </c>
      <c r="AU202" s="18" t="s">
        <v>82</v>
      </c>
    </row>
    <row r="203" s="2" customFormat="1">
      <c r="A203" s="39"/>
      <c r="B203" s="40"/>
      <c r="C203" s="41"/>
      <c r="D203" s="232" t="s">
        <v>168</v>
      </c>
      <c r="E203" s="41"/>
      <c r="F203" s="233" t="s">
        <v>2460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168</v>
      </c>
      <c r="AU203" s="18" t="s">
        <v>82</v>
      </c>
    </row>
    <row r="204" s="13" customFormat="1">
      <c r="A204" s="13"/>
      <c r="B204" s="234"/>
      <c r="C204" s="235"/>
      <c r="D204" s="227" t="s">
        <v>170</v>
      </c>
      <c r="E204" s="236" t="s">
        <v>19</v>
      </c>
      <c r="F204" s="237" t="s">
        <v>2461</v>
      </c>
      <c r="G204" s="235"/>
      <c r="H204" s="238">
        <v>7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170</v>
      </c>
      <c r="AU204" s="244" t="s">
        <v>82</v>
      </c>
      <c r="AV204" s="13" t="s">
        <v>82</v>
      </c>
      <c r="AW204" s="13" t="s">
        <v>33</v>
      </c>
      <c r="AX204" s="13" t="s">
        <v>80</v>
      </c>
      <c r="AY204" s="244" t="s">
        <v>157</v>
      </c>
    </row>
    <row r="205" s="2" customFormat="1" ht="16.5" customHeight="1">
      <c r="A205" s="39"/>
      <c r="B205" s="40"/>
      <c r="C205" s="214" t="s">
        <v>392</v>
      </c>
      <c r="D205" s="214" t="s">
        <v>159</v>
      </c>
      <c r="E205" s="215" t="s">
        <v>2462</v>
      </c>
      <c r="F205" s="216" t="s">
        <v>2463</v>
      </c>
      <c r="G205" s="217" t="s">
        <v>308</v>
      </c>
      <c r="H205" s="218">
        <v>3</v>
      </c>
      <c r="I205" s="219"/>
      <c r="J205" s="220">
        <f>ROUND(I205*H205,2)</f>
        <v>0</v>
      </c>
      <c r="K205" s="216" t="s">
        <v>163</v>
      </c>
      <c r="L205" s="45"/>
      <c r="M205" s="221" t="s">
        <v>19</v>
      </c>
      <c r="N205" s="222" t="s">
        <v>43</v>
      </c>
      <c r="O205" s="85"/>
      <c r="P205" s="223">
        <f>O205*H205</f>
        <v>0</v>
      </c>
      <c r="Q205" s="223">
        <v>0.0020300000000000001</v>
      </c>
      <c r="R205" s="223">
        <f>Q205*H205</f>
        <v>0.0060899999999999999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300</v>
      </c>
      <c r="AT205" s="225" t="s">
        <v>159</v>
      </c>
      <c r="AU205" s="225" t="s">
        <v>82</v>
      </c>
      <c r="AY205" s="18" t="s">
        <v>157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80</v>
      </c>
      <c r="BK205" s="226">
        <f>ROUND(I205*H205,2)</f>
        <v>0</v>
      </c>
      <c r="BL205" s="18" t="s">
        <v>300</v>
      </c>
      <c r="BM205" s="225" t="s">
        <v>2464</v>
      </c>
    </row>
    <row r="206" s="2" customFormat="1">
      <c r="A206" s="39"/>
      <c r="B206" s="40"/>
      <c r="C206" s="41"/>
      <c r="D206" s="227" t="s">
        <v>166</v>
      </c>
      <c r="E206" s="41"/>
      <c r="F206" s="228" t="s">
        <v>2465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166</v>
      </c>
      <c r="AU206" s="18" t="s">
        <v>82</v>
      </c>
    </row>
    <row r="207" s="2" customFormat="1">
      <c r="A207" s="39"/>
      <c r="B207" s="40"/>
      <c r="C207" s="41"/>
      <c r="D207" s="232" t="s">
        <v>168</v>
      </c>
      <c r="E207" s="41"/>
      <c r="F207" s="233" t="s">
        <v>2466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168</v>
      </c>
      <c r="AU207" s="18" t="s">
        <v>82</v>
      </c>
    </row>
    <row r="208" s="13" customFormat="1">
      <c r="A208" s="13"/>
      <c r="B208" s="234"/>
      <c r="C208" s="235"/>
      <c r="D208" s="227" t="s">
        <v>170</v>
      </c>
      <c r="E208" s="236" t="s">
        <v>19</v>
      </c>
      <c r="F208" s="237" t="s">
        <v>2467</v>
      </c>
      <c r="G208" s="235"/>
      <c r="H208" s="238">
        <v>3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170</v>
      </c>
      <c r="AU208" s="244" t="s">
        <v>82</v>
      </c>
      <c r="AV208" s="13" t="s">
        <v>82</v>
      </c>
      <c r="AW208" s="13" t="s">
        <v>33</v>
      </c>
      <c r="AX208" s="13" t="s">
        <v>80</v>
      </c>
      <c r="AY208" s="244" t="s">
        <v>157</v>
      </c>
    </row>
    <row r="209" s="2" customFormat="1" ht="21.75" customHeight="1">
      <c r="A209" s="39"/>
      <c r="B209" s="40"/>
      <c r="C209" s="214" t="s">
        <v>401</v>
      </c>
      <c r="D209" s="214" t="s">
        <v>159</v>
      </c>
      <c r="E209" s="215" t="s">
        <v>2468</v>
      </c>
      <c r="F209" s="216" t="s">
        <v>2469</v>
      </c>
      <c r="G209" s="217" t="s">
        <v>247</v>
      </c>
      <c r="H209" s="218">
        <v>9</v>
      </c>
      <c r="I209" s="219"/>
      <c r="J209" s="220">
        <f>ROUND(I209*H209,2)</f>
        <v>0</v>
      </c>
      <c r="K209" s="216" t="s">
        <v>163</v>
      </c>
      <c r="L209" s="45"/>
      <c r="M209" s="221" t="s">
        <v>19</v>
      </c>
      <c r="N209" s="222" t="s">
        <v>43</v>
      </c>
      <c r="O209" s="85"/>
      <c r="P209" s="223">
        <f>O209*H209</f>
        <v>0</v>
      </c>
      <c r="Q209" s="223">
        <v>0.00142</v>
      </c>
      <c r="R209" s="223">
        <f>Q209*H209</f>
        <v>0.01278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300</v>
      </c>
      <c r="AT209" s="225" t="s">
        <v>159</v>
      </c>
      <c r="AU209" s="225" t="s">
        <v>82</v>
      </c>
      <c r="AY209" s="18" t="s">
        <v>157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80</v>
      </c>
      <c r="BK209" s="226">
        <f>ROUND(I209*H209,2)</f>
        <v>0</v>
      </c>
      <c r="BL209" s="18" t="s">
        <v>300</v>
      </c>
      <c r="BM209" s="225" t="s">
        <v>2470</v>
      </c>
    </row>
    <row r="210" s="2" customFormat="1">
      <c r="A210" s="39"/>
      <c r="B210" s="40"/>
      <c r="C210" s="41"/>
      <c r="D210" s="227" t="s">
        <v>166</v>
      </c>
      <c r="E210" s="41"/>
      <c r="F210" s="228" t="s">
        <v>2471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166</v>
      </c>
      <c r="AU210" s="18" t="s">
        <v>82</v>
      </c>
    </row>
    <row r="211" s="2" customFormat="1">
      <c r="A211" s="39"/>
      <c r="B211" s="40"/>
      <c r="C211" s="41"/>
      <c r="D211" s="232" t="s">
        <v>168</v>
      </c>
      <c r="E211" s="41"/>
      <c r="F211" s="233" t="s">
        <v>2472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168</v>
      </c>
      <c r="AU211" s="18" t="s">
        <v>82</v>
      </c>
    </row>
    <row r="212" s="2" customFormat="1" ht="21.75" customHeight="1">
      <c r="A212" s="39"/>
      <c r="B212" s="40"/>
      <c r="C212" s="214" t="s">
        <v>408</v>
      </c>
      <c r="D212" s="214" t="s">
        <v>159</v>
      </c>
      <c r="E212" s="215" t="s">
        <v>2473</v>
      </c>
      <c r="F212" s="216" t="s">
        <v>2474</v>
      </c>
      <c r="G212" s="217" t="s">
        <v>247</v>
      </c>
      <c r="H212" s="218">
        <v>5</v>
      </c>
      <c r="I212" s="219"/>
      <c r="J212" s="220">
        <f>ROUND(I212*H212,2)</f>
        <v>0</v>
      </c>
      <c r="K212" s="216" t="s">
        <v>163</v>
      </c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0.0074400000000000004</v>
      </c>
      <c r="R212" s="223">
        <f>Q212*H212</f>
        <v>0.037200000000000004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300</v>
      </c>
      <c r="AT212" s="225" t="s">
        <v>159</v>
      </c>
      <c r="AU212" s="225" t="s">
        <v>82</v>
      </c>
      <c r="AY212" s="18" t="s">
        <v>157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80</v>
      </c>
      <c r="BK212" s="226">
        <f>ROUND(I212*H212,2)</f>
        <v>0</v>
      </c>
      <c r="BL212" s="18" t="s">
        <v>300</v>
      </c>
      <c r="BM212" s="225" t="s">
        <v>2475</v>
      </c>
    </row>
    <row r="213" s="2" customFormat="1">
      <c r="A213" s="39"/>
      <c r="B213" s="40"/>
      <c r="C213" s="41"/>
      <c r="D213" s="227" t="s">
        <v>166</v>
      </c>
      <c r="E213" s="41"/>
      <c r="F213" s="228" t="s">
        <v>2476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166</v>
      </c>
      <c r="AU213" s="18" t="s">
        <v>82</v>
      </c>
    </row>
    <row r="214" s="2" customFormat="1">
      <c r="A214" s="39"/>
      <c r="B214" s="40"/>
      <c r="C214" s="41"/>
      <c r="D214" s="232" t="s">
        <v>168</v>
      </c>
      <c r="E214" s="41"/>
      <c r="F214" s="233" t="s">
        <v>2477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168</v>
      </c>
      <c r="AU214" s="18" t="s">
        <v>82</v>
      </c>
    </row>
    <row r="215" s="2" customFormat="1" ht="21.75" customHeight="1">
      <c r="A215" s="39"/>
      <c r="B215" s="40"/>
      <c r="C215" s="214" t="s">
        <v>416</v>
      </c>
      <c r="D215" s="214" t="s">
        <v>159</v>
      </c>
      <c r="E215" s="215" t="s">
        <v>2478</v>
      </c>
      <c r="F215" s="216" t="s">
        <v>2479</v>
      </c>
      <c r="G215" s="217" t="s">
        <v>247</v>
      </c>
      <c r="H215" s="218">
        <v>19</v>
      </c>
      <c r="I215" s="219"/>
      <c r="J215" s="220">
        <f>ROUND(I215*H215,2)</f>
        <v>0</v>
      </c>
      <c r="K215" s="216" t="s">
        <v>163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0.012319999999999999</v>
      </c>
      <c r="R215" s="223">
        <f>Q215*H215</f>
        <v>0.23407999999999998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300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300</v>
      </c>
      <c r="BM215" s="225" t="s">
        <v>2480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2481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>
      <c r="A217" s="39"/>
      <c r="B217" s="40"/>
      <c r="C217" s="41"/>
      <c r="D217" s="232" t="s">
        <v>168</v>
      </c>
      <c r="E217" s="41"/>
      <c r="F217" s="233" t="s">
        <v>2482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168</v>
      </c>
      <c r="AU217" s="18" t="s">
        <v>82</v>
      </c>
    </row>
    <row r="218" s="2" customFormat="1" ht="16.5" customHeight="1">
      <c r="A218" s="39"/>
      <c r="B218" s="40"/>
      <c r="C218" s="214" t="s">
        <v>422</v>
      </c>
      <c r="D218" s="214" t="s">
        <v>159</v>
      </c>
      <c r="E218" s="215" t="s">
        <v>2483</v>
      </c>
      <c r="F218" s="216" t="s">
        <v>2484</v>
      </c>
      <c r="G218" s="217" t="s">
        <v>247</v>
      </c>
      <c r="H218" s="218">
        <v>8</v>
      </c>
      <c r="I218" s="219"/>
      <c r="J218" s="220">
        <f>ROUND(I218*H218,2)</f>
        <v>0</v>
      </c>
      <c r="K218" s="216" t="s">
        <v>163</v>
      </c>
      <c r="L218" s="45"/>
      <c r="M218" s="221" t="s">
        <v>19</v>
      </c>
      <c r="N218" s="222" t="s">
        <v>43</v>
      </c>
      <c r="O218" s="85"/>
      <c r="P218" s="223">
        <f>O218*H218</f>
        <v>0</v>
      </c>
      <c r="Q218" s="223">
        <v>0.00059000000000000003</v>
      </c>
      <c r="R218" s="223">
        <f>Q218*H218</f>
        <v>0.0047200000000000002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300</v>
      </c>
      <c r="AT218" s="225" t="s">
        <v>159</v>
      </c>
      <c r="AU218" s="225" t="s">
        <v>82</v>
      </c>
      <c r="AY218" s="18" t="s">
        <v>157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80</v>
      </c>
      <c r="BK218" s="226">
        <f>ROUND(I218*H218,2)</f>
        <v>0</v>
      </c>
      <c r="BL218" s="18" t="s">
        <v>300</v>
      </c>
      <c r="BM218" s="225" t="s">
        <v>2485</v>
      </c>
    </row>
    <row r="219" s="2" customFormat="1">
      <c r="A219" s="39"/>
      <c r="B219" s="40"/>
      <c r="C219" s="41"/>
      <c r="D219" s="227" t="s">
        <v>166</v>
      </c>
      <c r="E219" s="41"/>
      <c r="F219" s="228" t="s">
        <v>2486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166</v>
      </c>
      <c r="AU219" s="18" t="s">
        <v>82</v>
      </c>
    </row>
    <row r="220" s="2" customFormat="1">
      <c r="A220" s="39"/>
      <c r="B220" s="40"/>
      <c r="C220" s="41"/>
      <c r="D220" s="232" t="s">
        <v>168</v>
      </c>
      <c r="E220" s="41"/>
      <c r="F220" s="233" t="s">
        <v>2487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168</v>
      </c>
      <c r="AU220" s="18" t="s">
        <v>82</v>
      </c>
    </row>
    <row r="221" s="2" customFormat="1" ht="16.5" customHeight="1">
      <c r="A221" s="39"/>
      <c r="B221" s="40"/>
      <c r="C221" s="214" t="s">
        <v>428</v>
      </c>
      <c r="D221" s="214" t="s">
        <v>159</v>
      </c>
      <c r="E221" s="215" t="s">
        <v>2488</v>
      </c>
      <c r="F221" s="216" t="s">
        <v>2489</v>
      </c>
      <c r="G221" s="217" t="s">
        <v>247</v>
      </c>
      <c r="H221" s="218">
        <v>95</v>
      </c>
      <c r="I221" s="219"/>
      <c r="J221" s="220">
        <f>ROUND(I221*H221,2)</f>
        <v>0</v>
      </c>
      <c r="K221" s="216" t="s">
        <v>163</v>
      </c>
      <c r="L221" s="45"/>
      <c r="M221" s="221" t="s">
        <v>19</v>
      </c>
      <c r="N221" s="222" t="s">
        <v>43</v>
      </c>
      <c r="O221" s="85"/>
      <c r="P221" s="223">
        <f>O221*H221</f>
        <v>0</v>
      </c>
      <c r="Q221" s="223">
        <v>0.0020100000000000001</v>
      </c>
      <c r="R221" s="223">
        <f>Q221*H221</f>
        <v>0.19095000000000001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300</v>
      </c>
      <c r="AT221" s="225" t="s">
        <v>159</v>
      </c>
      <c r="AU221" s="225" t="s">
        <v>82</v>
      </c>
      <c r="AY221" s="18" t="s">
        <v>157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80</v>
      </c>
      <c r="BK221" s="226">
        <f>ROUND(I221*H221,2)</f>
        <v>0</v>
      </c>
      <c r="BL221" s="18" t="s">
        <v>300</v>
      </c>
      <c r="BM221" s="225" t="s">
        <v>2490</v>
      </c>
    </row>
    <row r="222" s="2" customFormat="1">
      <c r="A222" s="39"/>
      <c r="B222" s="40"/>
      <c r="C222" s="41"/>
      <c r="D222" s="227" t="s">
        <v>166</v>
      </c>
      <c r="E222" s="41"/>
      <c r="F222" s="228" t="s">
        <v>2491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166</v>
      </c>
      <c r="AU222" s="18" t="s">
        <v>82</v>
      </c>
    </row>
    <row r="223" s="2" customFormat="1">
      <c r="A223" s="39"/>
      <c r="B223" s="40"/>
      <c r="C223" s="41"/>
      <c r="D223" s="232" t="s">
        <v>168</v>
      </c>
      <c r="E223" s="41"/>
      <c r="F223" s="233" t="s">
        <v>2492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168</v>
      </c>
      <c r="AU223" s="18" t="s">
        <v>82</v>
      </c>
    </row>
    <row r="224" s="2" customFormat="1" ht="16.5" customHeight="1">
      <c r="A224" s="39"/>
      <c r="B224" s="40"/>
      <c r="C224" s="214" t="s">
        <v>435</v>
      </c>
      <c r="D224" s="214" t="s">
        <v>159</v>
      </c>
      <c r="E224" s="215" t="s">
        <v>2493</v>
      </c>
      <c r="F224" s="216" t="s">
        <v>2494</v>
      </c>
      <c r="G224" s="217" t="s">
        <v>247</v>
      </c>
      <c r="H224" s="218">
        <v>236</v>
      </c>
      <c r="I224" s="219"/>
      <c r="J224" s="220">
        <f>ROUND(I224*H224,2)</f>
        <v>0</v>
      </c>
      <c r="K224" s="216" t="s">
        <v>163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0.00040999999999999999</v>
      </c>
      <c r="R224" s="223">
        <f>Q224*H224</f>
        <v>0.096759999999999999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300</v>
      </c>
      <c r="AT224" s="225" t="s">
        <v>159</v>
      </c>
      <c r="AU224" s="225" t="s">
        <v>82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300</v>
      </c>
      <c r="BM224" s="225" t="s">
        <v>2495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2496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82</v>
      </c>
    </row>
    <row r="226" s="2" customFormat="1">
      <c r="A226" s="39"/>
      <c r="B226" s="40"/>
      <c r="C226" s="41"/>
      <c r="D226" s="232" t="s">
        <v>168</v>
      </c>
      <c r="E226" s="41"/>
      <c r="F226" s="233" t="s">
        <v>2497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168</v>
      </c>
      <c r="AU226" s="18" t="s">
        <v>82</v>
      </c>
    </row>
    <row r="227" s="13" customFormat="1">
      <c r="A227" s="13"/>
      <c r="B227" s="234"/>
      <c r="C227" s="235"/>
      <c r="D227" s="227" t="s">
        <v>170</v>
      </c>
      <c r="E227" s="236" t="s">
        <v>19</v>
      </c>
      <c r="F227" s="237" t="s">
        <v>1748</v>
      </c>
      <c r="G227" s="235"/>
      <c r="H227" s="238">
        <v>194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170</v>
      </c>
      <c r="AU227" s="244" t="s">
        <v>82</v>
      </c>
      <c r="AV227" s="13" t="s">
        <v>82</v>
      </c>
      <c r="AW227" s="13" t="s">
        <v>33</v>
      </c>
      <c r="AX227" s="13" t="s">
        <v>72</v>
      </c>
      <c r="AY227" s="244" t="s">
        <v>157</v>
      </c>
    </row>
    <row r="228" s="13" customFormat="1">
      <c r="A228" s="13"/>
      <c r="B228" s="234"/>
      <c r="C228" s="235"/>
      <c r="D228" s="227" t="s">
        <v>170</v>
      </c>
      <c r="E228" s="236" t="s">
        <v>19</v>
      </c>
      <c r="F228" s="237" t="s">
        <v>401</v>
      </c>
      <c r="G228" s="235"/>
      <c r="H228" s="238">
        <v>30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82</v>
      </c>
      <c r="AV228" s="13" t="s">
        <v>82</v>
      </c>
      <c r="AW228" s="13" t="s">
        <v>33</v>
      </c>
      <c r="AX228" s="13" t="s">
        <v>72</v>
      </c>
      <c r="AY228" s="244" t="s">
        <v>157</v>
      </c>
    </row>
    <row r="229" s="13" customFormat="1">
      <c r="A229" s="13"/>
      <c r="B229" s="234"/>
      <c r="C229" s="235"/>
      <c r="D229" s="227" t="s">
        <v>170</v>
      </c>
      <c r="E229" s="236" t="s">
        <v>19</v>
      </c>
      <c r="F229" s="237" t="s">
        <v>270</v>
      </c>
      <c r="G229" s="235"/>
      <c r="H229" s="238">
        <v>12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157</v>
      </c>
    </row>
    <row r="230" s="15" customFormat="1">
      <c r="A230" s="15"/>
      <c r="B230" s="256"/>
      <c r="C230" s="257"/>
      <c r="D230" s="227" t="s">
        <v>170</v>
      </c>
      <c r="E230" s="258" t="s">
        <v>19</v>
      </c>
      <c r="F230" s="259" t="s">
        <v>208</v>
      </c>
      <c r="G230" s="257"/>
      <c r="H230" s="260">
        <v>236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170</v>
      </c>
      <c r="AU230" s="266" t="s">
        <v>82</v>
      </c>
      <c r="AV230" s="15" t="s">
        <v>164</v>
      </c>
      <c r="AW230" s="15" t="s">
        <v>33</v>
      </c>
      <c r="AX230" s="15" t="s">
        <v>80</v>
      </c>
      <c r="AY230" s="266" t="s">
        <v>157</v>
      </c>
    </row>
    <row r="231" s="2" customFormat="1" ht="16.5" customHeight="1">
      <c r="A231" s="39"/>
      <c r="B231" s="40"/>
      <c r="C231" s="214" t="s">
        <v>442</v>
      </c>
      <c r="D231" s="214" t="s">
        <v>159</v>
      </c>
      <c r="E231" s="215" t="s">
        <v>2498</v>
      </c>
      <c r="F231" s="216" t="s">
        <v>2499</v>
      </c>
      <c r="G231" s="217" t="s">
        <v>247</v>
      </c>
      <c r="H231" s="218">
        <v>86</v>
      </c>
      <c r="I231" s="219"/>
      <c r="J231" s="220">
        <f>ROUND(I231*H231,2)</f>
        <v>0</v>
      </c>
      <c r="K231" s="216" t="s">
        <v>163</v>
      </c>
      <c r="L231" s="45"/>
      <c r="M231" s="221" t="s">
        <v>19</v>
      </c>
      <c r="N231" s="222" t="s">
        <v>43</v>
      </c>
      <c r="O231" s="85"/>
      <c r="P231" s="223">
        <f>O231*H231</f>
        <v>0</v>
      </c>
      <c r="Q231" s="223">
        <v>0.00048000000000000001</v>
      </c>
      <c r="R231" s="223">
        <f>Q231*H231</f>
        <v>0.041280000000000004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300</v>
      </c>
      <c r="AT231" s="225" t="s">
        <v>159</v>
      </c>
      <c r="AU231" s="225" t="s">
        <v>82</v>
      </c>
      <c r="AY231" s="18" t="s">
        <v>157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80</v>
      </c>
      <c r="BK231" s="226">
        <f>ROUND(I231*H231,2)</f>
        <v>0</v>
      </c>
      <c r="BL231" s="18" t="s">
        <v>300</v>
      </c>
      <c r="BM231" s="225" t="s">
        <v>2500</v>
      </c>
    </row>
    <row r="232" s="2" customFormat="1">
      <c r="A232" s="39"/>
      <c r="B232" s="40"/>
      <c r="C232" s="41"/>
      <c r="D232" s="227" t="s">
        <v>166</v>
      </c>
      <c r="E232" s="41"/>
      <c r="F232" s="228" t="s">
        <v>2501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166</v>
      </c>
      <c r="AU232" s="18" t="s">
        <v>82</v>
      </c>
    </row>
    <row r="233" s="2" customFormat="1">
      <c r="A233" s="39"/>
      <c r="B233" s="40"/>
      <c r="C233" s="41"/>
      <c r="D233" s="232" t="s">
        <v>168</v>
      </c>
      <c r="E233" s="41"/>
      <c r="F233" s="233" t="s">
        <v>2502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168</v>
      </c>
      <c r="AU233" s="18" t="s">
        <v>82</v>
      </c>
    </row>
    <row r="234" s="13" customFormat="1">
      <c r="A234" s="13"/>
      <c r="B234" s="234"/>
      <c r="C234" s="235"/>
      <c r="D234" s="227" t="s">
        <v>170</v>
      </c>
      <c r="E234" s="236" t="s">
        <v>19</v>
      </c>
      <c r="F234" s="237" t="s">
        <v>322</v>
      </c>
      <c r="G234" s="235"/>
      <c r="H234" s="238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170</v>
      </c>
      <c r="AU234" s="244" t="s">
        <v>82</v>
      </c>
      <c r="AV234" s="13" t="s">
        <v>82</v>
      </c>
      <c r="AW234" s="13" t="s">
        <v>33</v>
      </c>
      <c r="AX234" s="13" t="s">
        <v>72</v>
      </c>
      <c r="AY234" s="244" t="s">
        <v>157</v>
      </c>
    </row>
    <row r="235" s="13" customFormat="1">
      <c r="A235" s="13"/>
      <c r="B235" s="234"/>
      <c r="C235" s="235"/>
      <c r="D235" s="227" t="s">
        <v>170</v>
      </c>
      <c r="E235" s="236" t="s">
        <v>19</v>
      </c>
      <c r="F235" s="237" t="s">
        <v>528</v>
      </c>
      <c r="G235" s="235"/>
      <c r="H235" s="238">
        <v>48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170</v>
      </c>
      <c r="AU235" s="244" t="s">
        <v>82</v>
      </c>
      <c r="AV235" s="13" t="s">
        <v>82</v>
      </c>
      <c r="AW235" s="13" t="s">
        <v>33</v>
      </c>
      <c r="AX235" s="13" t="s">
        <v>72</v>
      </c>
      <c r="AY235" s="244" t="s">
        <v>157</v>
      </c>
    </row>
    <row r="236" s="13" customFormat="1">
      <c r="A236" s="13"/>
      <c r="B236" s="234"/>
      <c r="C236" s="235"/>
      <c r="D236" s="227" t="s">
        <v>170</v>
      </c>
      <c r="E236" s="236" t="s">
        <v>19</v>
      </c>
      <c r="F236" s="237" t="s">
        <v>322</v>
      </c>
      <c r="G236" s="235"/>
      <c r="H236" s="238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82</v>
      </c>
      <c r="AV236" s="13" t="s">
        <v>82</v>
      </c>
      <c r="AW236" s="13" t="s">
        <v>33</v>
      </c>
      <c r="AX236" s="13" t="s">
        <v>72</v>
      </c>
      <c r="AY236" s="244" t="s">
        <v>157</v>
      </c>
    </row>
    <row r="237" s="15" customFormat="1">
      <c r="A237" s="15"/>
      <c r="B237" s="256"/>
      <c r="C237" s="257"/>
      <c r="D237" s="227" t="s">
        <v>170</v>
      </c>
      <c r="E237" s="258" t="s">
        <v>19</v>
      </c>
      <c r="F237" s="259" t="s">
        <v>208</v>
      </c>
      <c r="G237" s="257"/>
      <c r="H237" s="260">
        <v>86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170</v>
      </c>
      <c r="AU237" s="266" t="s">
        <v>82</v>
      </c>
      <c r="AV237" s="15" t="s">
        <v>164</v>
      </c>
      <c r="AW237" s="15" t="s">
        <v>33</v>
      </c>
      <c r="AX237" s="15" t="s">
        <v>80</v>
      </c>
      <c r="AY237" s="266" t="s">
        <v>157</v>
      </c>
    </row>
    <row r="238" s="2" customFormat="1" ht="16.5" customHeight="1">
      <c r="A238" s="39"/>
      <c r="B238" s="40"/>
      <c r="C238" s="214" t="s">
        <v>448</v>
      </c>
      <c r="D238" s="214" t="s">
        <v>159</v>
      </c>
      <c r="E238" s="215" t="s">
        <v>2503</v>
      </c>
      <c r="F238" s="216" t="s">
        <v>2504</v>
      </c>
      <c r="G238" s="217" t="s">
        <v>247</v>
      </c>
      <c r="H238" s="218">
        <v>7</v>
      </c>
      <c r="I238" s="219"/>
      <c r="J238" s="220">
        <f>ROUND(I238*H238,2)</f>
        <v>0</v>
      </c>
      <c r="K238" s="216" t="s">
        <v>163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0.00071000000000000002</v>
      </c>
      <c r="R238" s="223">
        <f>Q238*H238</f>
        <v>0.0049700000000000005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300</v>
      </c>
      <c r="AT238" s="225" t="s">
        <v>159</v>
      </c>
      <c r="AU238" s="225" t="s">
        <v>82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300</v>
      </c>
      <c r="BM238" s="225" t="s">
        <v>2505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2506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82</v>
      </c>
    </row>
    <row r="240" s="2" customFormat="1">
      <c r="A240" s="39"/>
      <c r="B240" s="40"/>
      <c r="C240" s="41"/>
      <c r="D240" s="232" t="s">
        <v>168</v>
      </c>
      <c r="E240" s="41"/>
      <c r="F240" s="233" t="s">
        <v>2507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168</v>
      </c>
      <c r="AU240" s="18" t="s">
        <v>82</v>
      </c>
    </row>
    <row r="241" s="13" customFormat="1">
      <c r="A241" s="13"/>
      <c r="B241" s="234"/>
      <c r="C241" s="235"/>
      <c r="D241" s="227" t="s">
        <v>170</v>
      </c>
      <c r="E241" s="236" t="s">
        <v>19</v>
      </c>
      <c r="F241" s="237" t="s">
        <v>2508</v>
      </c>
      <c r="G241" s="235"/>
      <c r="H241" s="238">
        <v>7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170</v>
      </c>
      <c r="AU241" s="244" t="s">
        <v>82</v>
      </c>
      <c r="AV241" s="13" t="s">
        <v>82</v>
      </c>
      <c r="AW241" s="13" t="s">
        <v>33</v>
      </c>
      <c r="AX241" s="13" t="s">
        <v>80</v>
      </c>
      <c r="AY241" s="244" t="s">
        <v>157</v>
      </c>
    </row>
    <row r="242" s="2" customFormat="1" ht="16.5" customHeight="1">
      <c r="A242" s="39"/>
      <c r="B242" s="40"/>
      <c r="C242" s="214" t="s">
        <v>454</v>
      </c>
      <c r="D242" s="214" t="s">
        <v>159</v>
      </c>
      <c r="E242" s="215" t="s">
        <v>2509</v>
      </c>
      <c r="F242" s="216" t="s">
        <v>2510</v>
      </c>
      <c r="G242" s="217" t="s">
        <v>247</v>
      </c>
      <c r="H242" s="218">
        <v>14</v>
      </c>
      <c r="I242" s="219"/>
      <c r="J242" s="220">
        <f>ROUND(I242*H242,2)</f>
        <v>0</v>
      </c>
      <c r="K242" s="216" t="s">
        <v>163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0.0022399999999999998</v>
      </c>
      <c r="R242" s="223">
        <f>Q242*H242</f>
        <v>0.031359999999999999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300</v>
      </c>
      <c r="AT242" s="225" t="s">
        <v>159</v>
      </c>
      <c r="AU242" s="225" t="s">
        <v>82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300</v>
      </c>
      <c r="BM242" s="225" t="s">
        <v>2511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2512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82</v>
      </c>
    </row>
    <row r="244" s="2" customFormat="1">
      <c r="A244" s="39"/>
      <c r="B244" s="40"/>
      <c r="C244" s="41"/>
      <c r="D244" s="232" t="s">
        <v>168</v>
      </c>
      <c r="E244" s="41"/>
      <c r="F244" s="233" t="s">
        <v>2513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168</v>
      </c>
      <c r="AU244" s="18" t="s">
        <v>82</v>
      </c>
    </row>
    <row r="245" s="13" customFormat="1">
      <c r="A245" s="13"/>
      <c r="B245" s="234"/>
      <c r="C245" s="235"/>
      <c r="D245" s="227" t="s">
        <v>170</v>
      </c>
      <c r="E245" s="236" t="s">
        <v>19</v>
      </c>
      <c r="F245" s="237" t="s">
        <v>2514</v>
      </c>
      <c r="G245" s="235"/>
      <c r="H245" s="238">
        <v>14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170</v>
      </c>
      <c r="AU245" s="244" t="s">
        <v>82</v>
      </c>
      <c r="AV245" s="13" t="s">
        <v>82</v>
      </c>
      <c r="AW245" s="13" t="s">
        <v>33</v>
      </c>
      <c r="AX245" s="13" t="s">
        <v>80</v>
      </c>
      <c r="AY245" s="244" t="s">
        <v>157</v>
      </c>
    </row>
    <row r="246" s="2" customFormat="1" ht="16.5" customHeight="1">
      <c r="A246" s="39"/>
      <c r="B246" s="40"/>
      <c r="C246" s="214" t="s">
        <v>461</v>
      </c>
      <c r="D246" s="214" t="s">
        <v>159</v>
      </c>
      <c r="E246" s="215" t="s">
        <v>2515</v>
      </c>
      <c r="F246" s="216" t="s">
        <v>2516</v>
      </c>
      <c r="G246" s="217" t="s">
        <v>308</v>
      </c>
      <c r="H246" s="218">
        <v>59</v>
      </c>
      <c r="I246" s="219"/>
      <c r="J246" s="220">
        <f>ROUND(I246*H246,2)</f>
        <v>0</v>
      </c>
      <c r="K246" s="216" t="s">
        <v>163</v>
      </c>
      <c r="L246" s="45"/>
      <c r="M246" s="221" t="s">
        <v>19</v>
      </c>
      <c r="N246" s="222" t="s">
        <v>43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300</v>
      </c>
      <c r="AT246" s="225" t="s">
        <v>159</v>
      </c>
      <c r="AU246" s="225" t="s">
        <v>82</v>
      </c>
      <c r="AY246" s="18" t="s">
        <v>157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80</v>
      </c>
      <c r="BK246" s="226">
        <f>ROUND(I246*H246,2)</f>
        <v>0</v>
      </c>
      <c r="BL246" s="18" t="s">
        <v>300</v>
      </c>
      <c r="BM246" s="225" t="s">
        <v>2517</v>
      </c>
    </row>
    <row r="247" s="2" customFormat="1">
      <c r="A247" s="39"/>
      <c r="B247" s="40"/>
      <c r="C247" s="41"/>
      <c r="D247" s="227" t="s">
        <v>166</v>
      </c>
      <c r="E247" s="41"/>
      <c r="F247" s="228" t="s">
        <v>2518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166</v>
      </c>
      <c r="AU247" s="18" t="s">
        <v>82</v>
      </c>
    </row>
    <row r="248" s="2" customFormat="1">
      <c r="A248" s="39"/>
      <c r="B248" s="40"/>
      <c r="C248" s="41"/>
      <c r="D248" s="232" t="s">
        <v>168</v>
      </c>
      <c r="E248" s="41"/>
      <c r="F248" s="233" t="s">
        <v>2519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168</v>
      </c>
      <c r="AU248" s="18" t="s">
        <v>82</v>
      </c>
    </row>
    <row r="249" s="2" customFormat="1" ht="16.5" customHeight="1">
      <c r="A249" s="39"/>
      <c r="B249" s="40"/>
      <c r="C249" s="214" t="s">
        <v>468</v>
      </c>
      <c r="D249" s="214" t="s">
        <v>159</v>
      </c>
      <c r="E249" s="215" t="s">
        <v>2520</v>
      </c>
      <c r="F249" s="216" t="s">
        <v>2521</v>
      </c>
      <c r="G249" s="217" t="s">
        <v>308</v>
      </c>
      <c r="H249" s="218">
        <v>21</v>
      </c>
      <c r="I249" s="219"/>
      <c r="J249" s="220">
        <f>ROUND(I249*H249,2)</f>
        <v>0</v>
      </c>
      <c r="K249" s="216" t="s">
        <v>163</v>
      </c>
      <c r="L249" s="45"/>
      <c r="M249" s="221" t="s">
        <v>19</v>
      </c>
      <c r="N249" s="222" t="s">
        <v>43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300</v>
      </c>
      <c r="AT249" s="225" t="s">
        <v>159</v>
      </c>
      <c r="AU249" s="225" t="s">
        <v>82</v>
      </c>
      <c r="AY249" s="18" t="s">
        <v>157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80</v>
      </c>
      <c r="BK249" s="226">
        <f>ROUND(I249*H249,2)</f>
        <v>0</v>
      </c>
      <c r="BL249" s="18" t="s">
        <v>300</v>
      </c>
      <c r="BM249" s="225" t="s">
        <v>2522</v>
      </c>
    </row>
    <row r="250" s="2" customFormat="1">
      <c r="A250" s="39"/>
      <c r="B250" s="40"/>
      <c r="C250" s="41"/>
      <c r="D250" s="227" t="s">
        <v>166</v>
      </c>
      <c r="E250" s="41"/>
      <c r="F250" s="228" t="s">
        <v>2523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166</v>
      </c>
      <c r="AU250" s="18" t="s">
        <v>82</v>
      </c>
    </row>
    <row r="251" s="2" customFormat="1">
      <c r="A251" s="39"/>
      <c r="B251" s="40"/>
      <c r="C251" s="41"/>
      <c r="D251" s="232" t="s">
        <v>168</v>
      </c>
      <c r="E251" s="41"/>
      <c r="F251" s="233" t="s">
        <v>2524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168</v>
      </c>
      <c r="AU251" s="18" t="s">
        <v>82</v>
      </c>
    </row>
    <row r="252" s="2" customFormat="1" ht="16.5" customHeight="1">
      <c r="A252" s="39"/>
      <c r="B252" s="40"/>
      <c r="C252" s="214" t="s">
        <v>477</v>
      </c>
      <c r="D252" s="214" t="s">
        <v>159</v>
      </c>
      <c r="E252" s="215" t="s">
        <v>2525</v>
      </c>
      <c r="F252" s="216" t="s">
        <v>2526</v>
      </c>
      <c r="G252" s="217" t="s">
        <v>308</v>
      </c>
      <c r="H252" s="218">
        <v>21</v>
      </c>
      <c r="I252" s="219"/>
      <c r="J252" s="220">
        <f>ROUND(I252*H252,2)</f>
        <v>0</v>
      </c>
      <c r="K252" s="216" t="s">
        <v>163</v>
      </c>
      <c r="L252" s="45"/>
      <c r="M252" s="221" t="s">
        <v>19</v>
      </c>
      <c r="N252" s="222" t="s">
        <v>43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300</v>
      </c>
      <c r="AT252" s="225" t="s">
        <v>159</v>
      </c>
      <c r="AU252" s="225" t="s">
        <v>82</v>
      </c>
      <c r="AY252" s="18" t="s">
        <v>157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80</v>
      </c>
      <c r="BK252" s="226">
        <f>ROUND(I252*H252,2)</f>
        <v>0</v>
      </c>
      <c r="BL252" s="18" t="s">
        <v>300</v>
      </c>
      <c r="BM252" s="225" t="s">
        <v>2527</v>
      </c>
    </row>
    <row r="253" s="2" customFormat="1">
      <c r="A253" s="39"/>
      <c r="B253" s="40"/>
      <c r="C253" s="41"/>
      <c r="D253" s="227" t="s">
        <v>166</v>
      </c>
      <c r="E253" s="41"/>
      <c r="F253" s="228" t="s">
        <v>2528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166</v>
      </c>
      <c r="AU253" s="18" t="s">
        <v>82</v>
      </c>
    </row>
    <row r="254" s="2" customFormat="1">
      <c r="A254" s="39"/>
      <c r="B254" s="40"/>
      <c r="C254" s="41"/>
      <c r="D254" s="232" t="s">
        <v>168</v>
      </c>
      <c r="E254" s="41"/>
      <c r="F254" s="233" t="s">
        <v>2529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168</v>
      </c>
      <c r="AU254" s="18" t="s">
        <v>82</v>
      </c>
    </row>
    <row r="255" s="2" customFormat="1" ht="21.75" customHeight="1">
      <c r="A255" s="39"/>
      <c r="B255" s="40"/>
      <c r="C255" s="214" t="s">
        <v>487</v>
      </c>
      <c r="D255" s="214" t="s">
        <v>159</v>
      </c>
      <c r="E255" s="215" t="s">
        <v>2530</v>
      </c>
      <c r="F255" s="216" t="s">
        <v>2531</v>
      </c>
      <c r="G255" s="217" t="s">
        <v>308</v>
      </c>
      <c r="H255" s="218">
        <v>18</v>
      </c>
      <c r="I255" s="219"/>
      <c r="J255" s="220">
        <f>ROUND(I255*H255,2)</f>
        <v>0</v>
      </c>
      <c r="K255" s="216" t="s">
        <v>163</v>
      </c>
      <c r="L255" s="45"/>
      <c r="M255" s="221" t="s">
        <v>19</v>
      </c>
      <c r="N255" s="222" t="s">
        <v>43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300</v>
      </c>
      <c r="AT255" s="225" t="s">
        <v>159</v>
      </c>
      <c r="AU255" s="225" t="s">
        <v>82</v>
      </c>
      <c r="AY255" s="18" t="s">
        <v>157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80</v>
      </c>
      <c r="BK255" s="226">
        <f>ROUND(I255*H255,2)</f>
        <v>0</v>
      </c>
      <c r="BL255" s="18" t="s">
        <v>300</v>
      </c>
      <c r="BM255" s="225" t="s">
        <v>2532</v>
      </c>
    </row>
    <row r="256" s="2" customFormat="1">
      <c r="A256" s="39"/>
      <c r="B256" s="40"/>
      <c r="C256" s="41"/>
      <c r="D256" s="227" t="s">
        <v>166</v>
      </c>
      <c r="E256" s="41"/>
      <c r="F256" s="228" t="s">
        <v>2533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166</v>
      </c>
      <c r="AU256" s="18" t="s">
        <v>82</v>
      </c>
    </row>
    <row r="257" s="2" customFormat="1">
      <c r="A257" s="39"/>
      <c r="B257" s="40"/>
      <c r="C257" s="41"/>
      <c r="D257" s="232" t="s">
        <v>168</v>
      </c>
      <c r="E257" s="41"/>
      <c r="F257" s="233" t="s">
        <v>2534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168</v>
      </c>
      <c r="AU257" s="18" t="s">
        <v>82</v>
      </c>
    </row>
    <row r="258" s="2" customFormat="1" ht="24.15" customHeight="1">
      <c r="A258" s="39"/>
      <c r="B258" s="40"/>
      <c r="C258" s="214" t="s">
        <v>496</v>
      </c>
      <c r="D258" s="214" t="s">
        <v>159</v>
      </c>
      <c r="E258" s="215" t="s">
        <v>2535</v>
      </c>
      <c r="F258" s="216" t="s">
        <v>2536</v>
      </c>
      <c r="G258" s="217" t="s">
        <v>308</v>
      </c>
      <c r="H258" s="218">
        <v>1</v>
      </c>
      <c r="I258" s="219"/>
      <c r="J258" s="220">
        <f>ROUND(I258*H258,2)</f>
        <v>0</v>
      </c>
      <c r="K258" s="216" t="s">
        <v>163</v>
      </c>
      <c r="L258" s="45"/>
      <c r="M258" s="221" t="s">
        <v>19</v>
      </c>
      <c r="N258" s="222" t="s">
        <v>43</v>
      </c>
      <c r="O258" s="85"/>
      <c r="P258" s="223">
        <f>O258*H258</f>
        <v>0</v>
      </c>
      <c r="Q258" s="223">
        <v>0.00089999999999999998</v>
      </c>
      <c r="R258" s="223">
        <f>Q258*H258</f>
        <v>0.00089999999999999998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300</v>
      </c>
      <c r="AT258" s="225" t="s">
        <v>159</v>
      </c>
      <c r="AU258" s="225" t="s">
        <v>82</v>
      </c>
      <c r="AY258" s="18" t="s">
        <v>157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80</v>
      </c>
      <c r="BK258" s="226">
        <f>ROUND(I258*H258,2)</f>
        <v>0</v>
      </c>
      <c r="BL258" s="18" t="s">
        <v>300</v>
      </c>
      <c r="BM258" s="225" t="s">
        <v>2537</v>
      </c>
    </row>
    <row r="259" s="2" customFormat="1">
      <c r="A259" s="39"/>
      <c r="B259" s="40"/>
      <c r="C259" s="41"/>
      <c r="D259" s="227" t="s">
        <v>166</v>
      </c>
      <c r="E259" s="41"/>
      <c r="F259" s="228" t="s">
        <v>2538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166</v>
      </c>
      <c r="AU259" s="18" t="s">
        <v>82</v>
      </c>
    </row>
    <row r="260" s="2" customFormat="1">
      <c r="A260" s="39"/>
      <c r="B260" s="40"/>
      <c r="C260" s="41"/>
      <c r="D260" s="232" t="s">
        <v>168</v>
      </c>
      <c r="E260" s="41"/>
      <c r="F260" s="233" t="s">
        <v>2539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168</v>
      </c>
      <c r="AU260" s="18" t="s">
        <v>82</v>
      </c>
    </row>
    <row r="261" s="2" customFormat="1" ht="24.15" customHeight="1">
      <c r="A261" s="39"/>
      <c r="B261" s="40"/>
      <c r="C261" s="214" t="s">
        <v>504</v>
      </c>
      <c r="D261" s="214" t="s">
        <v>159</v>
      </c>
      <c r="E261" s="215" t="s">
        <v>2540</v>
      </c>
      <c r="F261" s="216" t="s">
        <v>2541</v>
      </c>
      <c r="G261" s="217" t="s">
        <v>308</v>
      </c>
      <c r="H261" s="218">
        <v>1</v>
      </c>
      <c r="I261" s="219"/>
      <c r="J261" s="220">
        <f>ROUND(I261*H261,2)</f>
        <v>0</v>
      </c>
      <c r="K261" s="216" t="s">
        <v>163</v>
      </c>
      <c r="L261" s="45"/>
      <c r="M261" s="221" t="s">
        <v>19</v>
      </c>
      <c r="N261" s="222" t="s">
        <v>43</v>
      </c>
      <c r="O261" s="85"/>
      <c r="P261" s="223">
        <f>O261*H261</f>
        <v>0</v>
      </c>
      <c r="Q261" s="223">
        <v>0.0032699999999999999</v>
      </c>
      <c r="R261" s="223">
        <f>Q261*H261</f>
        <v>0.0032699999999999999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300</v>
      </c>
      <c r="AT261" s="225" t="s">
        <v>159</v>
      </c>
      <c r="AU261" s="225" t="s">
        <v>82</v>
      </c>
      <c r="AY261" s="18" t="s">
        <v>157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80</v>
      </c>
      <c r="BK261" s="226">
        <f>ROUND(I261*H261,2)</f>
        <v>0</v>
      </c>
      <c r="BL261" s="18" t="s">
        <v>300</v>
      </c>
      <c r="BM261" s="225" t="s">
        <v>2542</v>
      </c>
    </row>
    <row r="262" s="2" customFormat="1">
      <c r="A262" s="39"/>
      <c r="B262" s="40"/>
      <c r="C262" s="41"/>
      <c r="D262" s="227" t="s">
        <v>166</v>
      </c>
      <c r="E262" s="41"/>
      <c r="F262" s="228" t="s">
        <v>2543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166</v>
      </c>
      <c r="AU262" s="18" t="s">
        <v>82</v>
      </c>
    </row>
    <row r="263" s="2" customFormat="1">
      <c r="A263" s="39"/>
      <c r="B263" s="40"/>
      <c r="C263" s="41"/>
      <c r="D263" s="232" t="s">
        <v>168</v>
      </c>
      <c r="E263" s="41"/>
      <c r="F263" s="233" t="s">
        <v>2544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168</v>
      </c>
      <c r="AU263" s="18" t="s">
        <v>82</v>
      </c>
    </row>
    <row r="264" s="2" customFormat="1" ht="16.5" customHeight="1">
      <c r="A264" s="39"/>
      <c r="B264" s="40"/>
      <c r="C264" s="214" t="s">
        <v>511</v>
      </c>
      <c r="D264" s="214" t="s">
        <v>159</v>
      </c>
      <c r="E264" s="215" t="s">
        <v>2545</v>
      </c>
      <c r="F264" s="216" t="s">
        <v>2546</v>
      </c>
      <c r="G264" s="217" t="s">
        <v>308</v>
      </c>
      <c r="H264" s="218">
        <v>6</v>
      </c>
      <c r="I264" s="219"/>
      <c r="J264" s="220">
        <f>ROUND(I264*H264,2)</f>
        <v>0</v>
      </c>
      <c r="K264" s="216" t="s">
        <v>163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8.0000000000000007E-05</v>
      </c>
      <c r="R264" s="223">
        <f>Q264*H264</f>
        <v>0.00048000000000000007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300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300</v>
      </c>
      <c r="BM264" s="225" t="s">
        <v>2547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2548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2549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2" customFormat="1" ht="16.5" customHeight="1">
      <c r="A267" s="39"/>
      <c r="B267" s="40"/>
      <c r="C267" s="214" t="s">
        <v>515</v>
      </c>
      <c r="D267" s="214" t="s">
        <v>159</v>
      </c>
      <c r="E267" s="215" t="s">
        <v>2550</v>
      </c>
      <c r="F267" s="216" t="s">
        <v>2551</v>
      </c>
      <c r="G267" s="217" t="s">
        <v>308</v>
      </c>
      <c r="H267" s="218">
        <v>1</v>
      </c>
      <c r="I267" s="219"/>
      <c r="J267" s="220">
        <f>ROUND(I267*H267,2)</f>
        <v>0</v>
      </c>
      <c r="K267" s="216" t="s">
        <v>163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0.00029</v>
      </c>
      <c r="R267" s="223">
        <f>Q267*H267</f>
        <v>0.00029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300</v>
      </c>
      <c r="AT267" s="225" t="s">
        <v>159</v>
      </c>
      <c r="AU267" s="225" t="s">
        <v>82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300</v>
      </c>
      <c r="BM267" s="225" t="s">
        <v>2552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2553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82</v>
      </c>
    </row>
    <row r="269" s="2" customFormat="1">
      <c r="A269" s="39"/>
      <c r="B269" s="40"/>
      <c r="C269" s="41"/>
      <c r="D269" s="232" t="s">
        <v>168</v>
      </c>
      <c r="E269" s="41"/>
      <c r="F269" s="233" t="s">
        <v>2554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168</v>
      </c>
      <c r="AU269" s="18" t="s">
        <v>82</v>
      </c>
    </row>
    <row r="270" s="2" customFormat="1" ht="21.75" customHeight="1">
      <c r="A270" s="39"/>
      <c r="B270" s="40"/>
      <c r="C270" s="214" t="s">
        <v>521</v>
      </c>
      <c r="D270" s="214" t="s">
        <v>159</v>
      </c>
      <c r="E270" s="215" t="s">
        <v>2555</v>
      </c>
      <c r="F270" s="216" t="s">
        <v>2556</v>
      </c>
      <c r="G270" s="217" t="s">
        <v>247</v>
      </c>
      <c r="H270" s="218">
        <v>446</v>
      </c>
      <c r="I270" s="219"/>
      <c r="J270" s="220">
        <f>ROUND(I270*H270,2)</f>
        <v>0</v>
      </c>
      <c r="K270" s="216" t="s">
        <v>163</v>
      </c>
      <c r="L270" s="45"/>
      <c r="M270" s="221" t="s">
        <v>19</v>
      </c>
      <c r="N270" s="222" t="s">
        <v>43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300</v>
      </c>
      <c r="AT270" s="225" t="s">
        <v>159</v>
      </c>
      <c r="AU270" s="225" t="s">
        <v>82</v>
      </c>
      <c r="AY270" s="18" t="s">
        <v>157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80</v>
      </c>
      <c r="BK270" s="226">
        <f>ROUND(I270*H270,2)</f>
        <v>0</v>
      </c>
      <c r="BL270" s="18" t="s">
        <v>300</v>
      </c>
      <c r="BM270" s="225" t="s">
        <v>2557</v>
      </c>
    </row>
    <row r="271" s="2" customFormat="1">
      <c r="A271" s="39"/>
      <c r="B271" s="40"/>
      <c r="C271" s="41"/>
      <c r="D271" s="227" t="s">
        <v>166</v>
      </c>
      <c r="E271" s="41"/>
      <c r="F271" s="228" t="s">
        <v>2558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166</v>
      </c>
      <c r="AU271" s="18" t="s">
        <v>82</v>
      </c>
    </row>
    <row r="272" s="2" customFormat="1">
      <c r="A272" s="39"/>
      <c r="B272" s="40"/>
      <c r="C272" s="41"/>
      <c r="D272" s="232" t="s">
        <v>168</v>
      </c>
      <c r="E272" s="41"/>
      <c r="F272" s="233" t="s">
        <v>2559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168</v>
      </c>
      <c r="AU272" s="18" t="s">
        <v>82</v>
      </c>
    </row>
    <row r="273" s="2" customFormat="1" ht="24.15" customHeight="1">
      <c r="A273" s="39"/>
      <c r="B273" s="40"/>
      <c r="C273" s="214" t="s">
        <v>528</v>
      </c>
      <c r="D273" s="214" t="s">
        <v>159</v>
      </c>
      <c r="E273" s="215" t="s">
        <v>2560</v>
      </c>
      <c r="F273" s="216" t="s">
        <v>2561</v>
      </c>
      <c r="G273" s="217" t="s">
        <v>247</v>
      </c>
      <c r="H273" s="218">
        <v>33</v>
      </c>
      <c r="I273" s="219"/>
      <c r="J273" s="220">
        <f>ROUND(I273*H273,2)</f>
        <v>0</v>
      </c>
      <c r="K273" s="216" t="s">
        <v>163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300</v>
      </c>
      <c r="AT273" s="225" t="s">
        <v>159</v>
      </c>
      <c r="AU273" s="225" t="s">
        <v>82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300</v>
      </c>
      <c r="BM273" s="225" t="s">
        <v>2562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2563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82</v>
      </c>
    </row>
    <row r="275" s="2" customFormat="1">
      <c r="A275" s="39"/>
      <c r="B275" s="40"/>
      <c r="C275" s="41"/>
      <c r="D275" s="232" t="s">
        <v>168</v>
      </c>
      <c r="E275" s="41"/>
      <c r="F275" s="233" t="s">
        <v>2564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82</v>
      </c>
    </row>
    <row r="276" s="2" customFormat="1" ht="24.15" customHeight="1">
      <c r="A276" s="39"/>
      <c r="B276" s="40"/>
      <c r="C276" s="214" t="s">
        <v>538</v>
      </c>
      <c r="D276" s="214" t="s">
        <v>159</v>
      </c>
      <c r="E276" s="215" t="s">
        <v>2565</v>
      </c>
      <c r="F276" s="216" t="s">
        <v>2566</v>
      </c>
      <c r="G276" s="217" t="s">
        <v>190</v>
      </c>
      <c r="H276" s="218">
        <v>0.98799999999999999</v>
      </c>
      <c r="I276" s="219"/>
      <c r="J276" s="220">
        <f>ROUND(I276*H276,2)</f>
        <v>0</v>
      </c>
      <c r="K276" s="216" t="s">
        <v>163</v>
      </c>
      <c r="L276" s="45"/>
      <c r="M276" s="221" t="s">
        <v>19</v>
      </c>
      <c r="N276" s="222" t="s">
        <v>43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300</v>
      </c>
      <c r="AT276" s="225" t="s">
        <v>159</v>
      </c>
      <c r="AU276" s="225" t="s">
        <v>82</v>
      </c>
      <c r="AY276" s="18" t="s">
        <v>157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80</v>
      </c>
      <c r="BK276" s="226">
        <f>ROUND(I276*H276,2)</f>
        <v>0</v>
      </c>
      <c r="BL276" s="18" t="s">
        <v>300</v>
      </c>
      <c r="BM276" s="225" t="s">
        <v>2567</v>
      </c>
    </row>
    <row r="277" s="2" customFormat="1">
      <c r="A277" s="39"/>
      <c r="B277" s="40"/>
      <c r="C277" s="41"/>
      <c r="D277" s="227" t="s">
        <v>166</v>
      </c>
      <c r="E277" s="41"/>
      <c r="F277" s="228" t="s">
        <v>2568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166</v>
      </c>
      <c r="AU277" s="18" t="s">
        <v>82</v>
      </c>
    </row>
    <row r="278" s="2" customFormat="1">
      <c r="A278" s="39"/>
      <c r="B278" s="40"/>
      <c r="C278" s="41"/>
      <c r="D278" s="232" t="s">
        <v>168</v>
      </c>
      <c r="E278" s="41"/>
      <c r="F278" s="233" t="s">
        <v>2569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168</v>
      </c>
      <c r="AU278" s="18" t="s">
        <v>82</v>
      </c>
    </row>
    <row r="279" s="12" customFormat="1" ht="22.8" customHeight="1">
      <c r="A279" s="12"/>
      <c r="B279" s="198"/>
      <c r="C279" s="199"/>
      <c r="D279" s="200" t="s">
        <v>71</v>
      </c>
      <c r="E279" s="212" t="s">
        <v>2570</v>
      </c>
      <c r="F279" s="212" t="s">
        <v>2571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SUM(P280:P439)</f>
        <v>0</v>
      </c>
      <c r="Q279" s="206"/>
      <c r="R279" s="207">
        <f>SUM(R280:R439)</f>
        <v>1.2882799999999999</v>
      </c>
      <c r="S279" s="206"/>
      <c r="T279" s="208">
        <f>SUM(T280:T439)</f>
        <v>0.63139999999999996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82</v>
      </c>
      <c r="AT279" s="210" t="s">
        <v>71</v>
      </c>
      <c r="AU279" s="210" t="s">
        <v>80</v>
      </c>
      <c r="AY279" s="209" t="s">
        <v>157</v>
      </c>
      <c r="BK279" s="211">
        <f>SUM(BK280:BK439)</f>
        <v>0</v>
      </c>
    </row>
    <row r="280" s="2" customFormat="1" ht="24.15" customHeight="1">
      <c r="A280" s="39"/>
      <c r="B280" s="40"/>
      <c r="C280" s="214" t="s">
        <v>547</v>
      </c>
      <c r="D280" s="214" t="s">
        <v>159</v>
      </c>
      <c r="E280" s="215" t="s">
        <v>2572</v>
      </c>
      <c r="F280" s="216" t="s">
        <v>2573</v>
      </c>
      <c r="G280" s="217" t="s">
        <v>247</v>
      </c>
      <c r="H280" s="218">
        <v>40</v>
      </c>
      <c r="I280" s="219"/>
      <c r="J280" s="220">
        <f>ROUND(I280*H280,2)</f>
        <v>0</v>
      </c>
      <c r="K280" s="216" t="s">
        <v>163</v>
      </c>
      <c r="L280" s="45"/>
      <c r="M280" s="221" t="s">
        <v>19</v>
      </c>
      <c r="N280" s="222" t="s">
        <v>43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0.0021299999999999999</v>
      </c>
      <c r="T280" s="224">
        <f>S280*H280</f>
        <v>0.085199999999999998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300</v>
      </c>
      <c r="AT280" s="225" t="s">
        <v>159</v>
      </c>
      <c r="AU280" s="225" t="s">
        <v>82</v>
      </c>
      <c r="AY280" s="18" t="s">
        <v>157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80</v>
      </c>
      <c r="BK280" s="226">
        <f>ROUND(I280*H280,2)</f>
        <v>0</v>
      </c>
      <c r="BL280" s="18" t="s">
        <v>300</v>
      </c>
      <c r="BM280" s="225" t="s">
        <v>2574</v>
      </c>
    </row>
    <row r="281" s="2" customFormat="1">
      <c r="A281" s="39"/>
      <c r="B281" s="40"/>
      <c r="C281" s="41"/>
      <c r="D281" s="227" t="s">
        <v>166</v>
      </c>
      <c r="E281" s="41"/>
      <c r="F281" s="228" t="s">
        <v>2575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166</v>
      </c>
      <c r="AU281" s="18" t="s">
        <v>82</v>
      </c>
    </row>
    <row r="282" s="2" customFormat="1">
      <c r="A282" s="39"/>
      <c r="B282" s="40"/>
      <c r="C282" s="41"/>
      <c r="D282" s="232" t="s">
        <v>168</v>
      </c>
      <c r="E282" s="41"/>
      <c r="F282" s="233" t="s">
        <v>2576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168</v>
      </c>
      <c r="AU282" s="18" t="s">
        <v>82</v>
      </c>
    </row>
    <row r="283" s="2" customFormat="1" ht="24.15" customHeight="1">
      <c r="A283" s="39"/>
      <c r="B283" s="40"/>
      <c r="C283" s="214" t="s">
        <v>557</v>
      </c>
      <c r="D283" s="214" t="s">
        <v>159</v>
      </c>
      <c r="E283" s="215" t="s">
        <v>2577</v>
      </c>
      <c r="F283" s="216" t="s">
        <v>2578</v>
      </c>
      <c r="G283" s="217" t="s">
        <v>247</v>
      </c>
      <c r="H283" s="218">
        <v>20</v>
      </c>
      <c r="I283" s="219"/>
      <c r="J283" s="220">
        <f>ROUND(I283*H283,2)</f>
        <v>0</v>
      </c>
      <c r="K283" s="216" t="s">
        <v>163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0.0067000000000000002</v>
      </c>
      <c r="T283" s="224">
        <f>S283*H283</f>
        <v>0.13400000000000001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300</v>
      </c>
      <c r="AT283" s="225" t="s">
        <v>159</v>
      </c>
      <c r="AU283" s="225" t="s">
        <v>82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300</v>
      </c>
      <c r="BM283" s="225" t="s">
        <v>2579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2580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82</v>
      </c>
    </row>
    <row r="285" s="2" customFormat="1">
      <c r="A285" s="39"/>
      <c r="B285" s="40"/>
      <c r="C285" s="41"/>
      <c r="D285" s="232" t="s">
        <v>168</v>
      </c>
      <c r="E285" s="41"/>
      <c r="F285" s="233" t="s">
        <v>2581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168</v>
      </c>
      <c r="AU285" s="18" t="s">
        <v>82</v>
      </c>
    </row>
    <row r="286" s="2" customFormat="1" ht="24.15" customHeight="1">
      <c r="A286" s="39"/>
      <c r="B286" s="40"/>
      <c r="C286" s="214" t="s">
        <v>567</v>
      </c>
      <c r="D286" s="214" t="s">
        <v>159</v>
      </c>
      <c r="E286" s="215" t="s">
        <v>2582</v>
      </c>
      <c r="F286" s="216" t="s">
        <v>2583</v>
      </c>
      <c r="G286" s="217" t="s">
        <v>247</v>
      </c>
      <c r="H286" s="218">
        <v>20</v>
      </c>
      <c r="I286" s="219"/>
      <c r="J286" s="220">
        <f>ROUND(I286*H286,2)</f>
        <v>0</v>
      </c>
      <c r="K286" s="216" t="s">
        <v>163</v>
      </c>
      <c r="L286" s="45"/>
      <c r="M286" s="221" t="s">
        <v>19</v>
      </c>
      <c r="N286" s="222" t="s">
        <v>43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0.0095899999999999996</v>
      </c>
      <c r="T286" s="224">
        <f>S286*H286</f>
        <v>0.1918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300</v>
      </c>
      <c r="AT286" s="225" t="s">
        <v>159</v>
      </c>
      <c r="AU286" s="225" t="s">
        <v>82</v>
      </c>
      <c r="AY286" s="18" t="s">
        <v>157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80</v>
      </c>
      <c r="BK286" s="226">
        <f>ROUND(I286*H286,2)</f>
        <v>0</v>
      </c>
      <c r="BL286" s="18" t="s">
        <v>300</v>
      </c>
      <c r="BM286" s="225" t="s">
        <v>2584</v>
      </c>
    </row>
    <row r="287" s="2" customFormat="1">
      <c r="A287" s="39"/>
      <c r="B287" s="40"/>
      <c r="C287" s="41"/>
      <c r="D287" s="227" t="s">
        <v>166</v>
      </c>
      <c r="E287" s="41"/>
      <c r="F287" s="228" t="s">
        <v>2585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166</v>
      </c>
      <c r="AU287" s="18" t="s">
        <v>82</v>
      </c>
    </row>
    <row r="288" s="2" customFormat="1">
      <c r="A288" s="39"/>
      <c r="B288" s="40"/>
      <c r="C288" s="41"/>
      <c r="D288" s="232" t="s">
        <v>168</v>
      </c>
      <c r="E288" s="41"/>
      <c r="F288" s="233" t="s">
        <v>2586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168</v>
      </c>
      <c r="AU288" s="18" t="s">
        <v>82</v>
      </c>
    </row>
    <row r="289" s="2" customFormat="1" ht="24.15" customHeight="1">
      <c r="A289" s="39"/>
      <c r="B289" s="40"/>
      <c r="C289" s="214" t="s">
        <v>572</v>
      </c>
      <c r="D289" s="214" t="s">
        <v>159</v>
      </c>
      <c r="E289" s="215" t="s">
        <v>2587</v>
      </c>
      <c r="F289" s="216" t="s">
        <v>2588</v>
      </c>
      <c r="G289" s="217" t="s">
        <v>247</v>
      </c>
      <c r="H289" s="218">
        <v>20</v>
      </c>
      <c r="I289" s="219"/>
      <c r="J289" s="220">
        <f>ROUND(I289*H289,2)</f>
        <v>0</v>
      </c>
      <c r="K289" s="216" t="s">
        <v>163</v>
      </c>
      <c r="L289" s="45"/>
      <c r="M289" s="221" t="s">
        <v>19</v>
      </c>
      <c r="N289" s="222" t="s">
        <v>43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0.01102</v>
      </c>
      <c r="T289" s="224">
        <f>S289*H289</f>
        <v>0.22040000000000001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300</v>
      </c>
      <c r="AT289" s="225" t="s">
        <v>159</v>
      </c>
      <c r="AU289" s="225" t="s">
        <v>82</v>
      </c>
      <c r="AY289" s="18" t="s">
        <v>157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80</v>
      </c>
      <c r="BK289" s="226">
        <f>ROUND(I289*H289,2)</f>
        <v>0</v>
      </c>
      <c r="BL289" s="18" t="s">
        <v>300</v>
      </c>
      <c r="BM289" s="225" t="s">
        <v>2589</v>
      </c>
    </row>
    <row r="290" s="2" customFormat="1">
      <c r="A290" s="39"/>
      <c r="B290" s="40"/>
      <c r="C290" s="41"/>
      <c r="D290" s="227" t="s">
        <v>166</v>
      </c>
      <c r="E290" s="41"/>
      <c r="F290" s="228" t="s">
        <v>2590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166</v>
      </c>
      <c r="AU290" s="18" t="s">
        <v>82</v>
      </c>
    </row>
    <row r="291" s="2" customFormat="1">
      <c r="A291" s="39"/>
      <c r="B291" s="40"/>
      <c r="C291" s="41"/>
      <c r="D291" s="232" t="s">
        <v>168</v>
      </c>
      <c r="E291" s="41"/>
      <c r="F291" s="233" t="s">
        <v>2591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168</v>
      </c>
      <c r="AU291" s="18" t="s">
        <v>82</v>
      </c>
    </row>
    <row r="292" s="2" customFormat="1" ht="24.15" customHeight="1">
      <c r="A292" s="39"/>
      <c r="B292" s="40"/>
      <c r="C292" s="214" t="s">
        <v>576</v>
      </c>
      <c r="D292" s="214" t="s">
        <v>159</v>
      </c>
      <c r="E292" s="215" t="s">
        <v>2592</v>
      </c>
      <c r="F292" s="216" t="s">
        <v>2593</v>
      </c>
      <c r="G292" s="217" t="s">
        <v>273</v>
      </c>
      <c r="H292" s="218">
        <v>2</v>
      </c>
      <c r="I292" s="219"/>
      <c r="J292" s="220">
        <f>ROUND(I292*H292,2)</f>
        <v>0</v>
      </c>
      <c r="K292" s="216" t="s">
        <v>163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0.01583</v>
      </c>
      <c r="R292" s="223">
        <f>Q292*H292</f>
        <v>0.031660000000000001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300</v>
      </c>
      <c r="AT292" s="225" t="s">
        <v>159</v>
      </c>
      <c r="AU292" s="225" t="s">
        <v>82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300</v>
      </c>
      <c r="BM292" s="225" t="s">
        <v>2594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2595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82</v>
      </c>
    </row>
    <row r="294" s="2" customFormat="1">
      <c r="A294" s="39"/>
      <c r="B294" s="40"/>
      <c r="C294" s="41"/>
      <c r="D294" s="232" t="s">
        <v>168</v>
      </c>
      <c r="E294" s="41"/>
      <c r="F294" s="233" t="s">
        <v>2596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168</v>
      </c>
      <c r="AU294" s="18" t="s">
        <v>82</v>
      </c>
    </row>
    <row r="295" s="2" customFormat="1" ht="24.15" customHeight="1">
      <c r="A295" s="39"/>
      <c r="B295" s="40"/>
      <c r="C295" s="214" t="s">
        <v>580</v>
      </c>
      <c r="D295" s="214" t="s">
        <v>159</v>
      </c>
      <c r="E295" s="215" t="s">
        <v>2597</v>
      </c>
      <c r="F295" s="216" t="s">
        <v>2598</v>
      </c>
      <c r="G295" s="217" t="s">
        <v>247</v>
      </c>
      <c r="H295" s="218">
        <v>19</v>
      </c>
      <c r="I295" s="219"/>
      <c r="J295" s="220">
        <f>ROUND(I295*H295,2)</f>
        <v>0</v>
      </c>
      <c r="K295" s="216" t="s">
        <v>163</v>
      </c>
      <c r="L295" s="45"/>
      <c r="M295" s="221" t="s">
        <v>19</v>
      </c>
      <c r="N295" s="222" t="s">
        <v>43</v>
      </c>
      <c r="O295" s="85"/>
      <c r="P295" s="223">
        <f>O295*H295</f>
        <v>0</v>
      </c>
      <c r="Q295" s="223">
        <v>0.0011900000000000001</v>
      </c>
      <c r="R295" s="223">
        <f>Q295*H295</f>
        <v>0.022610000000000002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300</v>
      </c>
      <c r="AT295" s="225" t="s">
        <v>159</v>
      </c>
      <c r="AU295" s="225" t="s">
        <v>82</v>
      </c>
      <c r="AY295" s="18" t="s">
        <v>157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80</v>
      </c>
      <c r="BK295" s="226">
        <f>ROUND(I295*H295,2)</f>
        <v>0</v>
      </c>
      <c r="BL295" s="18" t="s">
        <v>300</v>
      </c>
      <c r="BM295" s="225" t="s">
        <v>2599</v>
      </c>
    </row>
    <row r="296" s="2" customFormat="1">
      <c r="A296" s="39"/>
      <c r="B296" s="40"/>
      <c r="C296" s="41"/>
      <c r="D296" s="227" t="s">
        <v>166</v>
      </c>
      <c r="E296" s="41"/>
      <c r="F296" s="228" t="s">
        <v>2600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166</v>
      </c>
      <c r="AU296" s="18" t="s">
        <v>82</v>
      </c>
    </row>
    <row r="297" s="2" customFormat="1">
      <c r="A297" s="39"/>
      <c r="B297" s="40"/>
      <c r="C297" s="41"/>
      <c r="D297" s="232" t="s">
        <v>168</v>
      </c>
      <c r="E297" s="41"/>
      <c r="F297" s="233" t="s">
        <v>2601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168</v>
      </c>
      <c r="AU297" s="18" t="s">
        <v>82</v>
      </c>
    </row>
    <row r="298" s="13" customFormat="1">
      <c r="A298" s="13"/>
      <c r="B298" s="234"/>
      <c r="C298" s="235"/>
      <c r="D298" s="227" t="s">
        <v>170</v>
      </c>
      <c r="E298" s="236" t="s">
        <v>19</v>
      </c>
      <c r="F298" s="237" t="s">
        <v>2602</v>
      </c>
      <c r="G298" s="235"/>
      <c r="H298" s="238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170</v>
      </c>
      <c r="AU298" s="244" t="s">
        <v>82</v>
      </c>
      <c r="AV298" s="13" t="s">
        <v>82</v>
      </c>
      <c r="AW298" s="13" t="s">
        <v>33</v>
      </c>
      <c r="AX298" s="13" t="s">
        <v>80</v>
      </c>
      <c r="AY298" s="244" t="s">
        <v>157</v>
      </c>
    </row>
    <row r="299" s="2" customFormat="1" ht="24.15" customHeight="1">
      <c r="A299" s="39"/>
      <c r="B299" s="40"/>
      <c r="C299" s="214" t="s">
        <v>585</v>
      </c>
      <c r="D299" s="214" t="s">
        <v>159</v>
      </c>
      <c r="E299" s="215" t="s">
        <v>2603</v>
      </c>
      <c r="F299" s="216" t="s">
        <v>2604</v>
      </c>
      <c r="G299" s="217" t="s">
        <v>247</v>
      </c>
      <c r="H299" s="218">
        <v>25</v>
      </c>
      <c r="I299" s="219"/>
      <c r="J299" s="220">
        <f>ROUND(I299*H299,2)</f>
        <v>0</v>
      </c>
      <c r="K299" s="216" t="s">
        <v>163</v>
      </c>
      <c r="L299" s="45"/>
      <c r="M299" s="221" t="s">
        <v>19</v>
      </c>
      <c r="N299" s="222" t="s">
        <v>43</v>
      </c>
      <c r="O299" s="85"/>
      <c r="P299" s="223">
        <f>O299*H299</f>
        <v>0</v>
      </c>
      <c r="Q299" s="223">
        <v>0.0015</v>
      </c>
      <c r="R299" s="223">
        <f>Q299*H299</f>
        <v>0.037499999999999999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300</v>
      </c>
      <c r="AT299" s="225" t="s">
        <v>159</v>
      </c>
      <c r="AU299" s="225" t="s">
        <v>82</v>
      </c>
      <c r="AY299" s="18" t="s">
        <v>157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80</v>
      </c>
      <c r="BK299" s="226">
        <f>ROUND(I299*H299,2)</f>
        <v>0</v>
      </c>
      <c r="BL299" s="18" t="s">
        <v>300</v>
      </c>
      <c r="BM299" s="225" t="s">
        <v>2605</v>
      </c>
    </row>
    <row r="300" s="2" customFormat="1">
      <c r="A300" s="39"/>
      <c r="B300" s="40"/>
      <c r="C300" s="41"/>
      <c r="D300" s="227" t="s">
        <v>166</v>
      </c>
      <c r="E300" s="41"/>
      <c r="F300" s="228" t="s">
        <v>2606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166</v>
      </c>
      <c r="AU300" s="18" t="s">
        <v>82</v>
      </c>
    </row>
    <row r="301" s="2" customFormat="1">
      <c r="A301" s="39"/>
      <c r="B301" s="40"/>
      <c r="C301" s="41"/>
      <c r="D301" s="232" t="s">
        <v>168</v>
      </c>
      <c r="E301" s="41"/>
      <c r="F301" s="233" t="s">
        <v>2607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168</v>
      </c>
      <c r="AU301" s="18" t="s">
        <v>82</v>
      </c>
    </row>
    <row r="302" s="13" customFormat="1">
      <c r="A302" s="13"/>
      <c r="B302" s="234"/>
      <c r="C302" s="235"/>
      <c r="D302" s="227" t="s">
        <v>170</v>
      </c>
      <c r="E302" s="236" t="s">
        <v>19</v>
      </c>
      <c r="F302" s="237" t="s">
        <v>2608</v>
      </c>
      <c r="G302" s="235"/>
      <c r="H302" s="238">
        <v>25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170</v>
      </c>
      <c r="AU302" s="244" t="s">
        <v>82</v>
      </c>
      <c r="AV302" s="13" t="s">
        <v>82</v>
      </c>
      <c r="AW302" s="13" t="s">
        <v>33</v>
      </c>
      <c r="AX302" s="13" t="s">
        <v>80</v>
      </c>
      <c r="AY302" s="244" t="s">
        <v>157</v>
      </c>
    </row>
    <row r="303" s="2" customFormat="1" ht="24.15" customHeight="1">
      <c r="A303" s="39"/>
      <c r="B303" s="40"/>
      <c r="C303" s="214" t="s">
        <v>595</v>
      </c>
      <c r="D303" s="214" t="s">
        <v>159</v>
      </c>
      <c r="E303" s="215" t="s">
        <v>2609</v>
      </c>
      <c r="F303" s="216" t="s">
        <v>2610</v>
      </c>
      <c r="G303" s="217" t="s">
        <v>247</v>
      </c>
      <c r="H303" s="218">
        <v>44</v>
      </c>
      <c r="I303" s="219"/>
      <c r="J303" s="220">
        <f>ROUND(I303*H303,2)</f>
        <v>0</v>
      </c>
      <c r="K303" s="216" t="s">
        <v>163</v>
      </c>
      <c r="L303" s="45"/>
      <c r="M303" s="221" t="s">
        <v>19</v>
      </c>
      <c r="N303" s="222" t="s">
        <v>43</v>
      </c>
      <c r="O303" s="85"/>
      <c r="P303" s="223">
        <f>O303*H303</f>
        <v>0</v>
      </c>
      <c r="Q303" s="223">
        <v>0.0019499999999999999</v>
      </c>
      <c r="R303" s="223">
        <f>Q303*H303</f>
        <v>0.085800000000000001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300</v>
      </c>
      <c r="AT303" s="225" t="s">
        <v>159</v>
      </c>
      <c r="AU303" s="225" t="s">
        <v>82</v>
      </c>
      <c r="AY303" s="18" t="s">
        <v>157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80</v>
      </c>
      <c r="BK303" s="226">
        <f>ROUND(I303*H303,2)</f>
        <v>0</v>
      </c>
      <c r="BL303" s="18" t="s">
        <v>300</v>
      </c>
      <c r="BM303" s="225" t="s">
        <v>2611</v>
      </c>
    </row>
    <row r="304" s="2" customFormat="1">
      <c r="A304" s="39"/>
      <c r="B304" s="40"/>
      <c r="C304" s="41"/>
      <c r="D304" s="227" t="s">
        <v>166</v>
      </c>
      <c r="E304" s="41"/>
      <c r="F304" s="228" t="s">
        <v>2612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166</v>
      </c>
      <c r="AU304" s="18" t="s">
        <v>82</v>
      </c>
    </row>
    <row r="305" s="2" customFormat="1">
      <c r="A305" s="39"/>
      <c r="B305" s="40"/>
      <c r="C305" s="41"/>
      <c r="D305" s="232" t="s">
        <v>168</v>
      </c>
      <c r="E305" s="41"/>
      <c r="F305" s="233" t="s">
        <v>2613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168</v>
      </c>
      <c r="AU305" s="18" t="s">
        <v>82</v>
      </c>
    </row>
    <row r="306" s="2" customFormat="1" ht="24.15" customHeight="1">
      <c r="A306" s="39"/>
      <c r="B306" s="40"/>
      <c r="C306" s="214" t="s">
        <v>601</v>
      </c>
      <c r="D306" s="214" t="s">
        <v>159</v>
      </c>
      <c r="E306" s="215" t="s">
        <v>2614</v>
      </c>
      <c r="F306" s="216" t="s">
        <v>2615</v>
      </c>
      <c r="G306" s="217" t="s">
        <v>247</v>
      </c>
      <c r="H306" s="218">
        <v>5</v>
      </c>
      <c r="I306" s="219"/>
      <c r="J306" s="220">
        <f>ROUND(I306*H306,2)</f>
        <v>0</v>
      </c>
      <c r="K306" s="216" t="s">
        <v>163</v>
      </c>
      <c r="L306" s="45"/>
      <c r="M306" s="221" t="s">
        <v>19</v>
      </c>
      <c r="N306" s="222" t="s">
        <v>43</v>
      </c>
      <c r="O306" s="85"/>
      <c r="P306" s="223">
        <f>O306*H306</f>
        <v>0</v>
      </c>
      <c r="Q306" s="223">
        <v>0.0026099999999999999</v>
      </c>
      <c r="R306" s="223">
        <f>Q306*H306</f>
        <v>0.013049999999999999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300</v>
      </c>
      <c r="AT306" s="225" t="s">
        <v>159</v>
      </c>
      <c r="AU306" s="225" t="s">
        <v>82</v>
      </c>
      <c r="AY306" s="18" t="s">
        <v>157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80</v>
      </c>
      <c r="BK306" s="226">
        <f>ROUND(I306*H306,2)</f>
        <v>0</v>
      </c>
      <c r="BL306" s="18" t="s">
        <v>300</v>
      </c>
      <c r="BM306" s="225" t="s">
        <v>2616</v>
      </c>
    </row>
    <row r="307" s="2" customFormat="1">
      <c r="A307" s="39"/>
      <c r="B307" s="40"/>
      <c r="C307" s="41"/>
      <c r="D307" s="227" t="s">
        <v>166</v>
      </c>
      <c r="E307" s="41"/>
      <c r="F307" s="228" t="s">
        <v>2617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166</v>
      </c>
      <c r="AU307" s="18" t="s">
        <v>82</v>
      </c>
    </row>
    <row r="308" s="2" customFormat="1">
      <c r="A308" s="39"/>
      <c r="B308" s="40"/>
      <c r="C308" s="41"/>
      <c r="D308" s="232" t="s">
        <v>168</v>
      </c>
      <c r="E308" s="41"/>
      <c r="F308" s="233" t="s">
        <v>2618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168</v>
      </c>
      <c r="AU308" s="18" t="s">
        <v>82</v>
      </c>
    </row>
    <row r="309" s="2" customFormat="1" ht="24.15" customHeight="1">
      <c r="A309" s="39"/>
      <c r="B309" s="40"/>
      <c r="C309" s="214" t="s">
        <v>614</v>
      </c>
      <c r="D309" s="214" t="s">
        <v>159</v>
      </c>
      <c r="E309" s="215" t="s">
        <v>2619</v>
      </c>
      <c r="F309" s="216" t="s">
        <v>2620</v>
      </c>
      <c r="G309" s="217" t="s">
        <v>247</v>
      </c>
      <c r="H309" s="218">
        <v>77</v>
      </c>
      <c r="I309" s="219"/>
      <c r="J309" s="220">
        <f>ROUND(I309*H309,2)</f>
        <v>0</v>
      </c>
      <c r="K309" s="216" t="s">
        <v>163</v>
      </c>
      <c r="L309" s="45"/>
      <c r="M309" s="221" t="s">
        <v>19</v>
      </c>
      <c r="N309" s="222" t="s">
        <v>43</v>
      </c>
      <c r="O309" s="85"/>
      <c r="P309" s="223">
        <f>O309*H309</f>
        <v>0</v>
      </c>
      <c r="Q309" s="223">
        <v>0.00084000000000000003</v>
      </c>
      <c r="R309" s="223">
        <f>Q309*H309</f>
        <v>0.064680000000000001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300</v>
      </c>
      <c r="AT309" s="225" t="s">
        <v>159</v>
      </c>
      <c r="AU309" s="225" t="s">
        <v>82</v>
      </c>
      <c r="AY309" s="18" t="s">
        <v>157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80</v>
      </c>
      <c r="BK309" s="226">
        <f>ROUND(I309*H309,2)</f>
        <v>0</v>
      </c>
      <c r="BL309" s="18" t="s">
        <v>300</v>
      </c>
      <c r="BM309" s="225" t="s">
        <v>2621</v>
      </c>
    </row>
    <row r="310" s="2" customFormat="1">
      <c r="A310" s="39"/>
      <c r="B310" s="40"/>
      <c r="C310" s="41"/>
      <c r="D310" s="227" t="s">
        <v>166</v>
      </c>
      <c r="E310" s="41"/>
      <c r="F310" s="228" t="s">
        <v>2622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166</v>
      </c>
      <c r="AU310" s="18" t="s">
        <v>82</v>
      </c>
    </row>
    <row r="311" s="2" customFormat="1">
      <c r="A311" s="39"/>
      <c r="B311" s="40"/>
      <c r="C311" s="41"/>
      <c r="D311" s="232" t="s">
        <v>168</v>
      </c>
      <c r="E311" s="41"/>
      <c r="F311" s="233" t="s">
        <v>2623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168</v>
      </c>
      <c r="AU311" s="18" t="s">
        <v>82</v>
      </c>
    </row>
    <row r="312" s="13" customFormat="1">
      <c r="A312" s="13"/>
      <c r="B312" s="234"/>
      <c r="C312" s="235"/>
      <c r="D312" s="227" t="s">
        <v>170</v>
      </c>
      <c r="E312" s="236" t="s">
        <v>19</v>
      </c>
      <c r="F312" s="237" t="s">
        <v>2624</v>
      </c>
      <c r="G312" s="235"/>
      <c r="H312" s="238">
        <v>77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170</v>
      </c>
      <c r="AU312" s="244" t="s">
        <v>82</v>
      </c>
      <c r="AV312" s="13" t="s">
        <v>82</v>
      </c>
      <c r="AW312" s="13" t="s">
        <v>33</v>
      </c>
      <c r="AX312" s="13" t="s">
        <v>80</v>
      </c>
      <c r="AY312" s="244" t="s">
        <v>157</v>
      </c>
    </row>
    <row r="313" s="2" customFormat="1" ht="24.15" customHeight="1">
      <c r="A313" s="39"/>
      <c r="B313" s="40"/>
      <c r="C313" s="214" t="s">
        <v>626</v>
      </c>
      <c r="D313" s="214" t="s">
        <v>159</v>
      </c>
      <c r="E313" s="215" t="s">
        <v>2625</v>
      </c>
      <c r="F313" s="216" t="s">
        <v>2626</v>
      </c>
      <c r="G313" s="217" t="s">
        <v>247</v>
      </c>
      <c r="H313" s="218">
        <v>51</v>
      </c>
      <c r="I313" s="219"/>
      <c r="J313" s="220">
        <f>ROUND(I313*H313,2)</f>
        <v>0</v>
      </c>
      <c r="K313" s="216" t="s">
        <v>163</v>
      </c>
      <c r="L313" s="45"/>
      <c r="M313" s="221" t="s">
        <v>19</v>
      </c>
      <c r="N313" s="222" t="s">
        <v>43</v>
      </c>
      <c r="O313" s="85"/>
      <c r="P313" s="223">
        <f>O313*H313</f>
        <v>0</v>
      </c>
      <c r="Q313" s="223">
        <v>0.00116</v>
      </c>
      <c r="R313" s="223">
        <f>Q313*H313</f>
        <v>0.059159999999999997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300</v>
      </c>
      <c r="AT313" s="225" t="s">
        <v>159</v>
      </c>
      <c r="AU313" s="225" t="s">
        <v>82</v>
      </c>
      <c r="AY313" s="18" t="s">
        <v>157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80</v>
      </c>
      <c r="BK313" s="226">
        <f>ROUND(I313*H313,2)</f>
        <v>0</v>
      </c>
      <c r="BL313" s="18" t="s">
        <v>300</v>
      </c>
      <c r="BM313" s="225" t="s">
        <v>2627</v>
      </c>
    </row>
    <row r="314" s="2" customFormat="1">
      <c r="A314" s="39"/>
      <c r="B314" s="40"/>
      <c r="C314" s="41"/>
      <c r="D314" s="227" t="s">
        <v>166</v>
      </c>
      <c r="E314" s="41"/>
      <c r="F314" s="228" t="s">
        <v>2628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166</v>
      </c>
      <c r="AU314" s="18" t="s">
        <v>82</v>
      </c>
    </row>
    <row r="315" s="2" customFormat="1">
      <c r="A315" s="39"/>
      <c r="B315" s="40"/>
      <c r="C315" s="41"/>
      <c r="D315" s="232" t="s">
        <v>168</v>
      </c>
      <c r="E315" s="41"/>
      <c r="F315" s="233" t="s">
        <v>2629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168</v>
      </c>
      <c r="AU315" s="18" t="s">
        <v>82</v>
      </c>
    </row>
    <row r="316" s="13" customFormat="1">
      <c r="A316" s="13"/>
      <c r="B316" s="234"/>
      <c r="C316" s="235"/>
      <c r="D316" s="227" t="s">
        <v>170</v>
      </c>
      <c r="E316" s="236" t="s">
        <v>19</v>
      </c>
      <c r="F316" s="237" t="s">
        <v>2630</v>
      </c>
      <c r="G316" s="235"/>
      <c r="H316" s="238">
        <v>51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170</v>
      </c>
      <c r="AU316" s="244" t="s">
        <v>82</v>
      </c>
      <c r="AV316" s="13" t="s">
        <v>82</v>
      </c>
      <c r="AW316" s="13" t="s">
        <v>33</v>
      </c>
      <c r="AX316" s="13" t="s">
        <v>80</v>
      </c>
      <c r="AY316" s="244" t="s">
        <v>157</v>
      </c>
    </row>
    <row r="317" s="2" customFormat="1" ht="24.15" customHeight="1">
      <c r="A317" s="39"/>
      <c r="B317" s="40"/>
      <c r="C317" s="214" t="s">
        <v>633</v>
      </c>
      <c r="D317" s="214" t="s">
        <v>159</v>
      </c>
      <c r="E317" s="215" t="s">
        <v>2631</v>
      </c>
      <c r="F317" s="216" t="s">
        <v>2632</v>
      </c>
      <c r="G317" s="217" t="s">
        <v>247</v>
      </c>
      <c r="H317" s="218">
        <v>23</v>
      </c>
      <c r="I317" s="219"/>
      <c r="J317" s="220">
        <f>ROUND(I317*H317,2)</f>
        <v>0</v>
      </c>
      <c r="K317" s="216" t="s">
        <v>163</v>
      </c>
      <c r="L317" s="45"/>
      <c r="M317" s="221" t="s">
        <v>19</v>
      </c>
      <c r="N317" s="222" t="s">
        <v>43</v>
      </c>
      <c r="O317" s="85"/>
      <c r="P317" s="223">
        <f>O317*H317</f>
        <v>0</v>
      </c>
      <c r="Q317" s="223">
        <v>0.0014400000000000001</v>
      </c>
      <c r="R317" s="223">
        <f>Q317*H317</f>
        <v>0.033120000000000004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300</v>
      </c>
      <c r="AT317" s="225" t="s">
        <v>159</v>
      </c>
      <c r="AU317" s="225" t="s">
        <v>82</v>
      </c>
      <c r="AY317" s="18" t="s">
        <v>157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80</v>
      </c>
      <c r="BK317" s="226">
        <f>ROUND(I317*H317,2)</f>
        <v>0</v>
      </c>
      <c r="BL317" s="18" t="s">
        <v>300</v>
      </c>
      <c r="BM317" s="225" t="s">
        <v>2633</v>
      </c>
    </row>
    <row r="318" s="2" customFormat="1">
      <c r="A318" s="39"/>
      <c r="B318" s="40"/>
      <c r="C318" s="41"/>
      <c r="D318" s="227" t="s">
        <v>166</v>
      </c>
      <c r="E318" s="41"/>
      <c r="F318" s="228" t="s">
        <v>2634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166</v>
      </c>
      <c r="AU318" s="18" t="s">
        <v>82</v>
      </c>
    </row>
    <row r="319" s="2" customFormat="1">
      <c r="A319" s="39"/>
      <c r="B319" s="40"/>
      <c r="C319" s="41"/>
      <c r="D319" s="232" t="s">
        <v>168</v>
      </c>
      <c r="E319" s="41"/>
      <c r="F319" s="233" t="s">
        <v>2635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168</v>
      </c>
      <c r="AU319" s="18" t="s">
        <v>82</v>
      </c>
    </row>
    <row r="320" s="13" customFormat="1">
      <c r="A320" s="13"/>
      <c r="B320" s="234"/>
      <c r="C320" s="235"/>
      <c r="D320" s="227" t="s">
        <v>170</v>
      </c>
      <c r="E320" s="236" t="s">
        <v>19</v>
      </c>
      <c r="F320" s="237" t="s">
        <v>352</v>
      </c>
      <c r="G320" s="235"/>
      <c r="H320" s="238">
        <v>23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170</v>
      </c>
      <c r="AU320" s="244" t="s">
        <v>82</v>
      </c>
      <c r="AV320" s="13" t="s">
        <v>82</v>
      </c>
      <c r="AW320" s="13" t="s">
        <v>33</v>
      </c>
      <c r="AX320" s="13" t="s">
        <v>80</v>
      </c>
      <c r="AY320" s="244" t="s">
        <v>157</v>
      </c>
    </row>
    <row r="321" s="2" customFormat="1" ht="24.15" customHeight="1">
      <c r="A321" s="39"/>
      <c r="B321" s="40"/>
      <c r="C321" s="214" t="s">
        <v>641</v>
      </c>
      <c r="D321" s="214" t="s">
        <v>159</v>
      </c>
      <c r="E321" s="215" t="s">
        <v>2636</v>
      </c>
      <c r="F321" s="216" t="s">
        <v>2637</v>
      </c>
      <c r="G321" s="217" t="s">
        <v>247</v>
      </c>
      <c r="H321" s="218">
        <v>11</v>
      </c>
      <c r="I321" s="219"/>
      <c r="J321" s="220">
        <f>ROUND(I321*H321,2)</f>
        <v>0</v>
      </c>
      <c r="K321" s="216" t="s">
        <v>163</v>
      </c>
      <c r="L321" s="45"/>
      <c r="M321" s="221" t="s">
        <v>19</v>
      </c>
      <c r="N321" s="222" t="s">
        <v>43</v>
      </c>
      <c r="O321" s="85"/>
      <c r="P321" s="223">
        <f>O321*H321</f>
        <v>0</v>
      </c>
      <c r="Q321" s="223">
        <v>0.00281</v>
      </c>
      <c r="R321" s="223">
        <f>Q321*H321</f>
        <v>0.03091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300</v>
      </c>
      <c r="AT321" s="225" t="s">
        <v>159</v>
      </c>
      <c r="AU321" s="225" t="s">
        <v>82</v>
      </c>
      <c r="AY321" s="18" t="s">
        <v>157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80</v>
      </c>
      <c r="BK321" s="226">
        <f>ROUND(I321*H321,2)</f>
        <v>0</v>
      </c>
      <c r="BL321" s="18" t="s">
        <v>300</v>
      </c>
      <c r="BM321" s="225" t="s">
        <v>2638</v>
      </c>
    </row>
    <row r="322" s="2" customFormat="1">
      <c r="A322" s="39"/>
      <c r="B322" s="40"/>
      <c r="C322" s="41"/>
      <c r="D322" s="227" t="s">
        <v>166</v>
      </c>
      <c r="E322" s="41"/>
      <c r="F322" s="228" t="s">
        <v>2639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166</v>
      </c>
      <c r="AU322" s="18" t="s">
        <v>82</v>
      </c>
    </row>
    <row r="323" s="2" customFormat="1">
      <c r="A323" s="39"/>
      <c r="B323" s="40"/>
      <c r="C323" s="41"/>
      <c r="D323" s="232" t="s">
        <v>168</v>
      </c>
      <c r="E323" s="41"/>
      <c r="F323" s="233" t="s">
        <v>2640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168</v>
      </c>
      <c r="AU323" s="18" t="s">
        <v>82</v>
      </c>
    </row>
    <row r="324" s="13" customFormat="1">
      <c r="A324" s="13"/>
      <c r="B324" s="234"/>
      <c r="C324" s="235"/>
      <c r="D324" s="227" t="s">
        <v>170</v>
      </c>
      <c r="E324" s="236" t="s">
        <v>19</v>
      </c>
      <c r="F324" s="237" t="s">
        <v>2641</v>
      </c>
      <c r="G324" s="235"/>
      <c r="H324" s="238">
        <v>11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170</v>
      </c>
      <c r="AU324" s="244" t="s">
        <v>82</v>
      </c>
      <c r="AV324" s="13" t="s">
        <v>82</v>
      </c>
      <c r="AW324" s="13" t="s">
        <v>33</v>
      </c>
      <c r="AX324" s="13" t="s">
        <v>80</v>
      </c>
      <c r="AY324" s="244" t="s">
        <v>157</v>
      </c>
    </row>
    <row r="325" s="2" customFormat="1" ht="24.15" customHeight="1">
      <c r="A325" s="39"/>
      <c r="B325" s="40"/>
      <c r="C325" s="214" t="s">
        <v>263</v>
      </c>
      <c r="D325" s="214" t="s">
        <v>159</v>
      </c>
      <c r="E325" s="215" t="s">
        <v>2642</v>
      </c>
      <c r="F325" s="216" t="s">
        <v>2643</v>
      </c>
      <c r="G325" s="217" t="s">
        <v>247</v>
      </c>
      <c r="H325" s="218">
        <v>34</v>
      </c>
      <c r="I325" s="219"/>
      <c r="J325" s="220">
        <f>ROUND(I325*H325,2)</f>
        <v>0</v>
      </c>
      <c r="K325" s="216" t="s">
        <v>163</v>
      </c>
      <c r="L325" s="45"/>
      <c r="M325" s="221" t="s">
        <v>19</v>
      </c>
      <c r="N325" s="222" t="s">
        <v>43</v>
      </c>
      <c r="O325" s="85"/>
      <c r="P325" s="223">
        <f>O325*H325</f>
        <v>0</v>
      </c>
      <c r="Q325" s="223">
        <v>0.00362</v>
      </c>
      <c r="R325" s="223">
        <f>Q325*H325</f>
        <v>0.12308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300</v>
      </c>
      <c r="AT325" s="225" t="s">
        <v>159</v>
      </c>
      <c r="AU325" s="225" t="s">
        <v>82</v>
      </c>
      <c r="AY325" s="18" t="s">
        <v>157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80</v>
      </c>
      <c r="BK325" s="226">
        <f>ROUND(I325*H325,2)</f>
        <v>0</v>
      </c>
      <c r="BL325" s="18" t="s">
        <v>300</v>
      </c>
      <c r="BM325" s="225" t="s">
        <v>2644</v>
      </c>
    </row>
    <row r="326" s="2" customFormat="1">
      <c r="A326" s="39"/>
      <c r="B326" s="40"/>
      <c r="C326" s="41"/>
      <c r="D326" s="227" t="s">
        <v>166</v>
      </c>
      <c r="E326" s="41"/>
      <c r="F326" s="228" t="s">
        <v>2645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166</v>
      </c>
      <c r="AU326" s="18" t="s">
        <v>82</v>
      </c>
    </row>
    <row r="327" s="2" customFormat="1">
      <c r="A327" s="39"/>
      <c r="B327" s="40"/>
      <c r="C327" s="41"/>
      <c r="D327" s="232" t="s">
        <v>168</v>
      </c>
      <c r="E327" s="41"/>
      <c r="F327" s="233" t="s">
        <v>2646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168</v>
      </c>
      <c r="AU327" s="18" t="s">
        <v>82</v>
      </c>
    </row>
    <row r="328" s="13" customFormat="1">
      <c r="A328" s="13"/>
      <c r="B328" s="234"/>
      <c r="C328" s="235"/>
      <c r="D328" s="227" t="s">
        <v>170</v>
      </c>
      <c r="E328" s="236" t="s">
        <v>19</v>
      </c>
      <c r="F328" s="237" t="s">
        <v>2647</v>
      </c>
      <c r="G328" s="235"/>
      <c r="H328" s="238">
        <v>34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170</v>
      </c>
      <c r="AU328" s="244" t="s">
        <v>82</v>
      </c>
      <c r="AV328" s="13" t="s">
        <v>82</v>
      </c>
      <c r="AW328" s="13" t="s">
        <v>33</v>
      </c>
      <c r="AX328" s="13" t="s">
        <v>80</v>
      </c>
      <c r="AY328" s="244" t="s">
        <v>157</v>
      </c>
    </row>
    <row r="329" s="2" customFormat="1" ht="24.15" customHeight="1">
      <c r="A329" s="39"/>
      <c r="B329" s="40"/>
      <c r="C329" s="214" t="s">
        <v>252</v>
      </c>
      <c r="D329" s="214" t="s">
        <v>159</v>
      </c>
      <c r="E329" s="215" t="s">
        <v>2648</v>
      </c>
      <c r="F329" s="216" t="s">
        <v>2649</v>
      </c>
      <c r="G329" s="217" t="s">
        <v>247</v>
      </c>
      <c r="H329" s="218">
        <v>100</v>
      </c>
      <c r="I329" s="219"/>
      <c r="J329" s="220">
        <f>ROUND(I329*H329,2)</f>
        <v>0</v>
      </c>
      <c r="K329" s="216" t="s">
        <v>163</v>
      </c>
      <c r="L329" s="45"/>
      <c r="M329" s="221" t="s">
        <v>19</v>
      </c>
      <c r="N329" s="222" t="s">
        <v>43</v>
      </c>
      <c r="O329" s="85"/>
      <c r="P329" s="223">
        <f>O329*H329</f>
        <v>0</v>
      </c>
      <c r="Q329" s="223">
        <v>0.00097999999999999997</v>
      </c>
      <c r="R329" s="223">
        <f>Q329*H329</f>
        <v>0.098000000000000004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300</v>
      </c>
      <c r="AT329" s="225" t="s">
        <v>159</v>
      </c>
      <c r="AU329" s="225" t="s">
        <v>82</v>
      </c>
      <c r="AY329" s="18" t="s">
        <v>157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80</v>
      </c>
      <c r="BK329" s="226">
        <f>ROUND(I329*H329,2)</f>
        <v>0</v>
      </c>
      <c r="BL329" s="18" t="s">
        <v>300</v>
      </c>
      <c r="BM329" s="225" t="s">
        <v>2650</v>
      </c>
    </row>
    <row r="330" s="2" customFormat="1">
      <c r="A330" s="39"/>
      <c r="B330" s="40"/>
      <c r="C330" s="41"/>
      <c r="D330" s="227" t="s">
        <v>166</v>
      </c>
      <c r="E330" s="41"/>
      <c r="F330" s="228" t="s">
        <v>2651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166</v>
      </c>
      <c r="AU330" s="18" t="s">
        <v>82</v>
      </c>
    </row>
    <row r="331" s="2" customFormat="1">
      <c r="A331" s="39"/>
      <c r="B331" s="40"/>
      <c r="C331" s="41"/>
      <c r="D331" s="232" t="s">
        <v>168</v>
      </c>
      <c r="E331" s="41"/>
      <c r="F331" s="233" t="s">
        <v>2652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168</v>
      </c>
      <c r="AU331" s="18" t="s">
        <v>82</v>
      </c>
    </row>
    <row r="332" s="13" customFormat="1">
      <c r="A332" s="13"/>
      <c r="B332" s="234"/>
      <c r="C332" s="235"/>
      <c r="D332" s="227" t="s">
        <v>170</v>
      </c>
      <c r="E332" s="236" t="s">
        <v>19</v>
      </c>
      <c r="F332" s="237" t="s">
        <v>2653</v>
      </c>
      <c r="G332" s="235"/>
      <c r="H332" s="238">
        <v>100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170</v>
      </c>
      <c r="AU332" s="244" t="s">
        <v>82</v>
      </c>
      <c r="AV332" s="13" t="s">
        <v>82</v>
      </c>
      <c r="AW332" s="13" t="s">
        <v>33</v>
      </c>
      <c r="AX332" s="13" t="s">
        <v>80</v>
      </c>
      <c r="AY332" s="244" t="s">
        <v>157</v>
      </c>
    </row>
    <row r="333" s="2" customFormat="1" ht="24.15" customHeight="1">
      <c r="A333" s="39"/>
      <c r="B333" s="40"/>
      <c r="C333" s="214" t="s">
        <v>291</v>
      </c>
      <c r="D333" s="214" t="s">
        <v>159</v>
      </c>
      <c r="E333" s="215" t="s">
        <v>2654</v>
      </c>
      <c r="F333" s="216" t="s">
        <v>2655</v>
      </c>
      <c r="G333" s="217" t="s">
        <v>247</v>
      </c>
      <c r="H333" s="218">
        <v>63</v>
      </c>
      <c r="I333" s="219"/>
      <c r="J333" s="220">
        <f>ROUND(I333*H333,2)</f>
        <v>0</v>
      </c>
      <c r="K333" s="216" t="s">
        <v>163</v>
      </c>
      <c r="L333" s="45"/>
      <c r="M333" s="221" t="s">
        <v>19</v>
      </c>
      <c r="N333" s="222" t="s">
        <v>43</v>
      </c>
      <c r="O333" s="85"/>
      <c r="P333" s="223">
        <f>O333*H333</f>
        <v>0</v>
      </c>
      <c r="Q333" s="223">
        <v>0.0012600000000000001</v>
      </c>
      <c r="R333" s="223">
        <f>Q333*H333</f>
        <v>0.079380000000000006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300</v>
      </c>
      <c r="AT333" s="225" t="s">
        <v>159</v>
      </c>
      <c r="AU333" s="225" t="s">
        <v>82</v>
      </c>
      <c r="AY333" s="18" t="s">
        <v>157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80</v>
      </c>
      <c r="BK333" s="226">
        <f>ROUND(I333*H333,2)</f>
        <v>0</v>
      </c>
      <c r="BL333" s="18" t="s">
        <v>300</v>
      </c>
      <c r="BM333" s="225" t="s">
        <v>2656</v>
      </c>
    </row>
    <row r="334" s="2" customFormat="1">
      <c r="A334" s="39"/>
      <c r="B334" s="40"/>
      <c r="C334" s="41"/>
      <c r="D334" s="227" t="s">
        <v>166</v>
      </c>
      <c r="E334" s="41"/>
      <c r="F334" s="228" t="s">
        <v>2657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166</v>
      </c>
      <c r="AU334" s="18" t="s">
        <v>82</v>
      </c>
    </row>
    <row r="335" s="2" customFormat="1">
      <c r="A335" s="39"/>
      <c r="B335" s="40"/>
      <c r="C335" s="41"/>
      <c r="D335" s="232" t="s">
        <v>168</v>
      </c>
      <c r="E335" s="41"/>
      <c r="F335" s="233" t="s">
        <v>2658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168</v>
      </c>
      <c r="AU335" s="18" t="s">
        <v>82</v>
      </c>
    </row>
    <row r="336" s="13" customFormat="1">
      <c r="A336" s="13"/>
      <c r="B336" s="234"/>
      <c r="C336" s="235"/>
      <c r="D336" s="227" t="s">
        <v>170</v>
      </c>
      <c r="E336" s="236" t="s">
        <v>19</v>
      </c>
      <c r="F336" s="237" t="s">
        <v>2659</v>
      </c>
      <c r="G336" s="235"/>
      <c r="H336" s="238">
        <v>63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170</v>
      </c>
      <c r="AU336" s="244" t="s">
        <v>82</v>
      </c>
      <c r="AV336" s="13" t="s">
        <v>82</v>
      </c>
      <c r="AW336" s="13" t="s">
        <v>33</v>
      </c>
      <c r="AX336" s="13" t="s">
        <v>80</v>
      </c>
      <c r="AY336" s="244" t="s">
        <v>157</v>
      </c>
    </row>
    <row r="337" s="2" customFormat="1" ht="24.15" customHeight="1">
      <c r="A337" s="39"/>
      <c r="B337" s="40"/>
      <c r="C337" s="214" t="s">
        <v>1112</v>
      </c>
      <c r="D337" s="214" t="s">
        <v>159</v>
      </c>
      <c r="E337" s="215" t="s">
        <v>2660</v>
      </c>
      <c r="F337" s="216" t="s">
        <v>2661</v>
      </c>
      <c r="G337" s="217" t="s">
        <v>247</v>
      </c>
      <c r="H337" s="218">
        <v>36</v>
      </c>
      <c r="I337" s="219"/>
      <c r="J337" s="220">
        <f>ROUND(I337*H337,2)</f>
        <v>0</v>
      </c>
      <c r="K337" s="216" t="s">
        <v>163</v>
      </c>
      <c r="L337" s="45"/>
      <c r="M337" s="221" t="s">
        <v>19</v>
      </c>
      <c r="N337" s="222" t="s">
        <v>43</v>
      </c>
      <c r="O337" s="85"/>
      <c r="P337" s="223">
        <f>O337*H337</f>
        <v>0</v>
      </c>
      <c r="Q337" s="223">
        <v>0.0015299999999999999</v>
      </c>
      <c r="R337" s="223">
        <f>Q337*H337</f>
        <v>0.055079999999999997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300</v>
      </c>
      <c r="AT337" s="225" t="s">
        <v>159</v>
      </c>
      <c r="AU337" s="225" t="s">
        <v>82</v>
      </c>
      <c r="AY337" s="18" t="s">
        <v>157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80</v>
      </c>
      <c r="BK337" s="226">
        <f>ROUND(I337*H337,2)</f>
        <v>0</v>
      </c>
      <c r="BL337" s="18" t="s">
        <v>300</v>
      </c>
      <c r="BM337" s="225" t="s">
        <v>2662</v>
      </c>
    </row>
    <row r="338" s="2" customFormat="1">
      <c r="A338" s="39"/>
      <c r="B338" s="40"/>
      <c r="C338" s="41"/>
      <c r="D338" s="227" t="s">
        <v>166</v>
      </c>
      <c r="E338" s="41"/>
      <c r="F338" s="228" t="s">
        <v>2663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166</v>
      </c>
      <c r="AU338" s="18" t="s">
        <v>82</v>
      </c>
    </row>
    <row r="339" s="2" customFormat="1">
      <c r="A339" s="39"/>
      <c r="B339" s="40"/>
      <c r="C339" s="41"/>
      <c r="D339" s="232" t="s">
        <v>168</v>
      </c>
      <c r="E339" s="41"/>
      <c r="F339" s="233" t="s">
        <v>2664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168</v>
      </c>
      <c r="AU339" s="18" t="s">
        <v>82</v>
      </c>
    </row>
    <row r="340" s="13" customFormat="1">
      <c r="A340" s="13"/>
      <c r="B340" s="234"/>
      <c r="C340" s="235"/>
      <c r="D340" s="227" t="s">
        <v>170</v>
      </c>
      <c r="E340" s="236" t="s">
        <v>19</v>
      </c>
      <c r="F340" s="237" t="s">
        <v>2665</v>
      </c>
      <c r="G340" s="235"/>
      <c r="H340" s="238">
        <v>36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82</v>
      </c>
      <c r="AV340" s="13" t="s">
        <v>82</v>
      </c>
      <c r="AW340" s="13" t="s">
        <v>33</v>
      </c>
      <c r="AX340" s="13" t="s">
        <v>80</v>
      </c>
      <c r="AY340" s="244" t="s">
        <v>157</v>
      </c>
    </row>
    <row r="341" s="2" customFormat="1" ht="24.15" customHeight="1">
      <c r="A341" s="39"/>
      <c r="B341" s="40"/>
      <c r="C341" s="214" t="s">
        <v>1116</v>
      </c>
      <c r="D341" s="214" t="s">
        <v>159</v>
      </c>
      <c r="E341" s="215" t="s">
        <v>2666</v>
      </c>
      <c r="F341" s="216" t="s">
        <v>2667</v>
      </c>
      <c r="G341" s="217" t="s">
        <v>247</v>
      </c>
      <c r="H341" s="218">
        <v>19</v>
      </c>
      <c r="I341" s="219"/>
      <c r="J341" s="220">
        <f>ROUND(I341*H341,2)</f>
        <v>0</v>
      </c>
      <c r="K341" s="216" t="s">
        <v>163</v>
      </c>
      <c r="L341" s="45"/>
      <c r="M341" s="221" t="s">
        <v>19</v>
      </c>
      <c r="N341" s="222" t="s">
        <v>43</v>
      </c>
      <c r="O341" s="85"/>
      <c r="P341" s="223">
        <f>O341*H341</f>
        <v>0</v>
      </c>
      <c r="Q341" s="223">
        <v>0.0028400000000000001</v>
      </c>
      <c r="R341" s="223">
        <f>Q341*H341</f>
        <v>0.053960000000000001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300</v>
      </c>
      <c r="AT341" s="225" t="s">
        <v>159</v>
      </c>
      <c r="AU341" s="225" t="s">
        <v>82</v>
      </c>
      <c r="AY341" s="18" t="s">
        <v>157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80</v>
      </c>
      <c r="BK341" s="226">
        <f>ROUND(I341*H341,2)</f>
        <v>0</v>
      </c>
      <c r="BL341" s="18" t="s">
        <v>300</v>
      </c>
      <c r="BM341" s="225" t="s">
        <v>2668</v>
      </c>
    </row>
    <row r="342" s="2" customFormat="1">
      <c r="A342" s="39"/>
      <c r="B342" s="40"/>
      <c r="C342" s="41"/>
      <c r="D342" s="227" t="s">
        <v>166</v>
      </c>
      <c r="E342" s="41"/>
      <c r="F342" s="228" t="s">
        <v>2669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166</v>
      </c>
      <c r="AU342" s="18" t="s">
        <v>82</v>
      </c>
    </row>
    <row r="343" s="2" customFormat="1">
      <c r="A343" s="39"/>
      <c r="B343" s="40"/>
      <c r="C343" s="41"/>
      <c r="D343" s="232" t="s">
        <v>168</v>
      </c>
      <c r="E343" s="41"/>
      <c r="F343" s="233" t="s">
        <v>2670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168</v>
      </c>
      <c r="AU343" s="18" t="s">
        <v>82</v>
      </c>
    </row>
    <row r="344" s="13" customFormat="1">
      <c r="A344" s="13"/>
      <c r="B344" s="234"/>
      <c r="C344" s="235"/>
      <c r="D344" s="227" t="s">
        <v>170</v>
      </c>
      <c r="E344" s="236" t="s">
        <v>19</v>
      </c>
      <c r="F344" s="237" t="s">
        <v>2671</v>
      </c>
      <c r="G344" s="235"/>
      <c r="H344" s="238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170</v>
      </c>
      <c r="AU344" s="244" t="s">
        <v>82</v>
      </c>
      <c r="AV344" s="13" t="s">
        <v>82</v>
      </c>
      <c r="AW344" s="13" t="s">
        <v>33</v>
      </c>
      <c r="AX344" s="13" t="s">
        <v>80</v>
      </c>
      <c r="AY344" s="244" t="s">
        <v>157</v>
      </c>
    </row>
    <row r="345" s="2" customFormat="1" ht="24.15" customHeight="1">
      <c r="A345" s="39"/>
      <c r="B345" s="40"/>
      <c r="C345" s="214" t="s">
        <v>1122</v>
      </c>
      <c r="D345" s="214" t="s">
        <v>159</v>
      </c>
      <c r="E345" s="215" t="s">
        <v>2672</v>
      </c>
      <c r="F345" s="216" t="s">
        <v>2673</v>
      </c>
      <c r="G345" s="217" t="s">
        <v>308</v>
      </c>
      <c r="H345" s="218">
        <v>111</v>
      </c>
      <c r="I345" s="219"/>
      <c r="J345" s="220">
        <f>ROUND(I345*H345,2)</f>
        <v>0</v>
      </c>
      <c r="K345" s="216" t="s">
        <v>163</v>
      </c>
      <c r="L345" s="45"/>
      <c r="M345" s="221" t="s">
        <v>19</v>
      </c>
      <c r="N345" s="222" t="s">
        <v>43</v>
      </c>
      <c r="O345" s="85"/>
      <c r="P345" s="223">
        <f>O345*H345</f>
        <v>0</v>
      </c>
      <c r="Q345" s="223">
        <v>8.0000000000000007E-05</v>
      </c>
      <c r="R345" s="223">
        <f>Q345*H345</f>
        <v>0.0088800000000000007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300</v>
      </c>
      <c r="AT345" s="225" t="s">
        <v>159</v>
      </c>
      <c r="AU345" s="225" t="s">
        <v>82</v>
      </c>
      <c r="AY345" s="18" t="s">
        <v>157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80</v>
      </c>
      <c r="BK345" s="226">
        <f>ROUND(I345*H345,2)</f>
        <v>0</v>
      </c>
      <c r="BL345" s="18" t="s">
        <v>300</v>
      </c>
      <c r="BM345" s="225" t="s">
        <v>2674</v>
      </c>
    </row>
    <row r="346" s="2" customFormat="1">
      <c r="A346" s="39"/>
      <c r="B346" s="40"/>
      <c r="C346" s="41"/>
      <c r="D346" s="227" t="s">
        <v>166</v>
      </c>
      <c r="E346" s="41"/>
      <c r="F346" s="228" t="s">
        <v>2675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166</v>
      </c>
      <c r="AU346" s="18" t="s">
        <v>82</v>
      </c>
    </row>
    <row r="347" s="2" customFormat="1">
      <c r="A347" s="39"/>
      <c r="B347" s="40"/>
      <c r="C347" s="41"/>
      <c r="D347" s="232" t="s">
        <v>168</v>
      </c>
      <c r="E347" s="41"/>
      <c r="F347" s="233" t="s">
        <v>2676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168</v>
      </c>
      <c r="AU347" s="18" t="s">
        <v>82</v>
      </c>
    </row>
    <row r="348" s="13" customFormat="1">
      <c r="A348" s="13"/>
      <c r="B348" s="234"/>
      <c r="C348" s="235"/>
      <c r="D348" s="227" t="s">
        <v>170</v>
      </c>
      <c r="E348" s="236" t="s">
        <v>19</v>
      </c>
      <c r="F348" s="237" t="s">
        <v>2677</v>
      </c>
      <c r="G348" s="235"/>
      <c r="H348" s="238">
        <v>111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170</v>
      </c>
      <c r="AU348" s="244" t="s">
        <v>82</v>
      </c>
      <c r="AV348" s="13" t="s">
        <v>82</v>
      </c>
      <c r="AW348" s="13" t="s">
        <v>33</v>
      </c>
      <c r="AX348" s="13" t="s">
        <v>80</v>
      </c>
      <c r="AY348" s="244" t="s">
        <v>157</v>
      </c>
    </row>
    <row r="349" s="2" customFormat="1" ht="24.15" customHeight="1">
      <c r="A349" s="39"/>
      <c r="B349" s="40"/>
      <c r="C349" s="214" t="s">
        <v>1129</v>
      </c>
      <c r="D349" s="214" t="s">
        <v>159</v>
      </c>
      <c r="E349" s="215" t="s">
        <v>2678</v>
      </c>
      <c r="F349" s="216" t="s">
        <v>2679</v>
      </c>
      <c r="G349" s="217" t="s">
        <v>308</v>
      </c>
      <c r="H349" s="218">
        <v>247</v>
      </c>
      <c r="I349" s="219"/>
      <c r="J349" s="220">
        <f>ROUND(I349*H349,2)</f>
        <v>0</v>
      </c>
      <c r="K349" s="216" t="s">
        <v>163</v>
      </c>
      <c r="L349" s="45"/>
      <c r="M349" s="221" t="s">
        <v>19</v>
      </c>
      <c r="N349" s="222" t="s">
        <v>43</v>
      </c>
      <c r="O349" s="85"/>
      <c r="P349" s="223">
        <f>O349*H349</f>
        <v>0</v>
      </c>
      <c r="Q349" s="223">
        <v>0.00011</v>
      </c>
      <c r="R349" s="223">
        <f>Q349*H349</f>
        <v>0.02717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300</v>
      </c>
      <c r="AT349" s="225" t="s">
        <v>159</v>
      </c>
      <c r="AU349" s="225" t="s">
        <v>82</v>
      </c>
      <c r="AY349" s="18" t="s">
        <v>157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80</v>
      </c>
      <c r="BK349" s="226">
        <f>ROUND(I349*H349,2)</f>
        <v>0</v>
      </c>
      <c r="BL349" s="18" t="s">
        <v>300</v>
      </c>
      <c r="BM349" s="225" t="s">
        <v>2680</v>
      </c>
    </row>
    <row r="350" s="2" customFormat="1">
      <c r="A350" s="39"/>
      <c r="B350" s="40"/>
      <c r="C350" s="41"/>
      <c r="D350" s="227" t="s">
        <v>166</v>
      </c>
      <c r="E350" s="41"/>
      <c r="F350" s="228" t="s">
        <v>2681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166</v>
      </c>
      <c r="AU350" s="18" t="s">
        <v>82</v>
      </c>
    </row>
    <row r="351" s="2" customFormat="1">
      <c r="A351" s="39"/>
      <c r="B351" s="40"/>
      <c r="C351" s="41"/>
      <c r="D351" s="232" t="s">
        <v>168</v>
      </c>
      <c r="E351" s="41"/>
      <c r="F351" s="233" t="s">
        <v>2682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168</v>
      </c>
      <c r="AU351" s="18" t="s">
        <v>82</v>
      </c>
    </row>
    <row r="352" s="13" customFormat="1">
      <c r="A352" s="13"/>
      <c r="B352" s="234"/>
      <c r="C352" s="235"/>
      <c r="D352" s="227" t="s">
        <v>170</v>
      </c>
      <c r="E352" s="236" t="s">
        <v>19</v>
      </c>
      <c r="F352" s="237" t="s">
        <v>2683</v>
      </c>
      <c r="G352" s="235"/>
      <c r="H352" s="238">
        <v>136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170</v>
      </c>
      <c r="AU352" s="244" t="s">
        <v>82</v>
      </c>
      <c r="AV352" s="13" t="s">
        <v>82</v>
      </c>
      <c r="AW352" s="13" t="s">
        <v>33</v>
      </c>
      <c r="AX352" s="13" t="s">
        <v>72</v>
      </c>
      <c r="AY352" s="244" t="s">
        <v>157</v>
      </c>
    </row>
    <row r="353" s="13" customFormat="1">
      <c r="A353" s="13"/>
      <c r="B353" s="234"/>
      <c r="C353" s="235"/>
      <c r="D353" s="227" t="s">
        <v>170</v>
      </c>
      <c r="E353" s="236" t="s">
        <v>19</v>
      </c>
      <c r="F353" s="237" t="s">
        <v>521</v>
      </c>
      <c r="G353" s="235"/>
      <c r="H353" s="238">
        <v>47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82</v>
      </c>
      <c r="AV353" s="13" t="s">
        <v>82</v>
      </c>
      <c r="AW353" s="13" t="s">
        <v>33</v>
      </c>
      <c r="AX353" s="13" t="s">
        <v>72</v>
      </c>
      <c r="AY353" s="244" t="s">
        <v>157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2684</v>
      </c>
      <c r="G354" s="235"/>
      <c r="H354" s="238">
        <v>64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5" customFormat="1">
      <c r="A355" s="15"/>
      <c r="B355" s="256"/>
      <c r="C355" s="257"/>
      <c r="D355" s="227" t="s">
        <v>170</v>
      </c>
      <c r="E355" s="258" t="s">
        <v>19</v>
      </c>
      <c r="F355" s="259" t="s">
        <v>208</v>
      </c>
      <c r="G355" s="257"/>
      <c r="H355" s="260">
        <v>247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170</v>
      </c>
      <c r="AU355" s="266" t="s">
        <v>82</v>
      </c>
      <c r="AV355" s="15" t="s">
        <v>164</v>
      </c>
      <c r="AW355" s="15" t="s">
        <v>33</v>
      </c>
      <c r="AX355" s="15" t="s">
        <v>80</v>
      </c>
      <c r="AY355" s="266" t="s">
        <v>157</v>
      </c>
    </row>
    <row r="356" s="2" customFormat="1" ht="24.15" customHeight="1">
      <c r="A356" s="39"/>
      <c r="B356" s="40"/>
      <c r="C356" s="214" t="s">
        <v>1135</v>
      </c>
      <c r="D356" s="214" t="s">
        <v>159</v>
      </c>
      <c r="E356" s="215" t="s">
        <v>2685</v>
      </c>
      <c r="F356" s="216" t="s">
        <v>2686</v>
      </c>
      <c r="G356" s="217" t="s">
        <v>308</v>
      </c>
      <c r="H356" s="218">
        <v>9</v>
      </c>
      <c r="I356" s="219"/>
      <c r="J356" s="220">
        <f>ROUND(I356*H356,2)</f>
        <v>0</v>
      </c>
      <c r="K356" s="216" t="s">
        <v>163</v>
      </c>
      <c r="L356" s="45"/>
      <c r="M356" s="221" t="s">
        <v>19</v>
      </c>
      <c r="N356" s="222" t="s">
        <v>43</v>
      </c>
      <c r="O356" s="85"/>
      <c r="P356" s="223">
        <f>O356*H356</f>
        <v>0</v>
      </c>
      <c r="Q356" s="223">
        <v>0.00025000000000000001</v>
      </c>
      <c r="R356" s="223">
        <f>Q356*H356</f>
        <v>0.0022500000000000003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300</v>
      </c>
      <c r="AT356" s="225" t="s">
        <v>159</v>
      </c>
      <c r="AU356" s="225" t="s">
        <v>82</v>
      </c>
      <c r="AY356" s="18" t="s">
        <v>157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80</v>
      </c>
      <c r="BK356" s="226">
        <f>ROUND(I356*H356,2)</f>
        <v>0</v>
      </c>
      <c r="BL356" s="18" t="s">
        <v>300</v>
      </c>
      <c r="BM356" s="225" t="s">
        <v>2687</v>
      </c>
    </row>
    <row r="357" s="2" customFormat="1">
      <c r="A357" s="39"/>
      <c r="B357" s="40"/>
      <c r="C357" s="41"/>
      <c r="D357" s="227" t="s">
        <v>166</v>
      </c>
      <c r="E357" s="41"/>
      <c r="F357" s="228" t="s">
        <v>2688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166</v>
      </c>
      <c r="AU357" s="18" t="s">
        <v>82</v>
      </c>
    </row>
    <row r="358" s="2" customFormat="1">
      <c r="A358" s="39"/>
      <c r="B358" s="40"/>
      <c r="C358" s="41"/>
      <c r="D358" s="232" t="s">
        <v>168</v>
      </c>
      <c r="E358" s="41"/>
      <c r="F358" s="233" t="s">
        <v>2689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168</v>
      </c>
      <c r="AU358" s="18" t="s">
        <v>82</v>
      </c>
    </row>
    <row r="359" s="2" customFormat="1" ht="37.8" customHeight="1">
      <c r="A359" s="39"/>
      <c r="B359" s="40"/>
      <c r="C359" s="214" t="s">
        <v>1139</v>
      </c>
      <c r="D359" s="214" t="s">
        <v>159</v>
      </c>
      <c r="E359" s="215" t="s">
        <v>2690</v>
      </c>
      <c r="F359" s="216" t="s">
        <v>2691</v>
      </c>
      <c r="G359" s="217" t="s">
        <v>247</v>
      </c>
      <c r="H359" s="218">
        <v>88</v>
      </c>
      <c r="I359" s="219"/>
      <c r="J359" s="220">
        <f>ROUND(I359*H359,2)</f>
        <v>0</v>
      </c>
      <c r="K359" s="216" t="s">
        <v>163</v>
      </c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6.9999999999999994E-05</v>
      </c>
      <c r="R359" s="223">
        <f>Q359*H359</f>
        <v>0.0061599999999999997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300</v>
      </c>
      <c r="AT359" s="225" t="s">
        <v>159</v>
      </c>
      <c r="AU359" s="225" t="s">
        <v>82</v>
      </c>
      <c r="AY359" s="18" t="s">
        <v>157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80</v>
      </c>
      <c r="BK359" s="226">
        <f>ROUND(I359*H359,2)</f>
        <v>0</v>
      </c>
      <c r="BL359" s="18" t="s">
        <v>300</v>
      </c>
      <c r="BM359" s="225" t="s">
        <v>2692</v>
      </c>
    </row>
    <row r="360" s="2" customFormat="1">
      <c r="A360" s="39"/>
      <c r="B360" s="40"/>
      <c r="C360" s="41"/>
      <c r="D360" s="227" t="s">
        <v>166</v>
      </c>
      <c r="E360" s="41"/>
      <c r="F360" s="228" t="s">
        <v>2693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166</v>
      </c>
      <c r="AU360" s="18" t="s">
        <v>82</v>
      </c>
    </row>
    <row r="361" s="2" customFormat="1">
      <c r="A361" s="39"/>
      <c r="B361" s="40"/>
      <c r="C361" s="41"/>
      <c r="D361" s="232" t="s">
        <v>168</v>
      </c>
      <c r="E361" s="41"/>
      <c r="F361" s="233" t="s">
        <v>2694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168</v>
      </c>
      <c r="AU361" s="18" t="s">
        <v>82</v>
      </c>
    </row>
    <row r="362" s="13" customFormat="1">
      <c r="A362" s="13"/>
      <c r="B362" s="234"/>
      <c r="C362" s="235"/>
      <c r="D362" s="227" t="s">
        <v>170</v>
      </c>
      <c r="E362" s="236" t="s">
        <v>19</v>
      </c>
      <c r="F362" s="237" t="s">
        <v>2695</v>
      </c>
      <c r="G362" s="235"/>
      <c r="H362" s="238">
        <v>88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82</v>
      </c>
      <c r="AV362" s="13" t="s">
        <v>82</v>
      </c>
      <c r="AW362" s="13" t="s">
        <v>33</v>
      </c>
      <c r="AX362" s="13" t="s">
        <v>80</v>
      </c>
      <c r="AY362" s="244" t="s">
        <v>157</v>
      </c>
    </row>
    <row r="363" s="2" customFormat="1" ht="37.8" customHeight="1">
      <c r="A363" s="39"/>
      <c r="B363" s="40"/>
      <c r="C363" s="214" t="s">
        <v>1143</v>
      </c>
      <c r="D363" s="214" t="s">
        <v>159</v>
      </c>
      <c r="E363" s="215" t="s">
        <v>2696</v>
      </c>
      <c r="F363" s="216" t="s">
        <v>2697</v>
      </c>
      <c r="G363" s="217" t="s">
        <v>247</v>
      </c>
      <c r="H363" s="218">
        <v>5</v>
      </c>
      <c r="I363" s="219"/>
      <c r="J363" s="220">
        <f>ROUND(I363*H363,2)</f>
        <v>0</v>
      </c>
      <c r="K363" s="216" t="s">
        <v>163</v>
      </c>
      <c r="L363" s="45"/>
      <c r="M363" s="221" t="s">
        <v>19</v>
      </c>
      <c r="N363" s="222" t="s">
        <v>43</v>
      </c>
      <c r="O363" s="85"/>
      <c r="P363" s="223">
        <f>O363*H363</f>
        <v>0</v>
      </c>
      <c r="Q363" s="223">
        <v>8.0000000000000007E-05</v>
      </c>
      <c r="R363" s="223">
        <f>Q363*H363</f>
        <v>0.00040000000000000002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300</v>
      </c>
      <c r="AT363" s="225" t="s">
        <v>159</v>
      </c>
      <c r="AU363" s="225" t="s">
        <v>82</v>
      </c>
      <c r="AY363" s="18" t="s">
        <v>157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80</v>
      </c>
      <c r="BK363" s="226">
        <f>ROUND(I363*H363,2)</f>
        <v>0</v>
      </c>
      <c r="BL363" s="18" t="s">
        <v>300</v>
      </c>
      <c r="BM363" s="225" t="s">
        <v>2698</v>
      </c>
    </row>
    <row r="364" s="2" customFormat="1">
      <c r="A364" s="39"/>
      <c r="B364" s="40"/>
      <c r="C364" s="41"/>
      <c r="D364" s="227" t="s">
        <v>166</v>
      </c>
      <c r="E364" s="41"/>
      <c r="F364" s="228" t="s">
        <v>2699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166</v>
      </c>
      <c r="AU364" s="18" t="s">
        <v>82</v>
      </c>
    </row>
    <row r="365" s="2" customFormat="1">
      <c r="A365" s="39"/>
      <c r="B365" s="40"/>
      <c r="C365" s="41"/>
      <c r="D365" s="232" t="s">
        <v>168</v>
      </c>
      <c r="E365" s="41"/>
      <c r="F365" s="233" t="s">
        <v>2700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168</v>
      </c>
      <c r="AU365" s="18" t="s">
        <v>82</v>
      </c>
    </row>
    <row r="366" s="2" customFormat="1" ht="37.8" customHeight="1">
      <c r="A366" s="39"/>
      <c r="B366" s="40"/>
      <c r="C366" s="214" t="s">
        <v>1150</v>
      </c>
      <c r="D366" s="214" t="s">
        <v>159</v>
      </c>
      <c r="E366" s="215" t="s">
        <v>2701</v>
      </c>
      <c r="F366" s="216" t="s">
        <v>2702</v>
      </c>
      <c r="G366" s="217" t="s">
        <v>247</v>
      </c>
      <c r="H366" s="218">
        <v>64</v>
      </c>
      <c r="I366" s="219"/>
      <c r="J366" s="220">
        <f>ROUND(I366*H366,2)</f>
        <v>0</v>
      </c>
      <c r="K366" s="216" t="s">
        <v>163</v>
      </c>
      <c r="L366" s="45"/>
      <c r="M366" s="221" t="s">
        <v>19</v>
      </c>
      <c r="N366" s="222" t="s">
        <v>43</v>
      </c>
      <c r="O366" s="85"/>
      <c r="P366" s="223">
        <f>O366*H366</f>
        <v>0</v>
      </c>
      <c r="Q366" s="223">
        <v>6.9999999999999994E-05</v>
      </c>
      <c r="R366" s="223">
        <f>Q366*H366</f>
        <v>0.0044799999999999996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300</v>
      </c>
      <c r="AT366" s="225" t="s">
        <v>159</v>
      </c>
      <c r="AU366" s="225" t="s">
        <v>82</v>
      </c>
      <c r="AY366" s="18" t="s">
        <v>157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80</v>
      </c>
      <c r="BK366" s="226">
        <f>ROUND(I366*H366,2)</f>
        <v>0</v>
      </c>
      <c r="BL366" s="18" t="s">
        <v>300</v>
      </c>
      <c r="BM366" s="225" t="s">
        <v>2703</v>
      </c>
    </row>
    <row r="367" s="2" customFormat="1">
      <c r="A367" s="39"/>
      <c r="B367" s="40"/>
      <c r="C367" s="41"/>
      <c r="D367" s="227" t="s">
        <v>166</v>
      </c>
      <c r="E367" s="41"/>
      <c r="F367" s="228" t="s">
        <v>2704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166</v>
      </c>
      <c r="AU367" s="18" t="s">
        <v>82</v>
      </c>
    </row>
    <row r="368" s="2" customFormat="1">
      <c r="A368" s="39"/>
      <c r="B368" s="40"/>
      <c r="C368" s="41"/>
      <c r="D368" s="232" t="s">
        <v>168</v>
      </c>
      <c r="E368" s="41"/>
      <c r="F368" s="233" t="s">
        <v>2705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168</v>
      </c>
      <c r="AU368" s="18" t="s">
        <v>82</v>
      </c>
    </row>
    <row r="369" s="2" customFormat="1" ht="37.8" customHeight="1">
      <c r="A369" s="39"/>
      <c r="B369" s="40"/>
      <c r="C369" s="214" t="s">
        <v>1156</v>
      </c>
      <c r="D369" s="214" t="s">
        <v>159</v>
      </c>
      <c r="E369" s="215" t="s">
        <v>2706</v>
      </c>
      <c r="F369" s="216" t="s">
        <v>2707</v>
      </c>
      <c r="G369" s="217" t="s">
        <v>247</v>
      </c>
      <c r="H369" s="218">
        <v>80</v>
      </c>
      <c r="I369" s="219"/>
      <c r="J369" s="220">
        <f>ROUND(I369*H369,2)</f>
        <v>0</v>
      </c>
      <c r="K369" s="216" t="s">
        <v>163</v>
      </c>
      <c r="L369" s="45"/>
      <c r="M369" s="221" t="s">
        <v>19</v>
      </c>
      <c r="N369" s="222" t="s">
        <v>43</v>
      </c>
      <c r="O369" s="85"/>
      <c r="P369" s="223">
        <f>O369*H369</f>
        <v>0</v>
      </c>
      <c r="Q369" s="223">
        <v>9.0000000000000006E-05</v>
      </c>
      <c r="R369" s="223">
        <f>Q369*H369</f>
        <v>0.0072000000000000007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300</v>
      </c>
      <c r="AT369" s="225" t="s">
        <v>159</v>
      </c>
      <c r="AU369" s="225" t="s">
        <v>82</v>
      </c>
      <c r="AY369" s="18" t="s">
        <v>157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80</v>
      </c>
      <c r="BK369" s="226">
        <f>ROUND(I369*H369,2)</f>
        <v>0</v>
      </c>
      <c r="BL369" s="18" t="s">
        <v>300</v>
      </c>
      <c r="BM369" s="225" t="s">
        <v>2708</v>
      </c>
    </row>
    <row r="370" s="2" customFormat="1">
      <c r="A370" s="39"/>
      <c r="B370" s="40"/>
      <c r="C370" s="41"/>
      <c r="D370" s="227" t="s">
        <v>166</v>
      </c>
      <c r="E370" s="41"/>
      <c r="F370" s="228" t="s">
        <v>2709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166</v>
      </c>
      <c r="AU370" s="18" t="s">
        <v>82</v>
      </c>
    </row>
    <row r="371" s="2" customFormat="1">
      <c r="A371" s="39"/>
      <c r="B371" s="40"/>
      <c r="C371" s="41"/>
      <c r="D371" s="232" t="s">
        <v>168</v>
      </c>
      <c r="E371" s="41"/>
      <c r="F371" s="233" t="s">
        <v>2710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168</v>
      </c>
      <c r="AU371" s="18" t="s">
        <v>82</v>
      </c>
    </row>
    <row r="372" s="13" customFormat="1">
      <c r="A372" s="13"/>
      <c r="B372" s="234"/>
      <c r="C372" s="235"/>
      <c r="D372" s="227" t="s">
        <v>170</v>
      </c>
      <c r="E372" s="236" t="s">
        <v>19</v>
      </c>
      <c r="F372" s="237" t="s">
        <v>2711</v>
      </c>
      <c r="G372" s="235"/>
      <c r="H372" s="238">
        <v>80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170</v>
      </c>
      <c r="AU372" s="244" t="s">
        <v>82</v>
      </c>
      <c r="AV372" s="13" t="s">
        <v>82</v>
      </c>
      <c r="AW372" s="13" t="s">
        <v>33</v>
      </c>
      <c r="AX372" s="13" t="s">
        <v>80</v>
      </c>
      <c r="AY372" s="244" t="s">
        <v>157</v>
      </c>
    </row>
    <row r="373" s="2" customFormat="1" ht="37.8" customHeight="1">
      <c r="A373" s="39"/>
      <c r="B373" s="40"/>
      <c r="C373" s="214" t="s">
        <v>460</v>
      </c>
      <c r="D373" s="214" t="s">
        <v>159</v>
      </c>
      <c r="E373" s="215" t="s">
        <v>2712</v>
      </c>
      <c r="F373" s="216" t="s">
        <v>2713</v>
      </c>
      <c r="G373" s="217" t="s">
        <v>247</v>
      </c>
      <c r="H373" s="218">
        <v>10</v>
      </c>
      <c r="I373" s="219"/>
      <c r="J373" s="220">
        <f>ROUND(I373*H373,2)</f>
        <v>0</v>
      </c>
      <c r="K373" s="216" t="s">
        <v>163</v>
      </c>
      <c r="L373" s="45"/>
      <c r="M373" s="221" t="s">
        <v>19</v>
      </c>
      <c r="N373" s="222" t="s">
        <v>43</v>
      </c>
      <c r="O373" s="85"/>
      <c r="P373" s="223">
        <f>O373*H373</f>
        <v>0</v>
      </c>
      <c r="Q373" s="223">
        <v>0.00012</v>
      </c>
      <c r="R373" s="223">
        <f>Q373*H373</f>
        <v>0.0012000000000000001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300</v>
      </c>
      <c r="AT373" s="225" t="s">
        <v>159</v>
      </c>
      <c r="AU373" s="225" t="s">
        <v>82</v>
      </c>
      <c r="AY373" s="18" t="s">
        <v>157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80</v>
      </c>
      <c r="BK373" s="226">
        <f>ROUND(I373*H373,2)</f>
        <v>0</v>
      </c>
      <c r="BL373" s="18" t="s">
        <v>300</v>
      </c>
      <c r="BM373" s="225" t="s">
        <v>2714</v>
      </c>
    </row>
    <row r="374" s="2" customFormat="1">
      <c r="A374" s="39"/>
      <c r="B374" s="40"/>
      <c r="C374" s="41"/>
      <c r="D374" s="227" t="s">
        <v>166</v>
      </c>
      <c r="E374" s="41"/>
      <c r="F374" s="228" t="s">
        <v>2715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166</v>
      </c>
      <c r="AU374" s="18" t="s">
        <v>82</v>
      </c>
    </row>
    <row r="375" s="2" customFormat="1">
      <c r="A375" s="39"/>
      <c r="B375" s="40"/>
      <c r="C375" s="41"/>
      <c r="D375" s="232" t="s">
        <v>168</v>
      </c>
      <c r="E375" s="41"/>
      <c r="F375" s="233" t="s">
        <v>2716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168</v>
      </c>
      <c r="AU375" s="18" t="s">
        <v>82</v>
      </c>
    </row>
    <row r="376" s="2" customFormat="1" ht="37.8" customHeight="1">
      <c r="A376" s="39"/>
      <c r="B376" s="40"/>
      <c r="C376" s="214" t="s">
        <v>1169</v>
      </c>
      <c r="D376" s="214" t="s">
        <v>159</v>
      </c>
      <c r="E376" s="215" t="s">
        <v>2717</v>
      </c>
      <c r="F376" s="216" t="s">
        <v>2718</v>
      </c>
      <c r="G376" s="217" t="s">
        <v>247</v>
      </c>
      <c r="H376" s="218">
        <v>100</v>
      </c>
      <c r="I376" s="219"/>
      <c r="J376" s="220">
        <f>ROUND(I376*H376,2)</f>
        <v>0</v>
      </c>
      <c r="K376" s="216" t="s">
        <v>163</v>
      </c>
      <c r="L376" s="45"/>
      <c r="M376" s="221" t="s">
        <v>19</v>
      </c>
      <c r="N376" s="222" t="s">
        <v>43</v>
      </c>
      <c r="O376" s="85"/>
      <c r="P376" s="223">
        <f>O376*H376</f>
        <v>0</v>
      </c>
      <c r="Q376" s="223">
        <v>0.00020000000000000001</v>
      </c>
      <c r="R376" s="223">
        <f>Q376*H376</f>
        <v>0.02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300</v>
      </c>
      <c r="AT376" s="225" t="s">
        <v>159</v>
      </c>
      <c r="AU376" s="225" t="s">
        <v>82</v>
      </c>
      <c r="AY376" s="18" t="s">
        <v>157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80</v>
      </c>
      <c r="BK376" s="226">
        <f>ROUND(I376*H376,2)</f>
        <v>0</v>
      </c>
      <c r="BL376" s="18" t="s">
        <v>300</v>
      </c>
      <c r="BM376" s="225" t="s">
        <v>2719</v>
      </c>
    </row>
    <row r="377" s="2" customFormat="1">
      <c r="A377" s="39"/>
      <c r="B377" s="40"/>
      <c r="C377" s="41"/>
      <c r="D377" s="227" t="s">
        <v>166</v>
      </c>
      <c r="E377" s="41"/>
      <c r="F377" s="228" t="s">
        <v>2720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166</v>
      </c>
      <c r="AU377" s="18" t="s">
        <v>82</v>
      </c>
    </row>
    <row r="378" s="2" customFormat="1">
      <c r="A378" s="39"/>
      <c r="B378" s="40"/>
      <c r="C378" s="41"/>
      <c r="D378" s="232" t="s">
        <v>168</v>
      </c>
      <c r="E378" s="41"/>
      <c r="F378" s="233" t="s">
        <v>2721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168</v>
      </c>
      <c r="AU378" s="18" t="s">
        <v>82</v>
      </c>
    </row>
    <row r="379" s="2" customFormat="1" ht="37.8" customHeight="1">
      <c r="A379" s="39"/>
      <c r="B379" s="40"/>
      <c r="C379" s="214" t="s">
        <v>1179</v>
      </c>
      <c r="D379" s="214" t="s">
        <v>159</v>
      </c>
      <c r="E379" s="215" t="s">
        <v>2722</v>
      </c>
      <c r="F379" s="216" t="s">
        <v>2723</v>
      </c>
      <c r="G379" s="217" t="s">
        <v>247</v>
      </c>
      <c r="H379" s="218">
        <v>121</v>
      </c>
      <c r="I379" s="219"/>
      <c r="J379" s="220">
        <f>ROUND(I379*H379,2)</f>
        <v>0</v>
      </c>
      <c r="K379" s="216" t="s">
        <v>163</v>
      </c>
      <c r="L379" s="45"/>
      <c r="M379" s="221" t="s">
        <v>19</v>
      </c>
      <c r="N379" s="222" t="s">
        <v>43</v>
      </c>
      <c r="O379" s="85"/>
      <c r="P379" s="223">
        <f>O379*H379</f>
        <v>0</v>
      </c>
      <c r="Q379" s="223">
        <v>0.00024000000000000001</v>
      </c>
      <c r="R379" s="223">
        <f>Q379*H379</f>
        <v>0.02904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300</v>
      </c>
      <c r="AT379" s="225" t="s">
        <v>159</v>
      </c>
      <c r="AU379" s="225" t="s">
        <v>82</v>
      </c>
      <c r="AY379" s="18" t="s">
        <v>157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80</v>
      </c>
      <c r="BK379" s="226">
        <f>ROUND(I379*H379,2)</f>
        <v>0</v>
      </c>
      <c r="BL379" s="18" t="s">
        <v>300</v>
      </c>
      <c r="BM379" s="225" t="s">
        <v>2724</v>
      </c>
    </row>
    <row r="380" s="2" customFormat="1">
      <c r="A380" s="39"/>
      <c r="B380" s="40"/>
      <c r="C380" s="41"/>
      <c r="D380" s="227" t="s">
        <v>166</v>
      </c>
      <c r="E380" s="41"/>
      <c r="F380" s="228" t="s">
        <v>2725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166</v>
      </c>
      <c r="AU380" s="18" t="s">
        <v>82</v>
      </c>
    </row>
    <row r="381" s="2" customFormat="1">
      <c r="A381" s="39"/>
      <c r="B381" s="40"/>
      <c r="C381" s="41"/>
      <c r="D381" s="232" t="s">
        <v>168</v>
      </c>
      <c r="E381" s="41"/>
      <c r="F381" s="233" t="s">
        <v>2726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168</v>
      </c>
      <c r="AU381" s="18" t="s">
        <v>82</v>
      </c>
    </row>
    <row r="382" s="13" customFormat="1">
      <c r="A382" s="13"/>
      <c r="B382" s="234"/>
      <c r="C382" s="235"/>
      <c r="D382" s="227" t="s">
        <v>170</v>
      </c>
      <c r="E382" s="236" t="s">
        <v>19</v>
      </c>
      <c r="F382" s="237" t="s">
        <v>2727</v>
      </c>
      <c r="G382" s="235"/>
      <c r="H382" s="238">
        <v>121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170</v>
      </c>
      <c r="AU382" s="244" t="s">
        <v>82</v>
      </c>
      <c r="AV382" s="13" t="s">
        <v>82</v>
      </c>
      <c r="AW382" s="13" t="s">
        <v>33</v>
      </c>
      <c r="AX382" s="13" t="s">
        <v>80</v>
      </c>
      <c r="AY382" s="244" t="s">
        <v>157</v>
      </c>
    </row>
    <row r="383" s="2" customFormat="1" ht="37.8" customHeight="1">
      <c r="A383" s="39"/>
      <c r="B383" s="40"/>
      <c r="C383" s="214" t="s">
        <v>1184</v>
      </c>
      <c r="D383" s="214" t="s">
        <v>159</v>
      </c>
      <c r="E383" s="215" t="s">
        <v>2728</v>
      </c>
      <c r="F383" s="216" t="s">
        <v>2729</v>
      </c>
      <c r="G383" s="217" t="s">
        <v>247</v>
      </c>
      <c r="H383" s="218">
        <v>2</v>
      </c>
      <c r="I383" s="219"/>
      <c r="J383" s="220">
        <f>ROUND(I383*H383,2)</f>
        <v>0</v>
      </c>
      <c r="K383" s="216" t="s">
        <v>163</v>
      </c>
      <c r="L383" s="45"/>
      <c r="M383" s="221" t="s">
        <v>19</v>
      </c>
      <c r="N383" s="222" t="s">
        <v>43</v>
      </c>
      <c r="O383" s="85"/>
      <c r="P383" s="223">
        <f>O383*H383</f>
        <v>0</v>
      </c>
      <c r="Q383" s="223">
        <v>0.00046999999999999999</v>
      </c>
      <c r="R383" s="223">
        <f>Q383*H383</f>
        <v>0.00093999999999999997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300</v>
      </c>
      <c r="AT383" s="225" t="s">
        <v>159</v>
      </c>
      <c r="AU383" s="225" t="s">
        <v>82</v>
      </c>
      <c r="AY383" s="18" t="s">
        <v>157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80</v>
      </c>
      <c r="BK383" s="226">
        <f>ROUND(I383*H383,2)</f>
        <v>0</v>
      </c>
      <c r="BL383" s="18" t="s">
        <v>300</v>
      </c>
      <c r="BM383" s="225" t="s">
        <v>2730</v>
      </c>
    </row>
    <row r="384" s="2" customFormat="1">
      <c r="A384" s="39"/>
      <c r="B384" s="40"/>
      <c r="C384" s="41"/>
      <c r="D384" s="227" t="s">
        <v>166</v>
      </c>
      <c r="E384" s="41"/>
      <c r="F384" s="228" t="s">
        <v>2731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166</v>
      </c>
      <c r="AU384" s="18" t="s">
        <v>82</v>
      </c>
    </row>
    <row r="385" s="2" customFormat="1">
      <c r="A385" s="39"/>
      <c r="B385" s="40"/>
      <c r="C385" s="41"/>
      <c r="D385" s="232" t="s">
        <v>168</v>
      </c>
      <c r="E385" s="41"/>
      <c r="F385" s="233" t="s">
        <v>2732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168</v>
      </c>
      <c r="AU385" s="18" t="s">
        <v>82</v>
      </c>
    </row>
    <row r="386" s="2" customFormat="1" ht="21.75" customHeight="1">
      <c r="A386" s="39"/>
      <c r="B386" s="40"/>
      <c r="C386" s="214" t="s">
        <v>1190</v>
      </c>
      <c r="D386" s="214" t="s">
        <v>159</v>
      </c>
      <c r="E386" s="215" t="s">
        <v>2733</v>
      </c>
      <c r="F386" s="216" t="s">
        <v>2734</v>
      </c>
      <c r="G386" s="217" t="s">
        <v>308</v>
      </c>
      <c r="H386" s="218">
        <v>94</v>
      </c>
      <c r="I386" s="219"/>
      <c r="J386" s="220">
        <f>ROUND(I386*H386,2)</f>
        <v>0</v>
      </c>
      <c r="K386" s="216" t="s">
        <v>163</v>
      </c>
      <c r="L386" s="45"/>
      <c r="M386" s="221" t="s">
        <v>19</v>
      </c>
      <c r="N386" s="222" t="s">
        <v>43</v>
      </c>
      <c r="O386" s="85"/>
      <c r="P386" s="223">
        <f>O386*H386</f>
        <v>0</v>
      </c>
      <c r="Q386" s="223">
        <v>0.00017000000000000001</v>
      </c>
      <c r="R386" s="223">
        <f>Q386*H386</f>
        <v>0.015980000000000001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300</v>
      </c>
      <c r="AT386" s="225" t="s">
        <v>159</v>
      </c>
      <c r="AU386" s="225" t="s">
        <v>82</v>
      </c>
      <c r="AY386" s="18" t="s">
        <v>157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80</v>
      </c>
      <c r="BK386" s="226">
        <f>ROUND(I386*H386,2)</f>
        <v>0</v>
      </c>
      <c r="BL386" s="18" t="s">
        <v>300</v>
      </c>
      <c r="BM386" s="225" t="s">
        <v>2735</v>
      </c>
    </row>
    <row r="387" s="2" customFormat="1">
      <c r="A387" s="39"/>
      <c r="B387" s="40"/>
      <c r="C387" s="41"/>
      <c r="D387" s="227" t="s">
        <v>166</v>
      </c>
      <c r="E387" s="41"/>
      <c r="F387" s="228" t="s">
        <v>2736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166</v>
      </c>
      <c r="AU387" s="18" t="s">
        <v>82</v>
      </c>
    </row>
    <row r="388" s="2" customFormat="1">
      <c r="A388" s="39"/>
      <c r="B388" s="40"/>
      <c r="C388" s="41"/>
      <c r="D388" s="232" t="s">
        <v>168</v>
      </c>
      <c r="E388" s="41"/>
      <c r="F388" s="233" t="s">
        <v>2737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168</v>
      </c>
      <c r="AU388" s="18" t="s">
        <v>82</v>
      </c>
    </row>
    <row r="389" s="2" customFormat="1" ht="16.5" customHeight="1">
      <c r="A389" s="39"/>
      <c r="B389" s="40"/>
      <c r="C389" s="214" t="s">
        <v>1198</v>
      </c>
      <c r="D389" s="214" t="s">
        <v>159</v>
      </c>
      <c r="E389" s="215" t="s">
        <v>2738</v>
      </c>
      <c r="F389" s="216" t="s">
        <v>2739</v>
      </c>
      <c r="G389" s="217" t="s">
        <v>308</v>
      </c>
      <c r="H389" s="218">
        <v>3</v>
      </c>
      <c r="I389" s="219"/>
      <c r="J389" s="220">
        <f>ROUND(I389*H389,2)</f>
        <v>0</v>
      </c>
      <c r="K389" s="216" t="s">
        <v>163</v>
      </c>
      <c r="L389" s="45"/>
      <c r="M389" s="221" t="s">
        <v>19</v>
      </c>
      <c r="N389" s="222" t="s">
        <v>43</v>
      </c>
      <c r="O389" s="85"/>
      <c r="P389" s="223">
        <f>O389*H389</f>
        <v>0</v>
      </c>
      <c r="Q389" s="223">
        <v>0.00056999999999999998</v>
      </c>
      <c r="R389" s="223">
        <f>Q389*H389</f>
        <v>0.0017099999999999999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300</v>
      </c>
      <c r="AT389" s="225" t="s">
        <v>159</v>
      </c>
      <c r="AU389" s="225" t="s">
        <v>82</v>
      </c>
      <c r="AY389" s="18" t="s">
        <v>157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80</v>
      </c>
      <c r="BK389" s="226">
        <f>ROUND(I389*H389,2)</f>
        <v>0</v>
      </c>
      <c r="BL389" s="18" t="s">
        <v>300</v>
      </c>
      <c r="BM389" s="225" t="s">
        <v>2740</v>
      </c>
    </row>
    <row r="390" s="2" customFormat="1">
      <c r="A390" s="39"/>
      <c r="B390" s="40"/>
      <c r="C390" s="41"/>
      <c r="D390" s="227" t="s">
        <v>166</v>
      </c>
      <c r="E390" s="41"/>
      <c r="F390" s="228" t="s">
        <v>2741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166</v>
      </c>
      <c r="AU390" s="18" t="s">
        <v>82</v>
      </c>
    </row>
    <row r="391" s="2" customFormat="1">
      <c r="A391" s="39"/>
      <c r="B391" s="40"/>
      <c r="C391" s="41"/>
      <c r="D391" s="232" t="s">
        <v>168</v>
      </c>
      <c r="E391" s="41"/>
      <c r="F391" s="233" t="s">
        <v>2742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168</v>
      </c>
      <c r="AU391" s="18" t="s">
        <v>82</v>
      </c>
    </row>
    <row r="392" s="2" customFormat="1" ht="16.5" customHeight="1">
      <c r="A392" s="39"/>
      <c r="B392" s="40"/>
      <c r="C392" s="214" t="s">
        <v>1202</v>
      </c>
      <c r="D392" s="214" t="s">
        <v>159</v>
      </c>
      <c r="E392" s="215" t="s">
        <v>2743</v>
      </c>
      <c r="F392" s="216" t="s">
        <v>2744</v>
      </c>
      <c r="G392" s="217" t="s">
        <v>308</v>
      </c>
      <c r="H392" s="218">
        <v>14</v>
      </c>
      <c r="I392" s="219"/>
      <c r="J392" s="220">
        <f>ROUND(I392*H392,2)</f>
        <v>0</v>
      </c>
      <c r="K392" s="216" t="s">
        <v>163</v>
      </c>
      <c r="L392" s="45"/>
      <c r="M392" s="221" t="s">
        <v>19</v>
      </c>
      <c r="N392" s="222" t="s">
        <v>43</v>
      </c>
      <c r="O392" s="85"/>
      <c r="P392" s="223">
        <f>O392*H392</f>
        <v>0</v>
      </c>
      <c r="Q392" s="223">
        <v>0.00072000000000000005</v>
      </c>
      <c r="R392" s="223">
        <f>Q392*H392</f>
        <v>0.01008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300</v>
      </c>
      <c r="AT392" s="225" t="s">
        <v>159</v>
      </c>
      <c r="AU392" s="225" t="s">
        <v>82</v>
      </c>
      <c r="AY392" s="18" t="s">
        <v>157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80</v>
      </c>
      <c r="BK392" s="226">
        <f>ROUND(I392*H392,2)</f>
        <v>0</v>
      </c>
      <c r="BL392" s="18" t="s">
        <v>300</v>
      </c>
      <c r="BM392" s="225" t="s">
        <v>2745</v>
      </c>
    </row>
    <row r="393" s="2" customFormat="1">
      <c r="A393" s="39"/>
      <c r="B393" s="40"/>
      <c r="C393" s="41"/>
      <c r="D393" s="227" t="s">
        <v>166</v>
      </c>
      <c r="E393" s="41"/>
      <c r="F393" s="228" t="s">
        <v>2746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166</v>
      </c>
      <c r="AU393" s="18" t="s">
        <v>82</v>
      </c>
    </row>
    <row r="394" s="2" customFormat="1">
      <c r="A394" s="39"/>
      <c r="B394" s="40"/>
      <c r="C394" s="41"/>
      <c r="D394" s="232" t="s">
        <v>168</v>
      </c>
      <c r="E394" s="41"/>
      <c r="F394" s="233" t="s">
        <v>2747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168</v>
      </c>
      <c r="AU394" s="18" t="s">
        <v>82</v>
      </c>
    </row>
    <row r="395" s="2" customFormat="1" ht="16.5" customHeight="1">
      <c r="A395" s="39"/>
      <c r="B395" s="40"/>
      <c r="C395" s="214" t="s">
        <v>1207</v>
      </c>
      <c r="D395" s="214" t="s">
        <v>159</v>
      </c>
      <c r="E395" s="215" t="s">
        <v>2748</v>
      </c>
      <c r="F395" s="216" t="s">
        <v>2749</v>
      </c>
      <c r="G395" s="217" t="s">
        <v>308</v>
      </c>
      <c r="H395" s="218">
        <v>5</v>
      </c>
      <c r="I395" s="219"/>
      <c r="J395" s="220">
        <f>ROUND(I395*H395,2)</f>
        <v>0</v>
      </c>
      <c r="K395" s="216" t="s">
        <v>163</v>
      </c>
      <c r="L395" s="45"/>
      <c r="M395" s="221" t="s">
        <v>19</v>
      </c>
      <c r="N395" s="222" t="s">
        <v>43</v>
      </c>
      <c r="O395" s="85"/>
      <c r="P395" s="223">
        <f>O395*H395</f>
        <v>0</v>
      </c>
      <c r="Q395" s="223">
        <v>0.00132</v>
      </c>
      <c r="R395" s="223">
        <f>Q395*H395</f>
        <v>0.0066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300</v>
      </c>
      <c r="AT395" s="225" t="s">
        <v>159</v>
      </c>
      <c r="AU395" s="225" t="s">
        <v>82</v>
      </c>
      <c r="AY395" s="18" t="s">
        <v>157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80</v>
      </c>
      <c r="BK395" s="226">
        <f>ROUND(I395*H395,2)</f>
        <v>0</v>
      </c>
      <c r="BL395" s="18" t="s">
        <v>300</v>
      </c>
      <c r="BM395" s="225" t="s">
        <v>2750</v>
      </c>
    </row>
    <row r="396" s="2" customFormat="1">
      <c r="A396" s="39"/>
      <c r="B396" s="40"/>
      <c r="C396" s="41"/>
      <c r="D396" s="227" t="s">
        <v>166</v>
      </c>
      <c r="E396" s="41"/>
      <c r="F396" s="228" t="s">
        <v>2751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166</v>
      </c>
      <c r="AU396" s="18" t="s">
        <v>82</v>
      </c>
    </row>
    <row r="397" s="2" customFormat="1">
      <c r="A397" s="39"/>
      <c r="B397" s="40"/>
      <c r="C397" s="41"/>
      <c r="D397" s="232" t="s">
        <v>168</v>
      </c>
      <c r="E397" s="41"/>
      <c r="F397" s="233" t="s">
        <v>2752</v>
      </c>
      <c r="G397" s="41"/>
      <c r="H397" s="41"/>
      <c r="I397" s="229"/>
      <c r="J397" s="41"/>
      <c r="K397" s="41"/>
      <c r="L397" s="45"/>
      <c r="M397" s="230"/>
      <c r="N397" s="231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168</v>
      </c>
      <c r="AU397" s="18" t="s">
        <v>82</v>
      </c>
    </row>
    <row r="398" s="2" customFormat="1" ht="16.5" customHeight="1">
      <c r="A398" s="39"/>
      <c r="B398" s="40"/>
      <c r="C398" s="214" t="s">
        <v>1232</v>
      </c>
      <c r="D398" s="214" t="s">
        <v>159</v>
      </c>
      <c r="E398" s="215" t="s">
        <v>2753</v>
      </c>
      <c r="F398" s="216" t="s">
        <v>2754</v>
      </c>
      <c r="G398" s="217" t="s">
        <v>308</v>
      </c>
      <c r="H398" s="218">
        <v>5</v>
      </c>
      <c r="I398" s="219"/>
      <c r="J398" s="220">
        <f>ROUND(I398*H398,2)</f>
        <v>0</v>
      </c>
      <c r="K398" s="216" t="s">
        <v>163</v>
      </c>
      <c r="L398" s="45"/>
      <c r="M398" s="221" t="s">
        <v>19</v>
      </c>
      <c r="N398" s="222" t="s">
        <v>43</v>
      </c>
      <c r="O398" s="85"/>
      <c r="P398" s="223">
        <f>O398*H398</f>
        <v>0</v>
      </c>
      <c r="Q398" s="223">
        <v>0.0015200000000000001</v>
      </c>
      <c r="R398" s="223">
        <f>Q398*H398</f>
        <v>0.0076000000000000009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300</v>
      </c>
      <c r="AT398" s="225" t="s">
        <v>159</v>
      </c>
      <c r="AU398" s="225" t="s">
        <v>82</v>
      </c>
      <c r="AY398" s="18" t="s">
        <v>157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80</v>
      </c>
      <c r="BK398" s="226">
        <f>ROUND(I398*H398,2)</f>
        <v>0</v>
      </c>
      <c r="BL398" s="18" t="s">
        <v>300</v>
      </c>
      <c r="BM398" s="225" t="s">
        <v>2755</v>
      </c>
    </row>
    <row r="399" s="2" customFormat="1">
      <c r="A399" s="39"/>
      <c r="B399" s="40"/>
      <c r="C399" s="41"/>
      <c r="D399" s="227" t="s">
        <v>166</v>
      </c>
      <c r="E399" s="41"/>
      <c r="F399" s="228" t="s">
        <v>2756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166</v>
      </c>
      <c r="AU399" s="18" t="s">
        <v>82</v>
      </c>
    </row>
    <row r="400" s="2" customFormat="1">
      <c r="A400" s="39"/>
      <c r="B400" s="40"/>
      <c r="C400" s="41"/>
      <c r="D400" s="232" t="s">
        <v>168</v>
      </c>
      <c r="E400" s="41"/>
      <c r="F400" s="233" t="s">
        <v>2757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168</v>
      </c>
      <c r="AU400" s="18" t="s">
        <v>82</v>
      </c>
    </row>
    <row r="401" s="2" customFormat="1" ht="16.5" customHeight="1">
      <c r="A401" s="39"/>
      <c r="B401" s="40"/>
      <c r="C401" s="214" t="s">
        <v>1238</v>
      </c>
      <c r="D401" s="214" t="s">
        <v>159</v>
      </c>
      <c r="E401" s="215" t="s">
        <v>2758</v>
      </c>
      <c r="F401" s="216" t="s">
        <v>2759</v>
      </c>
      <c r="G401" s="217" t="s">
        <v>308</v>
      </c>
      <c r="H401" s="218">
        <v>1</v>
      </c>
      <c r="I401" s="219"/>
      <c r="J401" s="220">
        <f>ROUND(I401*H401,2)</f>
        <v>0</v>
      </c>
      <c r="K401" s="216" t="s">
        <v>163</v>
      </c>
      <c r="L401" s="45"/>
      <c r="M401" s="221" t="s">
        <v>19</v>
      </c>
      <c r="N401" s="222" t="s">
        <v>43</v>
      </c>
      <c r="O401" s="85"/>
      <c r="P401" s="223">
        <f>O401*H401</f>
        <v>0</v>
      </c>
      <c r="Q401" s="223">
        <v>0.0026199999999999999</v>
      </c>
      <c r="R401" s="223">
        <f>Q401*H401</f>
        <v>0.0026199999999999999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300</v>
      </c>
      <c r="AT401" s="225" t="s">
        <v>159</v>
      </c>
      <c r="AU401" s="225" t="s">
        <v>82</v>
      </c>
      <c r="AY401" s="18" t="s">
        <v>157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80</v>
      </c>
      <c r="BK401" s="226">
        <f>ROUND(I401*H401,2)</f>
        <v>0</v>
      </c>
      <c r="BL401" s="18" t="s">
        <v>300</v>
      </c>
      <c r="BM401" s="225" t="s">
        <v>2760</v>
      </c>
    </row>
    <row r="402" s="2" customFormat="1">
      <c r="A402" s="39"/>
      <c r="B402" s="40"/>
      <c r="C402" s="41"/>
      <c r="D402" s="227" t="s">
        <v>166</v>
      </c>
      <c r="E402" s="41"/>
      <c r="F402" s="228" t="s">
        <v>2761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166</v>
      </c>
      <c r="AU402" s="18" t="s">
        <v>82</v>
      </c>
    </row>
    <row r="403" s="2" customFormat="1">
      <c r="A403" s="39"/>
      <c r="B403" s="40"/>
      <c r="C403" s="41"/>
      <c r="D403" s="232" t="s">
        <v>168</v>
      </c>
      <c r="E403" s="41"/>
      <c r="F403" s="233" t="s">
        <v>2762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168</v>
      </c>
      <c r="AU403" s="18" t="s">
        <v>82</v>
      </c>
    </row>
    <row r="404" s="2" customFormat="1" ht="21.75" customHeight="1">
      <c r="A404" s="39"/>
      <c r="B404" s="40"/>
      <c r="C404" s="214" t="s">
        <v>1242</v>
      </c>
      <c r="D404" s="214" t="s">
        <v>159</v>
      </c>
      <c r="E404" s="215" t="s">
        <v>2763</v>
      </c>
      <c r="F404" s="216" t="s">
        <v>2764</v>
      </c>
      <c r="G404" s="217" t="s">
        <v>308</v>
      </c>
      <c r="H404" s="218">
        <v>5</v>
      </c>
      <c r="I404" s="219"/>
      <c r="J404" s="220">
        <f>ROUND(I404*H404,2)</f>
        <v>0</v>
      </c>
      <c r="K404" s="216" t="s">
        <v>163</v>
      </c>
      <c r="L404" s="45"/>
      <c r="M404" s="221" t="s">
        <v>19</v>
      </c>
      <c r="N404" s="222" t="s">
        <v>43</v>
      </c>
      <c r="O404" s="85"/>
      <c r="P404" s="223">
        <f>O404*H404</f>
        <v>0</v>
      </c>
      <c r="Q404" s="223">
        <v>0.0015200000000000001</v>
      </c>
      <c r="R404" s="223">
        <f>Q404*H404</f>
        <v>0.0076000000000000009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300</v>
      </c>
      <c r="AT404" s="225" t="s">
        <v>159</v>
      </c>
      <c r="AU404" s="225" t="s">
        <v>82</v>
      </c>
      <c r="AY404" s="18" t="s">
        <v>157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80</v>
      </c>
      <c r="BK404" s="226">
        <f>ROUND(I404*H404,2)</f>
        <v>0</v>
      </c>
      <c r="BL404" s="18" t="s">
        <v>300</v>
      </c>
      <c r="BM404" s="225" t="s">
        <v>2765</v>
      </c>
    </row>
    <row r="405" s="2" customFormat="1">
      <c r="A405" s="39"/>
      <c r="B405" s="40"/>
      <c r="C405" s="41"/>
      <c r="D405" s="227" t="s">
        <v>166</v>
      </c>
      <c r="E405" s="41"/>
      <c r="F405" s="228" t="s">
        <v>2766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166</v>
      </c>
      <c r="AU405" s="18" t="s">
        <v>82</v>
      </c>
    </row>
    <row r="406" s="2" customFormat="1">
      <c r="A406" s="39"/>
      <c r="B406" s="40"/>
      <c r="C406" s="41"/>
      <c r="D406" s="232" t="s">
        <v>168</v>
      </c>
      <c r="E406" s="41"/>
      <c r="F406" s="233" t="s">
        <v>2767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168</v>
      </c>
      <c r="AU406" s="18" t="s">
        <v>82</v>
      </c>
    </row>
    <row r="407" s="2" customFormat="1" ht="16.5" customHeight="1">
      <c r="A407" s="39"/>
      <c r="B407" s="40"/>
      <c r="C407" s="214" t="s">
        <v>1246</v>
      </c>
      <c r="D407" s="214" t="s">
        <v>159</v>
      </c>
      <c r="E407" s="215" t="s">
        <v>2768</v>
      </c>
      <c r="F407" s="216" t="s">
        <v>2769</v>
      </c>
      <c r="G407" s="217" t="s">
        <v>308</v>
      </c>
      <c r="H407" s="218">
        <v>2</v>
      </c>
      <c r="I407" s="219"/>
      <c r="J407" s="220">
        <f>ROUND(I407*H407,2)</f>
        <v>0</v>
      </c>
      <c r="K407" s="216" t="s">
        <v>163</v>
      </c>
      <c r="L407" s="45"/>
      <c r="M407" s="221" t="s">
        <v>19</v>
      </c>
      <c r="N407" s="222" t="s">
        <v>43</v>
      </c>
      <c r="O407" s="85"/>
      <c r="P407" s="223">
        <f>O407*H407</f>
        <v>0</v>
      </c>
      <c r="Q407" s="223">
        <v>0.0026199999999999999</v>
      </c>
      <c r="R407" s="223">
        <f>Q407*H407</f>
        <v>0.0052399999999999999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300</v>
      </c>
      <c r="AT407" s="225" t="s">
        <v>159</v>
      </c>
      <c r="AU407" s="225" t="s">
        <v>82</v>
      </c>
      <c r="AY407" s="18" t="s">
        <v>157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80</v>
      </c>
      <c r="BK407" s="226">
        <f>ROUND(I407*H407,2)</f>
        <v>0</v>
      </c>
      <c r="BL407" s="18" t="s">
        <v>300</v>
      </c>
      <c r="BM407" s="225" t="s">
        <v>2770</v>
      </c>
    </row>
    <row r="408" s="2" customFormat="1">
      <c r="A408" s="39"/>
      <c r="B408" s="40"/>
      <c r="C408" s="41"/>
      <c r="D408" s="227" t="s">
        <v>166</v>
      </c>
      <c r="E408" s="41"/>
      <c r="F408" s="228" t="s">
        <v>2771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166</v>
      </c>
      <c r="AU408" s="18" t="s">
        <v>82</v>
      </c>
    </row>
    <row r="409" s="2" customFormat="1">
      <c r="A409" s="39"/>
      <c r="B409" s="40"/>
      <c r="C409" s="41"/>
      <c r="D409" s="232" t="s">
        <v>168</v>
      </c>
      <c r="E409" s="41"/>
      <c r="F409" s="233" t="s">
        <v>2772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168</v>
      </c>
      <c r="AU409" s="18" t="s">
        <v>82</v>
      </c>
    </row>
    <row r="410" s="2" customFormat="1" ht="24.15" customHeight="1">
      <c r="A410" s="39"/>
      <c r="B410" s="40"/>
      <c r="C410" s="214" t="s">
        <v>1298</v>
      </c>
      <c r="D410" s="214" t="s">
        <v>159</v>
      </c>
      <c r="E410" s="215" t="s">
        <v>2773</v>
      </c>
      <c r="F410" s="216" t="s">
        <v>2774</v>
      </c>
      <c r="G410" s="217" t="s">
        <v>308</v>
      </c>
      <c r="H410" s="218">
        <v>1</v>
      </c>
      <c r="I410" s="219"/>
      <c r="J410" s="220">
        <f>ROUND(I410*H410,2)</f>
        <v>0</v>
      </c>
      <c r="K410" s="216" t="s">
        <v>163</v>
      </c>
      <c r="L410" s="45"/>
      <c r="M410" s="221" t="s">
        <v>19</v>
      </c>
      <c r="N410" s="222" t="s">
        <v>43</v>
      </c>
      <c r="O410" s="85"/>
      <c r="P410" s="223">
        <f>O410*H410</f>
        <v>0</v>
      </c>
      <c r="Q410" s="223">
        <v>0.00051999999999999995</v>
      </c>
      <c r="R410" s="223">
        <f>Q410*H410</f>
        <v>0.00051999999999999995</v>
      </c>
      <c r="S410" s="223">
        <v>0</v>
      </c>
      <c r="T410" s="22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5" t="s">
        <v>300</v>
      </c>
      <c r="AT410" s="225" t="s">
        <v>159</v>
      </c>
      <c r="AU410" s="225" t="s">
        <v>82</v>
      </c>
      <c r="AY410" s="18" t="s">
        <v>157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8" t="s">
        <v>80</v>
      </c>
      <c r="BK410" s="226">
        <f>ROUND(I410*H410,2)</f>
        <v>0</v>
      </c>
      <c r="BL410" s="18" t="s">
        <v>300</v>
      </c>
      <c r="BM410" s="225" t="s">
        <v>2775</v>
      </c>
    </row>
    <row r="411" s="2" customFormat="1">
      <c r="A411" s="39"/>
      <c r="B411" s="40"/>
      <c r="C411" s="41"/>
      <c r="D411" s="227" t="s">
        <v>166</v>
      </c>
      <c r="E411" s="41"/>
      <c r="F411" s="228" t="s">
        <v>2776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166</v>
      </c>
      <c r="AU411" s="18" t="s">
        <v>82</v>
      </c>
    </row>
    <row r="412" s="2" customFormat="1">
      <c r="A412" s="39"/>
      <c r="B412" s="40"/>
      <c r="C412" s="41"/>
      <c r="D412" s="232" t="s">
        <v>168</v>
      </c>
      <c r="E412" s="41"/>
      <c r="F412" s="233" t="s">
        <v>2777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168</v>
      </c>
      <c r="AU412" s="18" t="s">
        <v>82</v>
      </c>
    </row>
    <row r="413" s="2" customFormat="1" ht="24.15" customHeight="1">
      <c r="A413" s="39"/>
      <c r="B413" s="40"/>
      <c r="C413" s="214" t="s">
        <v>1302</v>
      </c>
      <c r="D413" s="214" t="s">
        <v>159</v>
      </c>
      <c r="E413" s="215" t="s">
        <v>2778</v>
      </c>
      <c r="F413" s="216" t="s">
        <v>2779</v>
      </c>
      <c r="G413" s="217" t="s">
        <v>308</v>
      </c>
      <c r="H413" s="218">
        <v>1</v>
      </c>
      <c r="I413" s="219"/>
      <c r="J413" s="220">
        <f>ROUND(I413*H413,2)</f>
        <v>0</v>
      </c>
      <c r="K413" s="216" t="s">
        <v>163</v>
      </c>
      <c r="L413" s="45"/>
      <c r="M413" s="221" t="s">
        <v>19</v>
      </c>
      <c r="N413" s="222" t="s">
        <v>43</v>
      </c>
      <c r="O413" s="85"/>
      <c r="P413" s="223">
        <f>O413*H413</f>
        <v>0</v>
      </c>
      <c r="Q413" s="223">
        <v>0.00050000000000000001</v>
      </c>
      <c r="R413" s="223">
        <f>Q413*H413</f>
        <v>0.00050000000000000001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300</v>
      </c>
      <c r="AT413" s="225" t="s">
        <v>159</v>
      </c>
      <c r="AU413" s="225" t="s">
        <v>82</v>
      </c>
      <c r="AY413" s="18" t="s">
        <v>157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80</v>
      </c>
      <c r="BK413" s="226">
        <f>ROUND(I413*H413,2)</f>
        <v>0</v>
      </c>
      <c r="BL413" s="18" t="s">
        <v>300</v>
      </c>
      <c r="BM413" s="225" t="s">
        <v>2780</v>
      </c>
    </row>
    <row r="414" s="2" customFormat="1">
      <c r="A414" s="39"/>
      <c r="B414" s="40"/>
      <c r="C414" s="41"/>
      <c r="D414" s="227" t="s">
        <v>166</v>
      </c>
      <c r="E414" s="41"/>
      <c r="F414" s="228" t="s">
        <v>2781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166</v>
      </c>
      <c r="AU414" s="18" t="s">
        <v>82</v>
      </c>
    </row>
    <row r="415" s="2" customFormat="1">
      <c r="A415" s="39"/>
      <c r="B415" s="40"/>
      <c r="C415" s="41"/>
      <c r="D415" s="232" t="s">
        <v>168</v>
      </c>
      <c r="E415" s="41"/>
      <c r="F415" s="233" t="s">
        <v>2782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168</v>
      </c>
      <c r="AU415" s="18" t="s">
        <v>82</v>
      </c>
    </row>
    <row r="416" s="2" customFormat="1" ht="16.5" customHeight="1">
      <c r="A416" s="39"/>
      <c r="B416" s="40"/>
      <c r="C416" s="214" t="s">
        <v>1321</v>
      </c>
      <c r="D416" s="214" t="s">
        <v>159</v>
      </c>
      <c r="E416" s="215" t="s">
        <v>2783</v>
      </c>
      <c r="F416" s="216" t="s">
        <v>2784</v>
      </c>
      <c r="G416" s="217" t="s">
        <v>308</v>
      </c>
      <c r="H416" s="218">
        <v>2</v>
      </c>
      <c r="I416" s="219"/>
      <c r="J416" s="220">
        <f>ROUND(I416*H416,2)</f>
        <v>0</v>
      </c>
      <c r="K416" s="216" t="s">
        <v>163</v>
      </c>
      <c r="L416" s="45"/>
      <c r="M416" s="221" t="s">
        <v>19</v>
      </c>
      <c r="N416" s="222" t="s">
        <v>43</v>
      </c>
      <c r="O416" s="85"/>
      <c r="P416" s="223">
        <f>O416*H416</f>
        <v>0</v>
      </c>
      <c r="Q416" s="223">
        <v>0.00076999999999999996</v>
      </c>
      <c r="R416" s="223">
        <f>Q416*H416</f>
        <v>0.0015399999999999999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300</v>
      </c>
      <c r="AT416" s="225" t="s">
        <v>159</v>
      </c>
      <c r="AU416" s="225" t="s">
        <v>82</v>
      </c>
      <c r="AY416" s="18" t="s">
        <v>157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80</v>
      </c>
      <c r="BK416" s="226">
        <f>ROUND(I416*H416,2)</f>
        <v>0</v>
      </c>
      <c r="BL416" s="18" t="s">
        <v>300</v>
      </c>
      <c r="BM416" s="225" t="s">
        <v>2785</v>
      </c>
    </row>
    <row r="417" s="2" customFormat="1">
      <c r="A417" s="39"/>
      <c r="B417" s="40"/>
      <c r="C417" s="41"/>
      <c r="D417" s="227" t="s">
        <v>166</v>
      </c>
      <c r="E417" s="41"/>
      <c r="F417" s="228" t="s">
        <v>2786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166</v>
      </c>
      <c r="AU417" s="18" t="s">
        <v>82</v>
      </c>
    </row>
    <row r="418" s="2" customFormat="1">
      <c r="A418" s="39"/>
      <c r="B418" s="40"/>
      <c r="C418" s="41"/>
      <c r="D418" s="232" t="s">
        <v>168</v>
      </c>
      <c r="E418" s="41"/>
      <c r="F418" s="233" t="s">
        <v>2787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168</v>
      </c>
      <c r="AU418" s="18" t="s">
        <v>82</v>
      </c>
    </row>
    <row r="419" s="2" customFormat="1" ht="24.15" customHeight="1">
      <c r="A419" s="39"/>
      <c r="B419" s="40"/>
      <c r="C419" s="214" t="s">
        <v>1325</v>
      </c>
      <c r="D419" s="214" t="s">
        <v>159</v>
      </c>
      <c r="E419" s="215" t="s">
        <v>2788</v>
      </c>
      <c r="F419" s="216" t="s">
        <v>2789</v>
      </c>
      <c r="G419" s="217" t="s">
        <v>308</v>
      </c>
      <c r="H419" s="218">
        <v>1</v>
      </c>
      <c r="I419" s="219"/>
      <c r="J419" s="220">
        <f>ROUND(I419*H419,2)</f>
        <v>0</v>
      </c>
      <c r="K419" s="216" t="s">
        <v>163</v>
      </c>
      <c r="L419" s="45"/>
      <c r="M419" s="221" t="s">
        <v>19</v>
      </c>
      <c r="N419" s="222" t="s">
        <v>43</v>
      </c>
      <c r="O419" s="85"/>
      <c r="P419" s="223">
        <f>O419*H419</f>
        <v>0</v>
      </c>
      <c r="Q419" s="223">
        <v>0.00347</v>
      </c>
      <c r="R419" s="223">
        <f>Q419*H419</f>
        <v>0.00347</v>
      </c>
      <c r="S419" s="223">
        <v>0</v>
      </c>
      <c r="T419" s="22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5" t="s">
        <v>300</v>
      </c>
      <c r="AT419" s="225" t="s">
        <v>159</v>
      </c>
      <c r="AU419" s="225" t="s">
        <v>82</v>
      </c>
      <c r="AY419" s="18" t="s">
        <v>157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8" t="s">
        <v>80</v>
      </c>
      <c r="BK419" s="226">
        <f>ROUND(I419*H419,2)</f>
        <v>0</v>
      </c>
      <c r="BL419" s="18" t="s">
        <v>300</v>
      </c>
      <c r="BM419" s="225" t="s">
        <v>2790</v>
      </c>
    </row>
    <row r="420" s="2" customFormat="1">
      <c r="A420" s="39"/>
      <c r="B420" s="40"/>
      <c r="C420" s="41"/>
      <c r="D420" s="227" t="s">
        <v>166</v>
      </c>
      <c r="E420" s="41"/>
      <c r="F420" s="228" t="s">
        <v>2791</v>
      </c>
      <c r="G420" s="41"/>
      <c r="H420" s="41"/>
      <c r="I420" s="229"/>
      <c r="J420" s="41"/>
      <c r="K420" s="41"/>
      <c r="L420" s="45"/>
      <c r="M420" s="230"/>
      <c r="N420" s="231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166</v>
      </c>
      <c r="AU420" s="18" t="s">
        <v>82</v>
      </c>
    </row>
    <row r="421" s="2" customFormat="1">
      <c r="A421" s="39"/>
      <c r="B421" s="40"/>
      <c r="C421" s="41"/>
      <c r="D421" s="232" t="s">
        <v>168</v>
      </c>
      <c r="E421" s="41"/>
      <c r="F421" s="233" t="s">
        <v>2792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168</v>
      </c>
      <c r="AU421" s="18" t="s">
        <v>82</v>
      </c>
    </row>
    <row r="422" s="2" customFormat="1" ht="24.15" customHeight="1">
      <c r="A422" s="39"/>
      <c r="B422" s="40"/>
      <c r="C422" s="214" t="s">
        <v>1329</v>
      </c>
      <c r="D422" s="214" t="s">
        <v>159</v>
      </c>
      <c r="E422" s="215" t="s">
        <v>2793</v>
      </c>
      <c r="F422" s="216" t="s">
        <v>2794</v>
      </c>
      <c r="G422" s="217" t="s">
        <v>308</v>
      </c>
      <c r="H422" s="218">
        <v>1</v>
      </c>
      <c r="I422" s="219"/>
      <c r="J422" s="220">
        <f>ROUND(I422*H422,2)</f>
        <v>0</v>
      </c>
      <c r="K422" s="216" t="s">
        <v>163</v>
      </c>
      <c r="L422" s="45"/>
      <c r="M422" s="221" t="s">
        <v>19</v>
      </c>
      <c r="N422" s="222" t="s">
        <v>43</v>
      </c>
      <c r="O422" s="85"/>
      <c r="P422" s="223">
        <f>O422*H422</f>
        <v>0</v>
      </c>
      <c r="Q422" s="223">
        <v>0.0011999999999999999</v>
      </c>
      <c r="R422" s="223">
        <f>Q422*H422</f>
        <v>0.0011999999999999999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300</v>
      </c>
      <c r="AT422" s="225" t="s">
        <v>159</v>
      </c>
      <c r="AU422" s="225" t="s">
        <v>82</v>
      </c>
      <c r="AY422" s="18" t="s">
        <v>157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80</v>
      </c>
      <c r="BK422" s="226">
        <f>ROUND(I422*H422,2)</f>
        <v>0</v>
      </c>
      <c r="BL422" s="18" t="s">
        <v>300</v>
      </c>
      <c r="BM422" s="225" t="s">
        <v>2795</v>
      </c>
    </row>
    <row r="423" s="2" customFormat="1">
      <c r="A423" s="39"/>
      <c r="B423" s="40"/>
      <c r="C423" s="41"/>
      <c r="D423" s="227" t="s">
        <v>166</v>
      </c>
      <c r="E423" s="41"/>
      <c r="F423" s="228" t="s">
        <v>2796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166</v>
      </c>
      <c r="AU423" s="18" t="s">
        <v>82</v>
      </c>
    </row>
    <row r="424" s="2" customFormat="1">
      <c r="A424" s="39"/>
      <c r="B424" s="40"/>
      <c r="C424" s="41"/>
      <c r="D424" s="232" t="s">
        <v>168</v>
      </c>
      <c r="E424" s="41"/>
      <c r="F424" s="233" t="s">
        <v>2797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168</v>
      </c>
      <c r="AU424" s="18" t="s">
        <v>82</v>
      </c>
    </row>
    <row r="425" s="2" customFormat="1" ht="24.15" customHeight="1">
      <c r="A425" s="39"/>
      <c r="B425" s="40"/>
      <c r="C425" s="214" t="s">
        <v>1333</v>
      </c>
      <c r="D425" s="214" t="s">
        <v>159</v>
      </c>
      <c r="E425" s="215" t="s">
        <v>2798</v>
      </c>
      <c r="F425" s="216" t="s">
        <v>2799</v>
      </c>
      <c r="G425" s="217" t="s">
        <v>308</v>
      </c>
      <c r="H425" s="218">
        <v>1</v>
      </c>
      <c r="I425" s="219"/>
      <c r="J425" s="220">
        <f>ROUND(I425*H425,2)</f>
        <v>0</v>
      </c>
      <c r="K425" s="216" t="s">
        <v>163</v>
      </c>
      <c r="L425" s="45"/>
      <c r="M425" s="221" t="s">
        <v>19</v>
      </c>
      <c r="N425" s="222" t="s">
        <v>43</v>
      </c>
      <c r="O425" s="85"/>
      <c r="P425" s="223">
        <f>O425*H425</f>
        <v>0</v>
      </c>
      <c r="Q425" s="223">
        <v>0.00071000000000000002</v>
      </c>
      <c r="R425" s="223">
        <f>Q425*H425</f>
        <v>0.00071000000000000002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300</v>
      </c>
      <c r="AT425" s="225" t="s">
        <v>159</v>
      </c>
      <c r="AU425" s="225" t="s">
        <v>82</v>
      </c>
      <c r="AY425" s="18" t="s">
        <v>157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80</v>
      </c>
      <c r="BK425" s="226">
        <f>ROUND(I425*H425,2)</f>
        <v>0</v>
      </c>
      <c r="BL425" s="18" t="s">
        <v>300</v>
      </c>
      <c r="BM425" s="225" t="s">
        <v>2800</v>
      </c>
    </row>
    <row r="426" s="2" customFormat="1">
      <c r="A426" s="39"/>
      <c r="B426" s="40"/>
      <c r="C426" s="41"/>
      <c r="D426" s="227" t="s">
        <v>166</v>
      </c>
      <c r="E426" s="41"/>
      <c r="F426" s="228" t="s">
        <v>2801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166</v>
      </c>
      <c r="AU426" s="18" t="s">
        <v>82</v>
      </c>
    </row>
    <row r="427" s="2" customFormat="1">
      <c r="A427" s="39"/>
      <c r="B427" s="40"/>
      <c r="C427" s="41"/>
      <c r="D427" s="232" t="s">
        <v>168</v>
      </c>
      <c r="E427" s="41"/>
      <c r="F427" s="233" t="s">
        <v>2802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168</v>
      </c>
      <c r="AU427" s="18" t="s">
        <v>82</v>
      </c>
    </row>
    <row r="428" s="2" customFormat="1" ht="24.15" customHeight="1">
      <c r="A428" s="39"/>
      <c r="B428" s="40"/>
      <c r="C428" s="214" t="s">
        <v>1337</v>
      </c>
      <c r="D428" s="214" t="s">
        <v>159</v>
      </c>
      <c r="E428" s="215" t="s">
        <v>2803</v>
      </c>
      <c r="F428" s="216" t="s">
        <v>2804</v>
      </c>
      <c r="G428" s="217" t="s">
        <v>273</v>
      </c>
      <c r="H428" s="218">
        <v>8</v>
      </c>
      <c r="I428" s="219"/>
      <c r="J428" s="220">
        <f>ROUND(I428*H428,2)</f>
        <v>0</v>
      </c>
      <c r="K428" s="216" t="s">
        <v>163</v>
      </c>
      <c r="L428" s="45"/>
      <c r="M428" s="221" t="s">
        <v>19</v>
      </c>
      <c r="N428" s="222" t="s">
        <v>43</v>
      </c>
      <c r="O428" s="85"/>
      <c r="P428" s="223">
        <f>O428*H428</f>
        <v>0</v>
      </c>
      <c r="Q428" s="223">
        <v>0.0292</v>
      </c>
      <c r="R428" s="223">
        <f>Q428*H428</f>
        <v>0.2336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300</v>
      </c>
      <c r="AT428" s="225" t="s">
        <v>159</v>
      </c>
      <c r="AU428" s="225" t="s">
        <v>82</v>
      </c>
      <c r="AY428" s="18" t="s">
        <v>157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80</v>
      </c>
      <c r="BK428" s="226">
        <f>ROUND(I428*H428,2)</f>
        <v>0</v>
      </c>
      <c r="BL428" s="18" t="s">
        <v>300</v>
      </c>
      <c r="BM428" s="225" t="s">
        <v>2805</v>
      </c>
    </row>
    <row r="429" s="2" customFormat="1">
      <c r="A429" s="39"/>
      <c r="B429" s="40"/>
      <c r="C429" s="41"/>
      <c r="D429" s="227" t="s">
        <v>166</v>
      </c>
      <c r="E429" s="41"/>
      <c r="F429" s="228" t="s">
        <v>2806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166</v>
      </c>
      <c r="AU429" s="18" t="s">
        <v>82</v>
      </c>
    </row>
    <row r="430" s="2" customFormat="1">
      <c r="A430" s="39"/>
      <c r="B430" s="40"/>
      <c r="C430" s="41"/>
      <c r="D430" s="232" t="s">
        <v>168</v>
      </c>
      <c r="E430" s="41"/>
      <c r="F430" s="233" t="s">
        <v>2807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168</v>
      </c>
      <c r="AU430" s="18" t="s">
        <v>82</v>
      </c>
    </row>
    <row r="431" s="2" customFormat="1" ht="24.15" customHeight="1">
      <c r="A431" s="39"/>
      <c r="B431" s="40"/>
      <c r="C431" s="214" t="s">
        <v>1341</v>
      </c>
      <c r="D431" s="214" t="s">
        <v>159</v>
      </c>
      <c r="E431" s="215" t="s">
        <v>2808</v>
      </c>
      <c r="F431" s="216" t="s">
        <v>2809</v>
      </c>
      <c r="G431" s="217" t="s">
        <v>247</v>
      </c>
      <c r="H431" s="218">
        <v>468</v>
      </c>
      <c r="I431" s="219"/>
      <c r="J431" s="220">
        <f>ROUND(I431*H431,2)</f>
        <v>0</v>
      </c>
      <c r="K431" s="216" t="s">
        <v>163</v>
      </c>
      <c r="L431" s="45"/>
      <c r="M431" s="221" t="s">
        <v>19</v>
      </c>
      <c r="N431" s="222" t="s">
        <v>43</v>
      </c>
      <c r="O431" s="85"/>
      <c r="P431" s="223">
        <f>O431*H431</f>
        <v>0</v>
      </c>
      <c r="Q431" s="223">
        <v>0.00019000000000000001</v>
      </c>
      <c r="R431" s="223">
        <f>Q431*H431</f>
        <v>0.088919999999999999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300</v>
      </c>
      <c r="AT431" s="225" t="s">
        <v>159</v>
      </c>
      <c r="AU431" s="225" t="s">
        <v>82</v>
      </c>
      <c r="AY431" s="18" t="s">
        <v>157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80</v>
      </c>
      <c r="BK431" s="226">
        <f>ROUND(I431*H431,2)</f>
        <v>0</v>
      </c>
      <c r="BL431" s="18" t="s">
        <v>300</v>
      </c>
      <c r="BM431" s="225" t="s">
        <v>2810</v>
      </c>
    </row>
    <row r="432" s="2" customFormat="1">
      <c r="A432" s="39"/>
      <c r="B432" s="40"/>
      <c r="C432" s="41"/>
      <c r="D432" s="227" t="s">
        <v>166</v>
      </c>
      <c r="E432" s="41"/>
      <c r="F432" s="228" t="s">
        <v>2811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166</v>
      </c>
      <c r="AU432" s="18" t="s">
        <v>82</v>
      </c>
    </row>
    <row r="433" s="2" customFormat="1">
      <c r="A433" s="39"/>
      <c r="B433" s="40"/>
      <c r="C433" s="41"/>
      <c r="D433" s="232" t="s">
        <v>168</v>
      </c>
      <c r="E433" s="41"/>
      <c r="F433" s="233" t="s">
        <v>2812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168</v>
      </c>
      <c r="AU433" s="18" t="s">
        <v>82</v>
      </c>
    </row>
    <row r="434" s="2" customFormat="1" ht="21.75" customHeight="1">
      <c r="A434" s="39"/>
      <c r="B434" s="40"/>
      <c r="C434" s="214" t="s">
        <v>1345</v>
      </c>
      <c r="D434" s="214" t="s">
        <v>159</v>
      </c>
      <c r="E434" s="215" t="s">
        <v>2813</v>
      </c>
      <c r="F434" s="216" t="s">
        <v>2814</v>
      </c>
      <c r="G434" s="217" t="s">
        <v>247</v>
      </c>
      <c r="H434" s="218">
        <v>468</v>
      </c>
      <c r="I434" s="219"/>
      <c r="J434" s="220">
        <f>ROUND(I434*H434,2)</f>
        <v>0</v>
      </c>
      <c r="K434" s="216" t="s">
        <v>163</v>
      </c>
      <c r="L434" s="45"/>
      <c r="M434" s="221" t="s">
        <v>19</v>
      </c>
      <c r="N434" s="222" t="s">
        <v>43</v>
      </c>
      <c r="O434" s="85"/>
      <c r="P434" s="223">
        <f>O434*H434</f>
        <v>0</v>
      </c>
      <c r="Q434" s="223">
        <v>1.0000000000000001E-05</v>
      </c>
      <c r="R434" s="223">
        <f>Q434*H434</f>
        <v>0.0046800000000000001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300</v>
      </c>
      <c r="AT434" s="225" t="s">
        <v>159</v>
      </c>
      <c r="AU434" s="225" t="s">
        <v>82</v>
      </c>
      <c r="AY434" s="18" t="s">
        <v>157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80</v>
      </c>
      <c r="BK434" s="226">
        <f>ROUND(I434*H434,2)</f>
        <v>0</v>
      </c>
      <c r="BL434" s="18" t="s">
        <v>300</v>
      </c>
      <c r="BM434" s="225" t="s">
        <v>2815</v>
      </c>
    </row>
    <row r="435" s="2" customFormat="1">
      <c r="A435" s="39"/>
      <c r="B435" s="40"/>
      <c r="C435" s="41"/>
      <c r="D435" s="227" t="s">
        <v>166</v>
      </c>
      <c r="E435" s="41"/>
      <c r="F435" s="228" t="s">
        <v>2816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166</v>
      </c>
      <c r="AU435" s="18" t="s">
        <v>82</v>
      </c>
    </row>
    <row r="436" s="2" customFormat="1">
      <c r="A436" s="39"/>
      <c r="B436" s="40"/>
      <c r="C436" s="41"/>
      <c r="D436" s="232" t="s">
        <v>168</v>
      </c>
      <c r="E436" s="41"/>
      <c r="F436" s="233" t="s">
        <v>2817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168</v>
      </c>
      <c r="AU436" s="18" t="s">
        <v>82</v>
      </c>
    </row>
    <row r="437" s="2" customFormat="1" ht="24.15" customHeight="1">
      <c r="A437" s="39"/>
      <c r="B437" s="40"/>
      <c r="C437" s="214" t="s">
        <v>1349</v>
      </c>
      <c r="D437" s="214" t="s">
        <v>159</v>
      </c>
      <c r="E437" s="215" t="s">
        <v>2818</v>
      </c>
      <c r="F437" s="216" t="s">
        <v>2819</v>
      </c>
      <c r="G437" s="217" t="s">
        <v>190</v>
      </c>
      <c r="H437" s="218">
        <v>1.288</v>
      </c>
      <c r="I437" s="219"/>
      <c r="J437" s="220">
        <f>ROUND(I437*H437,2)</f>
        <v>0</v>
      </c>
      <c r="K437" s="216" t="s">
        <v>163</v>
      </c>
      <c r="L437" s="45"/>
      <c r="M437" s="221" t="s">
        <v>19</v>
      </c>
      <c r="N437" s="222" t="s">
        <v>43</v>
      </c>
      <c r="O437" s="85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5" t="s">
        <v>300</v>
      </c>
      <c r="AT437" s="225" t="s">
        <v>159</v>
      </c>
      <c r="AU437" s="225" t="s">
        <v>82</v>
      </c>
      <c r="AY437" s="18" t="s">
        <v>157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8" t="s">
        <v>80</v>
      </c>
      <c r="BK437" s="226">
        <f>ROUND(I437*H437,2)</f>
        <v>0</v>
      </c>
      <c r="BL437" s="18" t="s">
        <v>300</v>
      </c>
      <c r="BM437" s="225" t="s">
        <v>2820</v>
      </c>
    </row>
    <row r="438" s="2" customFormat="1">
      <c r="A438" s="39"/>
      <c r="B438" s="40"/>
      <c r="C438" s="41"/>
      <c r="D438" s="227" t="s">
        <v>166</v>
      </c>
      <c r="E438" s="41"/>
      <c r="F438" s="228" t="s">
        <v>2821</v>
      </c>
      <c r="G438" s="41"/>
      <c r="H438" s="41"/>
      <c r="I438" s="229"/>
      <c r="J438" s="41"/>
      <c r="K438" s="41"/>
      <c r="L438" s="45"/>
      <c r="M438" s="230"/>
      <c r="N438" s="231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166</v>
      </c>
      <c r="AU438" s="18" t="s">
        <v>82</v>
      </c>
    </row>
    <row r="439" s="2" customFormat="1">
      <c r="A439" s="39"/>
      <c r="B439" s="40"/>
      <c r="C439" s="41"/>
      <c r="D439" s="232" t="s">
        <v>168</v>
      </c>
      <c r="E439" s="41"/>
      <c r="F439" s="233" t="s">
        <v>2822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168</v>
      </c>
      <c r="AU439" s="18" t="s">
        <v>82</v>
      </c>
    </row>
    <row r="440" s="12" customFormat="1" ht="22.8" customHeight="1">
      <c r="A440" s="12"/>
      <c r="B440" s="198"/>
      <c r="C440" s="199"/>
      <c r="D440" s="200" t="s">
        <v>71</v>
      </c>
      <c r="E440" s="212" t="s">
        <v>2823</v>
      </c>
      <c r="F440" s="212" t="s">
        <v>2824</v>
      </c>
      <c r="G440" s="199"/>
      <c r="H440" s="199"/>
      <c r="I440" s="202"/>
      <c r="J440" s="213">
        <f>BK440</f>
        <v>0</v>
      </c>
      <c r="K440" s="199"/>
      <c r="L440" s="204"/>
      <c r="M440" s="205"/>
      <c r="N440" s="206"/>
      <c r="O440" s="206"/>
      <c r="P440" s="207">
        <f>SUM(P441:P443)</f>
        <v>0</v>
      </c>
      <c r="Q440" s="206"/>
      <c r="R440" s="207">
        <f>SUM(R441:R443)</f>
        <v>0.0070400000000000003</v>
      </c>
      <c r="S440" s="206"/>
      <c r="T440" s="208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9" t="s">
        <v>82</v>
      </c>
      <c r="AT440" s="210" t="s">
        <v>71</v>
      </c>
      <c r="AU440" s="210" t="s">
        <v>80</v>
      </c>
      <c r="AY440" s="209" t="s">
        <v>157</v>
      </c>
      <c r="BK440" s="211">
        <f>SUM(BK441:BK443)</f>
        <v>0</v>
      </c>
    </row>
    <row r="441" s="2" customFormat="1" ht="24.15" customHeight="1">
      <c r="A441" s="39"/>
      <c r="B441" s="40"/>
      <c r="C441" s="214" t="s">
        <v>1353</v>
      </c>
      <c r="D441" s="214" t="s">
        <v>159</v>
      </c>
      <c r="E441" s="215" t="s">
        <v>2825</v>
      </c>
      <c r="F441" s="216" t="s">
        <v>2826</v>
      </c>
      <c r="G441" s="217" t="s">
        <v>273</v>
      </c>
      <c r="H441" s="218">
        <v>1</v>
      </c>
      <c r="I441" s="219"/>
      <c r="J441" s="220">
        <f>ROUND(I441*H441,2)</f>
        <v>0</v>
      </c>
      <c r="K441" s="216" t="s">
        <v>163</v>
      </c>
      <c r="L441" s="45"/>
      <c r="M441" s="221" t="s">
        <v>19</v>
      </c>
      <c r="N441" s="222" t="s">
        <v>43</v>
      </c>
      <c r="O441" s="85"/>
      <c r="P441" s="223">
        <f>O441*H441</f>
        <v>0</v>
      </c>
      <c r="Q441" s="223">
        <v>0.0070400000000000003</v>
      </c>
      <c r="R441" s="223">
        <f>Q441*H441</f>
        <v>0.0070400000000000003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300</v>
      </c>
      <c r="AT441" s="225" t="s">
        <v>159</v>
      </c>
      <c r="AU441" s="225" t="s">
        <v>82</v>
      </c>
      <c r="AY441" s="18" t="s">
        <v>157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80</v>
      </c>
      <c r="BK441" s="226">
        <f>ROUND(I441*H441,2)</f>
        <v>0</v>
      </c>
      <c r="BL441" s="18" t="s">
        <v>300</v>
      </c>
      <c r="BM441" s="225" t="s">
        <v>2827</v>
      </c>
    </row>
    <row r="442" s="2" customFormat="1">
      <c r="A442" s="39"/>
      <c r="B442" s="40"/>
      <c r="C442" s="41"/>
      <c r="D442" s="227" t="s">
        <v>166</v>
      </c>
      <c r="E442" s="41"/>
      <c r="F442" s="228" t="s">
        <v>2828</v>
      </c>
      <c r="G442" s="41"/>
      <c r="H442" s="41"/>
      <c r="I442" s="229"/>
      <c r="J442" s="41"/>
      <c r="K442" s="41"/>
      <c r="L442" s="45"/>
      <c r="M442" s="230"/>
      <c r="N442" s="23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166</v>
      </c>
      <c r="AU442" s="18" t="s">
        <v>82</v>
      </c>
    </row>
    <row r="443" s="2" customFormat="1">
      <c r="A443" s="39"/>
      <c r="B443" s="40"/>
      <c r="C443" s="41"/>
      <c r="D443" s="232" t="s">
        <v>168</v>
      </c>
      <c r="E443" s="41"/>
      <c r="F443" s="233" t="s">
        <v>2829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168</v>
      </c>
      <c r="AU443" s="18" t="s">
        <v>82</v>
      </c>
    </row>
    <row r="444" s="12" customFormat="1" ht="22.8" customHeight="1">
      <c r="A444" s="12"/>
      <c r="B444" s="198"/>
      <c r="C444" s="199"/>
      <c r="D444" s="200" t="s">
        <v>71</v>
      </c>
      <c r="E444" s="212" t="s">
        <v>1088</v>
      </c>
      <c r="F444" s="212" t="s">
        <v>1089</v>
      </c>
      <c r="G444" s="199"/>
      <c r="H444" s="199"/>
      <c r="I444" s="202"/>
      <c r="J444" s="213">
        <f>BK444</f>
        <v>0</v>
      </c>
      <c r="K444" s="199"/>
      <c r="L444" s="204"/>
      <c r="M444" s="205"/>
      <c r="N444" s="206"/>
      <c r="O444" s="206"/>
      <c r="P444" s="207">
        <f>SUM(P445:P534)</f>
        <v>0</v>
      </c>
      <c r="Q444" s="206"/>
      <c r="R444" s="207">
        <f>SUM(R445:R534)</f>
        <v>1.02562</v>
      </c>
      <c r="S444" s="206"/>
      <c r="T444" s="208">
        <f>SUM(T445:T534)</f>
        <v>1.2358100000000001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9" t="s">
        <v>82</v>
      </c>
      <c r="AT444" s="210" t="s">
        <v>71</v>
      </c>
      <c r="AU444" s="210" t="s">
        <v>80</v>
      </c>
      <c r="AY444" s="209" t="s">
        <v>157</v>
      </c>
      <c r="BK444" s="211">
        <f>SUM(BK445:BK534)</f>
        <v>0</v>
      </c>
    </row>
    <row r="445" s="2" customFormat="1" ht="16.5" customHeight="1">
      <c r="A445" s="39"/>
      <c r="B445" s="40"/>
      <c r="C445" s="214" t="s">
        <v>1357</v>
      </c>
      <c r="D445" s="214" t="s">
        <v>159</v>
      </c>
      <c r="E445" s="215" t="s">
        <v>2830</v>
      </c>
      <c r="F445" s="216" t="s">
        <v>2831</v>
      </c>
      <c r="G445" s="217" t="s">
        <v>273</v>
      </c>
      <c r="H445" s="218">
        <v>15</v>
      </c>
      <c r="I445" s="219"/>
      <c r="J445" s="220">
        <f>ROUND(I445*H445,2)</f>
        <v>0</v>
      </c>
      <c r="K445" s="216" t="s">
        <v>163</v>
      </c>
      <c r="L445" s="45"/>
      <c r="M445" s="221" t="s">
        <v>19</v>
      </c>
      <c r="N445" s="222" t="s">
        <v>43</v>
      </c>
      <c r="O445" s="85"/>
      <c r="P445" s="223">
        <f>O445*H445</f>
        <v>0</v>
      </c>
      <c r="Q445" s="223">
        <v>0</v>
      </c>
      <c r="R445" s="223">
        <f>Q445*H445</f>
        <v>0</v>
      </c>
      <c r="S445" s="223">
        <v>0.034200000000000001</v>
      </c>
      <c r="T445" s="224">
        <f>S445*H445</f>
        <v>0.51300000000000001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5" t="s">
        <v>300</v>
      </c>
      <c r="AT445" s="225" t="s">
        <v>159</v>
      </c>
      <c r="AU445" s="225" t="s">
        <v>82</v>
      </c>
      <c r="AY445" s="18" t="s">
        <v>157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8" t="s">
        <v>80</v>
      </c>
      <c r="BK445" s="226">
        <f>ROUND(I445*H445,2)</f>
        <v>0</v>
      </c>
      <c r="BL445" s="18" t="s">
        <v>300</v>
      </c>
      <c r="BM445" s="225" t="s">
        <v>2832</v>
      </c>
    </row>
    <row r="446" s="2" customFormat="1">
      <c r="A446" s="39"/>
      <c r="B446" s="40"/>
      <c r="C446" s="41"/>
      <c r="D446" s="227" t="s">
        <v>166</v>
      </c>
      <c r="E446" s="41"/>
      <c r="F446" s="228" t="s">
        <v>2833</v>
      </c>
      <c r="G446" s="41"/>
      <c r="H446" s="41"/>
      <c r="I446" s="229"/>
      <c r="J446" s="41"/>
      <c r="K446" s="41"/>
      <c r="L446" s="45"/>
      <c r="M446" s="230"/>
      <c r="N446" s="231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166</v>
      </c>
      <c r="AU446" s="18" t="s">
        <v>82</v>
      </c>
    </row>
    <row r="447" s="2" customFormat="1">
      <c r="A447" s="39"/>
      <c r="B447" s="40"/>
      <c r="C447" s="41"/>
      <c r="D447" s="232" t="s">
        <v>168</v>
      </c>
      <c r="E447" s="41"/>
      <c r="F447" s="233" t="s">
        <v>2834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168</v>
      </c>
      <c r="AU447" s="18" t="s">
        <v>82</v>
      </c>
    </row>
    <row r="448" s="2" customFormat="1" ht="24.15" customHeight="1">
      <c r="A448" s="39"/>
      <c r="B448" s="40"/>
      <c r="C448" s="214" t="s">
        <v>1361</v>
      </c>
      <c r="D448" s="214" t="s">
        <v>159</v>
      </c>
      <c r="E448" s="215" t="s">
        <v>2835</v>
      </c>
      <c r="F448" s="216" t="s">
        <v>2836</v>
      </c>
      <c r="G448" s="217" t="s">
        <v>273</v>
      </c>
      <c r="H448" s="218">
        <v>16</v>
      </c>
      <c r="I448" s="219"/>
      <c r="J448" s="220">
        <f>ROUND(I448*H448,2)</f>
        <v>0</v>
      </c>
      <c r="K448" s="216" t="s">
        <v>163</v>
      </c>
      <c r="L448" s="45"/>
      <c r="M448" s="221" t="s">
        <v>19</v>
      </c>
      <c r="N448" s="222" t="s">
        <v>43</v>
      </c>
      <c r="O448" s="85"/>
      <c r="P448" s="223">
        <f>O448*H448</f>
        <v>0</v>
      </c>
      <c r="Q448" s="223">
        <v>0.016969999999999999</v>
      </c>
      <c r="R448" s="223">
        <f>Q448*H448</f>
        <v>0.27151999999999998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300</v>
      </c>
      <c r="AT448" s="225" t="s">
        <v>159</v>
      </c>
      <c r="AU448" s="225" t="s">
        <v>82</v>
      </c>
      <c r="AY448" s="18" t="s">
        <v>157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80</v>
      </c>
      <c r="BK448" s="226">
        <f>ROUND(I448*H448,2)</f>
        <v>0</v>
      </c>
      <c r="BL448" s="18" t="s">
        <v>300</v>
      </c>
      <c r="BM448" s="225" t="s">
        <v>2837</v>
      </c>
    </row>
    <row r="449" s="2" customFormat="1">
      <c r="A449" s="39"/>
      <c r="B449" s="40"/>
      <c r="C449" s="41"/>
      <c r="D449" s="227" t="s">
        <v>166</v>
      </c>
      <c r="E449" s="41"/>
      <c r="F449" s="228" t="s">
        <v>2838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166</v>
      </c>
      <c r="AU449" s="18" t="s">
        <v>82</v>
      </c>
    </row>
    <row r="450" s="2" customFormat="1">
      <c r="A450" s="39"/>
      <c r="B450" s="40"/>
      <c r="C450" s="41"/>
      <c r="D450" s="232" t="s">
        <v>168</v>
      </c>
      <c r="E450" s="41"/>
      <c r="F450" s="233" t="s">
        <v>2839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168</v>
      </c>
      <c r="AU450" s="18" t="s">
        <v>82</v>
      </c>
    </row>
    <row r="451" s="2" customFormat="1" ht="24.15" customHeight="1">
      <c r="A451" s="39"/>
      <c r="B451" s="40"/>
      <c r="C451" s="214" t="s">
        <v>1365</v>
      </c>
      <c r="D451" s="214" t="s">
        <v>159</v>
      </c>
      <c r="E451" s="215" t="s">
        <v>2840</v>
      </c>
      <c r="F451" s="216" t="s">
        <v>2841</v>
      </c>
      <c r="G451" s="217" t="s">
        <v>273</v>
      </c>
      <c r="H451" s="218">
        <v>1</v>
      </c>
      <c r="I451" s="219"/>
      <c r="J451" s="220">
        <f>ROUND(I451*H451,2)</f>
        <v>0</v>
      </c>
      <c r="K451" s="216" t="s">
        <v>163</v>
      </c>
      <c r="L451" s="45"/>
      <c r="M451" s="221" t="s">
        <v>19</v>
      </c>
      <c r="N451" s="222" t="s">
        <v>43</v>
      </c>
      <c r="O451" s="85"/>
      <c r="P451" s="223">
        <f>O451*H451</f>
        <v>0</v>
      </c>
      <c r="Q451" s="223">
        <v>0.039910000000000001</v>
      </c>
      <c r="R451" s="223">
        <f>Q451*H451</f>
        <v>0.039910000000000001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300</v>
      </c>
      <c r="AT451" s="225" t="s">
        <v>159</v>
      </c>
      <c r="AU451" s="225" t="s">
        <v>82</v>
      </c>
      <c r="AY451" s="18" t="s">
        <v>157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80</v>
      </c>
      <c r="BK451" s="226">
        <f>ROUND(I451*H451,2)</f>
        <v>0</v>
      </c>
      <c r="BL451" s="18" t="s">
        <v>300</v>
      </c>
      <c r="BM451" s="225" t="s">
        <v>2842</v>
      </c>
    </row>
    <row r="452" s="2" customFormat="1">
      <c r="A452" s="39"/>
      <c r="B452" s="40"/>
      <c r="C452" s="41"/>
      <c r="D452" s="227" t="s">
        <v>166</v>
      </c>
      <c r="E452" s="41"/>
      <c r="F452" s="228" t="s">
        <v>2843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166</v>
      </c>
      <c r="AU452" s="18" t="s">
        <v>82</v>
      </c>
    </row>
    <row r="453" s="2" customFormat="1">
      <c r="A453" s="39"/>
      <c r="B453" s="40"/>
      <c r="C453" s="41"/>
      <c r="D453" s="232" t="s">
        <v>168</v>
      </c>
      <c r="E453" s="41"/>
      <c r="F453" s="233" t="s">
        <v>2844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168</v>
      </c>
      <c r="AU453" s="18" t="s">
        <v>82</v>
      </c>
    </row>
    <row r="454" s="2" customFormat="1">
      <c r="A454" s="39"/>
      <c r="B454" s="40"/>
      <c r="C454" s="41"/>
      <c r="D454" s="227" t="s">
        <v>298</v>
      </c>
      <c r="E454" s="41"/>
      <c r="F454" s="267" t="s">
        <v>2845</v>
      </c>
      <c r="G454" s="41"/>
      <c r="H454" s="41"/>
      <c r="I454" s="229"/>
      <c r="J454" s="41"/>
      <c r="K454" s="41"/>
      <c r="L454" s="45"/>
      <c r="M454" s="230"/>
      <c r="N454" s="231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298</v>
      </c>
      <c r="AU454" s="18" t="s">
        <v>82</v>
      </c>
    </row>
    <row r="455" s="2" customFormat="1" ht="24.15" customHeight="1">
      <c r="A455" s="39"/>
      <c r="B455" s="40"/>
      <c r="C455" s="214" t="s">
        <v>1369</v>
      </c>
      <c r="D455" s="214" t="s">
        <v>159</v>
      </c>
      <c r="E455" s="215" t="s">
        <v>2846</v>
      </c>
      <c r="F455" s="216" t="s">
        <v>2847</v>
      </c>
      <c r="G455" s="217" t="s">
        <v>273</v>
      </c>
      <c r="H455" s="218">
        <v>8</v>
      </c>
      <c r="I455" s="219"/>
      <c r="J455" s="220">
        <f>ROUND(I455*H455,2)</f>
        <v>0</v>
      </c>
      <c r="K455" s="216" t="s">
        <v>163</v>
      </c>
      <c r="L455" s="45"/>
      <c r="M455" s="221" t="s">
        <v>19</v>
      </c>
      <c r="N455" s="222" t="s">
        <v>43</v>
      </c>
      <c r="O455" s="85"/>
      <c r="P455" s="223">
        <f>O455*H455</f>
        <v>0</v>
      </c>
      <c r="Q455" s="223">
        <v>0.018079999999999999</v>
      </c>
      <c r="R455" s="223">
        <f>Q455*H455</f>
        <v>0.14463999999999999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300</v>
      </c>
      <c r="AT455" s="225" t="s">
        <v>159</v>
      </c>
      <c r="AU455" s="225" t="s">
        <v>82</v>
      </c>
      <c r="AY455" s="18" t="s">
        <v>157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80</v>
      </c>
      <c r="BK455" s="226">
        <f>ROUND(I455*H455,2)</f>
        <v>0</v>
      </c>
      <c r="BL455" s="18" t="s">
        <v>300</v>
      </c>
      <c r="BM455" s="225" t="s">
        <v>2848</v>
      </c>
    </row>
    <row r="456" s="2" customFormat="1">
      <c r="A456" s="39"/>
      <c r="B456" s="40"/>
      <c r="C456" s="41"/>
      <c r="D456" s="227" t="s">
        <v>166</v>
      </c>
      <c r="E456" s="41"/>
      <c r="F456" s="228" t="s">
        <v>2849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166</v>
      </c>
      <c r="AU456" s="18" t="s">
        <v>82</v>
      </c>
    </row>
    <row r="457" s="2" customFormat="1">
      <c r="A457" s="39"/>
      <c r="B457" s="40"/>
      <c r="C457" s="41"/>
      <c r="D457" s="232" t="s">
        <v>168</v>
      </c>
      <c r="E457" s="41"/>
      <c r="F457" s="233" t="s">
        <v>2850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168</v>
      </c>
      <c r="AU457" s="18" t="s">
        <v>82</v>
      </c>
    </row>
    <row r="458" s="2" customFormat="1" ht="16.5" customHeight="1">
      <c r="A458" s="39"/>
      <c r="B458" s="40"/>
      <c r="C458" s="214" t="s">
        <v>1373</v>
      </c>
      <c r="D458" s="214" t="s">
        <v>159</v>
      </c>
      <c r="E458" s="215" t="s">
        <v>2851</v>
      </c>
      <c r="F458" s="216" t="s">
        <v>2852</v>
      </c>
      <c r="G458" s="217" t="s">
        <v>273</v>
      </c>
      <c r="H458" s="218">
        <v>5</v>
      </c>
      <c r="I458" s="219"/>
      <c r="J458" s="220">
        <f>ROUND(I458*H458,2)</f>
        <v>0</v>
      </c>
      <c r="K458" s="216" t="s">
        <v>163</v>
      </c>
      <c r="L458" s="45"/>
      <c r="M458" s="221" t="s">
        <v>19</v>
      </c>
      <c r="N458" s="222" t="s">
        <v>43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0.03968</v>
      </c>
      <c r="T458" s="224">
        <f>S458*H458</f>
        <v>0.19839999999999999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300</v>
      </c>
      <c r="AT458" s="225" t="s">
        <v>159</v>
      </c>
      <c r="AU458" s="225" t="s">
        <v>82</v>
      </c>
      <c r="AY458" s="18" t="s">
        <v>157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80</v>
      </c>
      <c r="BK458" s="226">
        <f>ROUND(I458*H458,2)</f>
        <v>0</v>
      </c>
      <c r="BL458" s="18" t="s">
        <v>300</v>
      </c>
      <c r="BM458" s="225" t="s">
        <v>2853</v>
      </c>
    </row>
    <row r="459" s="2" customFormat="1">
      <c r="A459" s="39"/>
      <c r="B459" s="40"/>
      <c r="C459" s="41"/>
      <c r="D459" s="227" t="s">
        <v>166</v>
      </c>
      <c r="E459" s="41"/>
      <c r="F459" s="228" t="s">
        <v>2852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166</v>
      </c>
      <c r="AU459" s="18" t="s">
        <v>82</v>
      </c>
    </row>
    <row r="460" s="2" customFormat="1">
      <c r="A460" s="39"/>
      <c r="B460" s="40"/>
      <c r="C460" s="41"/>
      <c r="D460" s="232" t="s">
        <v>168</v>
      </c>
      <c r="E460" s="41"/>
      <c r="F460" s="233" t="s">
        <v>2854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168</v>
      </c>
      <c r="AU460" s="18" t="s">
        <v>82</v>
      </c>
    </row>
    <row r="461" s="2" customFormat="1" ht="16.5" customHeight="1">
      <c r="A461" s="39"/>
      <c r="B461" s="40"/>
      <c r="C461" s="214" t="s">
        <v>1377</v>
      </c>
      <c r="D461" s="214" t="s">
        <v>159</v>
      </c>
      <c r="E461" s="215" t="s">
        <v>2855</v>
      </c>
      <c r="F461" s="216" t="s">
        <v>2856</v>
      </c>
      <c r="G461" s="217" t="s">
        <v>273</v>
      </c>
      <c r="H461" s="218">
        <v>15</v>
      </c>
      <c r="I461" s="219"/>
      <c r="J461" s="220">
        <f>ROUND(I461*H461,2)</f>
        <v>0</v>
      </c>
      <c r="K461" s="216" t="s">
        <v>163</v>
      </c>
      <c r="L461" s="45"/>
      <c r="M461" s="221" t="s">
        <v>19</v>
      </c>
      <c r="N461" s="222" t="s">
        <v>43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0.019460000000000002</v>
      </c>
      <c r="T461" s="224">
        <f>S461*H461</f>
        <v>0.29190000000000005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300</v>
      </c>
      <c r="AT461" s="225" t="s">
        <v>159</v>
      </c>
      <c r="AU461" s="225" t="s">
        <v>82</v>
      </c>
      <c r="AY461" s="18" t="s">
        <v>157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80</v>
      </c>
      <c r="BK461" s="226">
        <f>ROUND(I461*H461,2)</f>
        <v>0</v>
      </c>
      <c r="BL461" s="18" t="s">
        <v>300</v>
      </c>
      <c r="BM461" s="225" t="s">
        <v>2857</v>
      </c>
    </row>
    <row r="462" s="2" customFormat="1">
      <c r="A462" s="39"/>
      <c r="B462" s="40"/>
      <c r="C462" s="41"/>
      <c r="D462" s="227" t="s">
        <v>166</v>
      </c>
      <c r="E462" s="41"/>
      <c r="F462" s="228" t="s">
        <v>2858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166</v>
      </c>
      <c r="AU462" s="18" t="s">
        <v>82</v>
      </c>
    </row>
    <row r="463" s="2" customFormat="1">
      <c r="A463" s="39"/>
      <c r="B463" s="40"/>
      <c r="C463" s="41"/>
      <c r="D463" s="232" t="s">
        <v>168</v>
      </c>
      <c r="E463" s="41"/>
      <c r="F463" s="233" t="s">
        <v>2859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168</v>
      </c>
      <c r="AU463" s="18" t="s">
        <v>82</v>
      </c>
    </row>
    <row r="464" s="2" customFormat="1" ht="24.15" customHeight="1">
      <c r="A464" s="39"/>
      <c r="B464" s="40"/>
      <c r="C464" s="214" t="s">
        <v>1381</v>
      </c>
      <c r="D464" s="214" t="s">
        <v>159</v>
      </c>
      <c r="E464" s="215" t="s">
        <v>2860</v>
      </c>
      <c r="F464" s="216" t="s">
        <v>2861</v>
      </c>
      <c r="G464" s="217" t="s">
        <v>273</v>
      </c>
      <c r="H464" s="218">
        <v>3</v>
      </c>
      <c r="I464" s="219"/>
      <c r="J464" s="220">
        <f>ROUND(I464*H464,2)</f>
        <v>0</v>
      </c>
      <c r="K464" s="216" t="s">
        <v>255</v>
      </c>
      <c r="L464" s="45"/>
      <c r="M464" s="221" t="s">
        <v>19</v>
      </c>
      <c r="N464" s="222" t="s">
        <v>43</v>
      </c>
      <c r="O464" s="85"/>
      <c r="P464" s="223">
        <f>O464*H464</f>
        <v>0</v>
      </c>
      <c r="Q464" s="223">
        <v>0.016469999999999999</v>
      </c>
      <c r="R464" s="223">
        <f>Q464*H464</f>
        <v>0.049409999999999996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300</v>
      </c>
      <c r="AT464" s="225" t="s">
        <v>159</v>
      </c>
      <c r="AU464" s="225" t="s">
        <v>82</v>
      </c>
      <c r="AY464" s="18" t="s">
        <v>157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80</v>
      </c>
      <c r="BK464" s="226">
        <f>ROUND(I464*H464,2)</f>
        <v>0</v>
      </c>
      <c r="BL464" s="18" t="s">
        <v>300</v>
      </c>
      <c r="BM464" s="225" t="s">
        <v>2862</v>
      </c>
    </row>
    <row r="465" s="2" customFormat="1">
      <c r="A465" s="39"/>
      <c r="B465" s="40"/>
      <c r="C465" s="41"/>
      <c r="D465" s="227" t="s">
        <v>166</v>
      </c>
      <c r="E465" s="41"/>
      <c r="F465" s="228" t="s">
        <v>2863</v>
      </c>
      <c r="G465" s="41"/>
      <c r="H465" s="41"/>
      <c r="I465" s="229"/>
      <c r="J465" s="41"/>
      <c r="K465" s="41"/>
      <c r="L465" s="45"/>
      <c r="M465" s="230"/>
      <c r="N465" s="231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166</v>
      </c>
      <c r="AU465" s="18" t="s">
        <v>82</v>
      </c>
    </row>
    <row r="466" s="2" customFormat="1">
      <c r="A466" s="39"/>
      <c r="B466" s="40"/>
      <c r="C466" s="41"/>
      <c r="D466" s="232" t="s">
        <v>168</v>
      </c>
      <c r="E466" s="41"/>
      <c r="F466" s="233" t="s">
        <v>2864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168</v>
      </c>
      <c r="AU466" s="18" t="s">
        <v>82</v>
      </c>
    </row>
    <row r="467" s="2" customFormat="1">
      <c r="A467" s="39"/>
      <c r="B467" s="40"/>
      <c r="C467" s="41"/>
      <c r="D467" s="227" t="s">
        <v>298</v>
      </c>
      <c r="E467" s="41"/>
      <c r="F467" s="267" t="s">
        <v>2865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298</v>
      </c>
      <c r="AU467" s="18" t="s">
        <v>82</v>
      </c>
    </row>
    <row r="468" s="2" customFormat="1" ht="24.15" customHeight="1">
      <c r="A468" s="39"/>
      <c r="B468" s="40"/>
      <c r="C468" s="214" t="s">
        <v>1385</v>
      </c>
      <c r="D468" s="214" t="s">
        <v>159</v>
      </c>
      <c r="E468" s="215" t="s">
        <v>2866</v>
      </c>
      <c r="F468" s="216" t="s">
        <v>2867</v>
      </c>
      <c r="G468" s="217" t="s">
        <v>273</v>
      </c>
      <c r="H468" s="218">
        <v>16</v>
      </c>
      <c r="I468" s="219"/>
      <c r="J468" s="220">
        <f>ROUND(I468*H468,2)</f>
        <v>0</v>
      </c>
      <c r="K468" s="216" t="s">
        <v>163</v>
      </c>
      <c r="L468" s="45"/>
      <c r="M468" s="221" t="s">
        <v>19</v>
      </c>
      <c r="N468" s="222" t="s">
        <v>43</v>
      </c>
      <c r="O468" s="85"/>
      <c r="P468" s="223">
        <f>O468*H468</f>
        <v>0</v>
      </c>
      <c r="Q468" s="223">
        <v>0.010460000000000001</v>
      </c>
      <c r="R468" s="223">
        <f>Q468*H468</f>
        <v>0.16736000000000001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300</v>
      </c>
      <c r="AT468" s="225" t="s">
        <v>159</v>
      </c>
      <c r="AU468" s="225" t="s">
        <v>82</v>
      </c>
      <c r="AY468" s="18" t="s">
        <v>157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80</v>
      </c>
      <c r="BK468" s="226">
        <f>ROUND(I468*H468,2)</f>
        <v>0</v>
      </c>
      <c r="BL468" s="18" t="s">
        <v>300</v>
      </c>
      <c r="BM468" s="225" t="s">
        <v>2868</v>
      </c>
    </row>
    <row r="469" s="2" customFormat="1">
      <c r="A469" s="39"/>
      <c r="B469" s="40"/>
      <c r="C469" s="41"/>
      <c r="D469" s="227" t="s">
        <v>166</v>
      </c>
      <c r="E469" s="41"/>
      <c r="F469" s="228" t="s">
        <v>2869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166</v>
      </c>
      <c r="AU469" s="18" t="s">
        <v>82</v>
      </c>
    </row>
    <row r="470" s="2" customFormat="1">
      <c r="A470" s="39"/>
      <c r="B470" s="40"/>
      <c r="C470" s="41"/>
      <c r="D470" s="232" t="s">
        <v>168</v>
      </c>
      <c r="E470" s="41"/>
      <c r="F470" s="233" t="s">
        <v>2870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168</v>
      </c>
      <c r="AU470" s="18" t="s">
        <v>82</v>
      </c>
    </row>
    <row r="471" s="2" customFormat="1">
      <c r="A471" s="39"/>
      <c r="B471" s="40"/>
      <c r="C471" s="41"/>
      <c r="D471" s="227" t="s">
        <v>298</v>
      </c>
      <c r="E471" s="41"/>
      <c r="F471" s="267" t="s">
        <v>2865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298</v>
      </c>
      <c r="AU471" s="18" t="s">
        <v>82</v>
      </c>
    </row>
    <row r="472" s="2" customFormat="1" ht="24.15" customHeight="1">
      <c r="A472" s="39"/>
      <c r="B472" s="40"/>
      <c r="C472" s="214" t="s">
        <v>1389</v>
      </c>
      <c r="D472" s="214" t="s">
        <v>159</v>
      </c>
      <c r="E472" s="215" t="s">
        <v>2871</v>
      </c>
      <c r="F472" s="216" t="s">
        <v>2872</v>
      </c>
      <c r="G472" s="217" t="s">
        <v>273</v>
      </c>
      <c r="H472" s="218">
        <v>1</v>
      </c>
      <c r="I472" s="219"/>
      <c r="J472" s="220">
        <f>ROUND(I472*H472,2)</f>
        <v>0</v>
      </c>
      <c r="K472" s="216" t="s">
        <v>163</v>
      </c>
      <c r="L472" s="45"/>
      <c r="M472" s="221" t="s">
        <v>19</v>
      </c>
      <c r="N472" s="222" t="s">
        <v>43</v>
      </c>
      <c r="O472" s="85"/>
      <c r="P472" s="223">
        <f>O472*H472</f>
        <v>0</v>
      </c>
      <c r="Q472" s="223">
        <v>0.019210000000000001</v>
      </c>
      <c r="R472" s="223">
        <f>Q472*H472</f>
        <v>0.019210000000000001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300</v>
      </c>
      <c r="AT472" s="225" t="s">
        <v>159</v>
      </c>
      <c r="AU472" s="225" t="s">
        <v>82</v>
      </c>
      <c r="AY472" s="18" t="s">
        <v>157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80</v>
      </c>
      <c r="BK472" s="226">
        <f>ROUND(I472*H472,2)</f>
        <v>0</v>
      </c>
      <c r="BL472" s="18" t="s">
        <v>300</v>
      </c>
      <c r="BM472" s="225" t="s">
        <v>2873</v>
      </c>
    </row>
    <row r="473" s="2" customFormat="1">
      <c r="A473" s="39"/>
      <c r="B473" s="40"/>
      <c r="C473" s="41"/>
      <c r="D473" s="227" t="s">
        <v>166</v>
      </c>
      <c r="E473" s="41"/>
      <c r="F473" s="228" t="s">
        <v>2874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166</v>
      </c>
      <c r="AU473" s="18" t="s">
        <v>82</v>
      </c>
    </row>
    <row r="474" s="2" customFormat="1">
      <c r="A474" s="39"/>
      <c r="B474" s="40"/>
      <c r="C474" s="41"/>
      <c r="D474" s="232" t="s">
        <v>168</v>
      </c>
      <c r="E474" s="41"/>
      <c r="F474" s="233" t="s">
        <v>2875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168</v>
      </c>
      <c r="AU474" s="18" t="s">
        <v>82</v>
      </c>
    </row>
    <row r="475" s="2" customFormat="1">
      <c r="A475" s="39"/>
      <c r="B475" s="40"/>
      <c r="C475" s="41"/>
      <c r="D475" s="227" t="s">
        <v>298</v>
      </c>
      <c r="E475" s="41"/>
      <c r="F475" s="267" t="s">
        <v>2876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298</v>
      </c>
      <c r="AU475" s="18" t="s">
        <v>82</v>
      </c>
    </row>
    <row r="476" s="2" customFormat="1" ht="16.5" customHeight="1">
      <c r="A476" s="39"/>
      <c r="B476" s="40"/>
      <c r="C476" s="214" t="s">
        <v>1393</v>
      </c>
      <c r="D476" s="214" t="s">
        <v>159</v>
      </c>
      <c r="E476" s="215" t="s">
        <v>2877</v>
      </c>
      <c r="F476" s="216" t="s">
        <v>2878</v>
      </c>
      <c r="G476" s="217" t="s">
        <v>273</v>
      </c>
      <c r="H476" s="218">
        <v>1</v>
      </c>
      <c r="I476" s="219"/>
      <c r="J476" s="220">
        <f>ROUND(I476*H476,2)</f>
        <v>0</v>
      </c>
      <c r="K476" s="216" t="s">
        <v>163</v>
      </c>
      <c r="L476" s="45"/>
      <c r="M476" s="221" t="s">
        <v>19</v>
      </c>
      <c r="N476" s="222" t="s">
        <v>43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0.017600000000000001</v>
      </c>
      <c r="T476" s="224">
        <f>S476*H476</f>
        <v>0.017600000000000001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300</v>
      </c>
      <c r="AT476" s="225" t="s">
        <v>159</v>
      </c>
      <c r="AU476" s="225" t="s">
        <v>82</v>
      </c>
      <c r="AY476" s="18" t="s">
        <v>157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80</v>
      </c>
      <c r="BK476" s="226">
        <f>ROUND(I476*H476,2)</f>
        <v>0</v>
      </c>
      <c r="BL476" s="18" t="s">
        <v>300</v>
      </c>
      <c r="BM476" s="225" t="s">
        <v>2879</v>
      </c>
    </row>
    <row r="477" s="2" customFormat="1">
      <c r="A477" s="39"/>
      <c r="B477" s="40"/>
      <c r="C477" s="41"/>
      <c r="D477" s="227" t="s">
        <v>166</v>
      </c>
      <c r="E477" s="41"/>
      <c r="F477" s="228" t="s">
        <v>2878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166</v>
      </c>
      <c r="AU477" s="18" t="s">
        <v>82</v>
      </c>
    </row>
    <row r="478" s="2" customFormat="1">
      <c r="A478" s="39"/>
      <c r="B478" s="40"/>
      <c r="C478" s="41"/>
      <c r="D478" s="232" t="s">
        <v>168</v>
      </c>
      <c r="E478" s="41"/>
      <c r="F478" s="233" t="s">
        <v>2880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168</v>
      </c>
      <c r="AU478" s="18" t="s">
        <v>82</v>
      </c>
    </row>
    <row r="479" s="2" customFormat="1" ht="24.15" customHeight="1">
      <c r="A479" s="39"/>
      <c r="B479" s="40"/>
      <c r="C479" s="214" t="s">
        <v>1397</v>
      </c>
      <c r="D479" s="214" t="s">
        <v>159</v>
      </c>
      <c r="E479" s="215" t="s">
        <v>2881</v>
      </c>
      <c r="F479" s="216" t="s">
        <v>2882</v>
      </c>
      <c r="G479" s="217" t="s">
        <v>273</v>
      </c>
      <c r="H479" s="218">
        <v>1</v>
      </c>
      <c r="I479" s="219"/>
      <c r="J479" s="220">
        <f>ROUND(I479*H479,2)</f>
        <v>0</v>
      </c>
      <c r="K479" s="216" t="s">
        <v>163</v>
      </c>
      <c r="L479" s="45"/>
      <c r="M479" s="221" t="s">
        <v>19</v>
      </c>
      <c r="N479" s="222" t="s">
        <v>43</v>
      </c>
      <c r="O479" s="85"/>
      <c r="P479" s="223">
        <f>O479*H479</f>
        <v>0</v>
      </c>
      <c r="Q479" s="223">
        <v>0.016889999999999999</v>
      </c>
      <c r="R479" s="223">
        <f>Q479*H479</f>
        <v>0.016889999999999999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300</v>
      </c>
      <c r="AT479" s="225" t="s">
        <v>159</v>
      </c>
      <c r="AU479" s="225" t="s">
        <v>82</v>
      </c>
      <c r="AY479" s="18" t="s">
        <v>157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80</v>
      </c>
      <c r="BK479" s="226">
        <f>ROUND(I479*H479,2)</f>
        <v>0</v>
      </c>
      <c r="BL479" s="18" t="s">
        <v>300</v>
      </c>
      <c r="BM479" s="225" t="s">
        <v>2883</v>
      </c>
    </row>
    <row r="480" s="2" customFormat="1">
      <c r="A480" s="39"/>
      <c r="B480" s="40"/>
      <c r="C480" s="41"/>
      <c r="D480" s="227" t="s">
        <v>166</v>
      </c>
      <c r="E480" s="41"/>
      <c r="F480" s="228" t="s">
        <v>2884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166</v>
      </c>
      <c r="AU480" s="18" t="s">
        <v>82</v>
      </c>
    </row>
    <row r="481" s="2" customFormat="1">
      <c r="A481" s="39"/>
      <c r="B481" s="40"/>
      <c r="C481" s="41"/>
      <c r="D481" s="232" t="s">
        <v>168</v>
      </c>
      <c r="E481" s="41"/>
      <c r="F481" s="233" t="s">
        <v>2885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168</v>
      </c>
      <c r="AU481" s="18" t="s">
        <v>82</v>
      </c>
    </row>
    <row r="482" s="2" customFormat="1" ht="21.75" customHeight="1">
      <c r="A482" s="39"/>
      <c r="B482" s="40"/>
      <c r="C482" s="214" t="s">
        <v>1401</v>
      </c>
      <c r="D482" s="214" t="s">
        <v>159</v>
      </c>
      <c r="E482" s="215" t="s">
        <v>2886</v>
      </c>
      <c r="F482" s="216" t="s">
        <v>2887</v>
      </c>
      <c r="G482" s="217" t="s">
        <v>273</v>
      </c>
      <c r="H482" s="218">
        <v>3</v>
      </c>
      <c r="I482" s="219"/>
      <c r="J482" s="220">
        <f>ROUND(I482*H482,2)</f>
        <v>0</v>
      </c>
      <c r="K482" s="216" t="s">
        <v>163</v>
      </c>
      <c r="L482" s="45"/>
      <c r="M482" s="221" t="s">
        <v>19</v>
      </c>
      <c r="N482" s="222" t="s">
        <v>43</v>
      </c>
      <c r="O482" s="85"/>
      <c r="P482" s="223">
        <f>O482*H482</f>
        <v>0</v>
      </c>
      <c r="Q482" s="223">
        <v>0.042049999999999997</v>
      </c>
      <c r="R482" s="223">
        <f>Q482*H482</f>
        <v>0.12614999999999998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300</v>
      </c>
      <c r="AT482" s="225" t="s">
        <v>159</v>
      </c>
      <c r="AU482" s="225" t="s">
        <v>82</v>
      </c>
      <c r="AY482" s="18" t="s">
        <v>157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80</v>
      </c>
      <c r="BK482" s="226">
        <f>ROUND(I482*H482,2)</f>
        <v>0</v>
      </c>
      <c r="BL482" s="18" t="s">
        <v>300</v>
      </c>
      <c r="BM482" s="225" t="s">
        <v>2888</v>
      </c>
    </row>
    <row r="483" s="2" customFormat="1">
      <c r="A483" s="39"/>
      <c r="B483" s="40"/>
      <c r="C483" s="41"/>
      <c r="D483" s="227" t="s">
        <v>166</v>
      </c>
      <c r="E483" s="41"/>
      <c r="F483" s="228" t="s">
        <v>2889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166</v>
      </c>
      <c r="AU483" s="18" t="s">
        <v>82</v>
      </c>
    </row>
    <row r="484" s="2" customFormat="1">
      <c r="A484" s="39"/>
      <c r="B484" s="40"/>
      <c r="C484" s="41"/>
      <c r="D484" s="232" t="s">
        <v>168</v>
      </c>
      <c r="E484" s="41"/>
      <c r="F484" s="233" t="s">
        <v>2890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168</v>
      </c>
      <c r="AU484" s="18" t="s">
        <v>82</v>
      </c>
    </row>
    <row r="485" s="2" customFormat="1" ht="33" customHeight="1">
      <c r="A485" s="39"/>
      <c r="B485" s="40"/>
      <c r="C485" s="214" t="s">
        <v>1405</v>
      </c>
      <c r="D485" s="214" t="s">
        <v>159</v>
      </c>
      <c r="E485" s="215" t="s">
        <v>2891</v>
      </c>
      <c r="F485" s="216" t="s">
        <v>2892</v>
      </c>
      <c r="G485" s="217" t="s">
        <v>273</v>
      </c>
      <c r="H485" s="218">
        <v>3</v>
      </c>
      <c r="I485" s="219"/>
      <c r="J485" s="220">
        <f>ROUND(I485*H485,2)</f>
        <v>0</v>
      </c>
      <c r="K485" s="216" t="s">
        <v>163</v>
      </c>
      <c r="L485" s="45"/>
      <c r="M485" s="221" t="s">
        <v>19</v>
      </c>
      <c r="N485" s="222" t="s">
        <v>43</v>
      </c>
      <c r="O485" s="85"/>
      <c r="P485" s="223">
        <f>O485*H485</f>
        <v>0</v>
      </c>
      <c r="Q485" s="223">
        <v>0.01736</v>
      </c>
      <c r="R485" s="223">
        <f>Q485*H485</f>
        <v>0.052080000000000001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300</v>
      </c>
      <c r="AT485" s="225" t="s">
        <v>159</v>
      </c>
      <c r="AU485" s="225" t="s">
        <v>82</v>
      </c>
      <c r="AY485" s="18" t="s">
        <v>157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80</v>
      </c>
      <c r="BK485" s="226">
        <f>ROUND(I485*H485,2)</f>
        <v>0</v>
      </c>
      <c r="BL485" s="18" t="s">
        <v>300</v>
      </c>
      <c r="BM485" s="225" t="s">
        <v>2893</v>
      </c>
    </row>
    <row r="486" s="2" customFormat="1">
      <c r="A486" s="39"/>
      <c r="B486" s="40"/>
      <c r="C486" s="41"/>
      <c r="D486" s="227" t="s">
        <v>166</v>
      </c>
      <c r="E486" s="41"/>
      <c r="F486" s="228" t="s">
        <v>2894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166</v>
      </c>
      <c r="AU486" s="18" t="s">
        <v>82</v>
      </c>
    </row>
    <row r="487" s="2" customFormat="1">
      <c r="A487" s="39"/>
      <c r="B487" s="40"/>
      <c r="C487" s="41"/>
      <c r="D487" s="232" t="s">
        <v>168</v>
      </c>
      <c r="E487" s="41"/>
      <c r="F487" s="233" t="s">
        <v>2895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168</v>
      </c>
      <c r="AU487" s="18" t="s">
        <v>82</v>
      </c>
    </row>
    <row r="488" s="2" customFormat="1" ht="24.15" customHeight="1">
      <c r="A488" s="39"/>
      <c r="B488" s="40"/>
      <c r="C488" s="214" t="s">
        <v>1409</v>
      </c>
      <c r="D488" s="214" t="s">
        <v>159</v>
      </c>
      <c r="E488" s="215" t="s">
        <v>1104</v>
      </c>
      <c r="F488" s="216" t="s">
        <v>2896</v>
      </c>
      <c r="G488" s="217" t="s">
        <v>273</v>
      </c>
      <c r="H488" s="218">
        <v>1</v>
      </c>
      <c r="I488" s="219"/>
      <c r="J488" s="220">
        <f>ROUND(I488*H488,2)</f>
        <v>0</v>
      </c>
      <c r="K488" s="216" t="s">
        <v>19</v>
      </c>
      <c r="L488" s="45"/>
      <c r="M488" s="221" t="s">
        <v>19</v>
      </c>
      <c r="N488" s="222" t="s">
        <v>43</v>
      </c>
      <c r="O488" s="85"/>
      <c r="P488" s="223">
        <f>O488*H488</f>
        <v>0</v>
      </c>
      <c r="Q488" s="223">
        <v>0.0030000000000000001</v>
      </c>
      <c r="R488" s="223">
        <f>Q488*H488</f>
        <v>0.0030000000000000001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300</v>
      </c>
      <c r="AT488" s="225" t="s">
        <v>159</v>
      </c>
      <c r="AU488" s="225" t="s">
        <v>82</v>
      </c>
      <c r="AY488" s="18" t="s">
        <v>157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80</v>
      </c>
      <c r="BK488" s="226">
        <f>ROUND(I488*H488,2)</f>
        <v>0</v>
      </c>
      <c r="BL488" s="18" t="s">
        <v>300</v>
      </c>
      <c r="BM488" s="225" t="s">
        <v>2897</v>
      </c>
    </row>
    <row r="489" s="2" customFormat="1">
      <c r="A489" s="39"/>
      <c r="B489" s="40"/>
      <c r="C489" s="41"/>
      <c r="D489" s="227" t="s">
        <v>166</v>
      </c>
      <c r="E489" s="41"/>
      <c r="F489" s="228" t="s">
        <v>2898</v>
      </c>
      <c r="G489" s="41"/>
      <c r="H489" s="41"/>
      <c r="I489" s="229"/>
      <c r="J489" s="41"/>
      <c r="K489" s="41"/>
      <c r="L489" s="45"/>
      <c r="M489" s="230"/>
      <c r="N489" s="231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166</v>
      </c>
      <c r="AU489" s="18" t="s">
        <v>82</v>
      </c>
    </row>
    <row r="490" s="2" customFormat="1" ht="24.15" customHeight="1">
      <c r="A490" s="39"/>
      <c r="B490" s="40"/>
      <c r="C490" s="214" t="s">
        <v>1413</v>
      </c>
      <c r="D490" s="214" t="s">
        <v>159</v>
      </c>
      <c r="E490" s="215" t="s">
        <v>2899</v>
      </c>
      <c r="F490" s="216" t="s">
        <v>2900</v>
      </c>
      <c r="G490" s="217" t="s">
        <v>273</v>
      </c>
      <c r="H490" s="218">
        <v>1</v>
      </c>
      <c r="I490" s="219"/>
      <c r="J490" s="220">
        <f>ROUND(I490*H490,2)</f>
        <v>0</v>
      </c>
      <c r="K490" s="216" t="s">
        <v>19</v>
      </c>
      <c r="L490" s="45"/>
      <c r="M490" s="221" t="s">
        <v>19</v>
      </c>
      <c r="N490" s="222" t="s">
        <v>43</v>
      </c>
      <c r="O490" s="85"/>
      <c r="P490" s="223">
        <f>O490*H490</f>
        <v>0</v>
      </c>
      <c r="Q490" s="223">
        <v>0.00080000000000000004</v>
      </c>
      <c r="R490" s="223">
        <f>Q490*H490</f>
        <v>0.00080000000000000004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300</v>
      </c>
      <c r="AT490" s="225" t="s">
        <v>159</v>
      </c>
      <c r="AU490" s="225" t="s">
        <v>82</v>
      </c>
      <c r="AY490" s="18" t="s">
        <v>157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80</v>
      </c>
      <c r="BK490" s="226">
        <f>ROUND(I490*H490,2)</f>
        <v>0</v>
      </c>
      <c r="BL490" s="18" t="s">
        <v>300</v>
      </c>
      <c r="BM490" s="225" t="s">
        <v>2901</v>
      </c>
    </row>
    <row r="491" s="2" customFormat="1">
      <c r="A491" s="39"/>
      <c r="B491" s="40"/>
      <c r="C491" s="41"/>
      <c r="D491" s="227" t="s">
        <v>166</v>
      </c>
      <c r="E491" s="41"/>
      <c r="F491" s="228" t="s">
        <v>2902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166</v>
      </c>
      <c r="AU491" s="18" t="s">
        <v>82</v>
      </c>
    </row>
    <row r="492" s="2" customFormat="1" ht="24.15" customHeight="1">
      <c r="A492" s="39"/>
      <c r="B492" s="40"/>
      <c r="C492" s="214" t="s">
        <v>1417</v>
      </c>
      <c r="D492" s="214" t="s">
        <v>159</v>
      </c>
      <c r="E492" s="215" t="s">
        <v>2903</v>
      </c>
      <c r="F492" s="216" t="s">
        <v>2904</v>
      </c>
      <c r="G492" s="217" t="s">
        <v>273</v>
      </c>
      <c r="H492" s="218">
        <v>1</v>
      </c>
      <c r="I492" s="219"/>
      <c r="J492" s="220">
        <f>ROUND(I492*H492,2)</f>
        <v>0</v>
      </c>
      <c r="K492" s="216" t="s">
        <v>163</v>
      </c>
      <c r="L492" s="45"/>
      <c r="M492" s="221" t="s">
        <v>19</v>
      </c>
      <c r="N492" s="222" t="s">
        <v>43</v>
      </c>
      <c r="O492" s="85"/>
      <c r="P492" s="223">
        <f>O492*H492</f>
        <v>0</v>
      </c>
      <c r="Q492" s="223">
        <v>0.0012999999999999999</v>
      </c>
      <c r="R492" s="223">
        <f>Q492*H492</f>
        <v>0.0012999999999999999</v>
      </c>
      <c r="S492" s="223">
        <v>0</v>
      </c>
      <c r="T492" s="224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5" t="s">
        <v>300</v>
      </c>
      <c r="AT492" s="225" t="s">
        <v>159</v>
      </c>
      <c r="AU492" s="225" t="s">
        <v>82</v>
      </c>
      <c r="AY492" s="18" t="s">
        <v>157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8" t="s">
        <v>80</v>
      </c>
      <c r="BK492" s="226">
        <f>ROUND(I492*H492,2)</f>
        <v>0</v>
      </c>
      <c r="BL492" s="18" t="s">
        <v>300</v>
      </c>
      <c r="BM492" s="225" t="s">
        <v>2905</v>
      </c>
    </row>
    <row r="493" s="2" customFormat="1">
      <c r="A493" s="39"/>
      <c r="B493" s="40"/>
      <c r="C493" s="41"/>
      <c r="D493" s="227" t="s">
        <v>166</v>
      </c>
      <c r="E493" s="41"/>
      <c r="F493" s="228" t="s">
        <v>2906</v>
      </c>
      <c r="G493" s="41"/>
      <c r="H493" s="41"/>
      <c r="I493" s="229"/>
      <c r="J493" s="41"/>
      <c r="K493" s="41"/>
      <c r="L493" s="45"/>
      <c r="M493" s="230"/>
      <c r="N493" s="231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166</v>
      </c>
      <c r="AU493" s="18" t="s">
        <v>82</v>
      </c>
    </row>
    <row r="494" s="2" customFormat="1">
      <c r="A494" s="39"/>
      <c r="B494" s="40"/>
      <c r="C494" s="41"/>
      <c r="D494" s="232" t="s">
        <v>168</v>
      </c>
      <c r="E494" s="41"/>
      <c r="F494" s="233" t="s">
        <v>2907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168</v>
      </c>
      <c r="AU494" s="18" t="s">
        <v>82</v>
      </c>
    </row>
    <row r="495" s="2" customFormat="1" ht="24.15" customHeight="1">
      <c r="A495" s="39"/>
      <c r="B495" s="40"/>
      <c r="C495" s="214" t="s">
        <v>1421</v>
      </c>
      <c r="D495" s="214" t="s">
        <v>159</v>
      </c>
      <c r="E495" s="215" t="s">
        <v>2908</v>
      </c>
      <c r="F495" s="216" t="s">
        <v>2909</v>
      </c>
      <c r="G495" s="217" t="s">
        <v>273</v>
      </c>
      <c r="H495" s="218">
        <v>1</v>
      </c>
      <c r="I495" s="219"/>
      <c r="J495" s="220">
        <f>ROUND(I495*H495,2)</f>
        <v>0</v>
      </c>
      <c r="K495" s="216" t="s">
        <v>19</v>
      </c>
      <c r="L495" s="45"/>
      <c r="M495" s="221" t="s">
        <v>19</v>
      </c>
      <c r="N495" s="222" t="s">
        <v>43</v>
      </c>
      <c r="O495" s="85"/>
      <c r="P495" s="223">
        <f>O495*H495</f>
        <v>0</v>
      </c>
      <c r="Q495" s="223">
        <v>0.00084999999999999995</v>
      </c>
      <c r="R495" s="223">
        <f>Q495*H495</f>
        <v>0.00084999999999999995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300</v>
      </c>
      <c r="AT495" s="225" t="s">
        <v>159</v>
      </c>
      <c r="AU495" s="225" t="s">
        <v>82</v>
      </c>
      <c r="AY495" s="18" t="s">
        <v>157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80</v>
      </c>
      <c r="BK495" s="226">
        <f>ROUND(I495*H495,2)</f>
        <v>0</v>
      </c>
      <c r="BL495" s="18" t="s">
        <v>300</v>
      </c>
      <c r="BM495" s="225" t="s">
        <v>2910</v>
      </c>
    </row>
    <row r="496" s="2" customFormat="1">
      <c r="A496" s="39"/>
      <c r="B496" s="40"/>
      <c r="C496" s="41"/>
      <c r="D496" s="227" t="s">
        <v>166</v>
      </c>
      <c r="E496" s="41"/>
      <c r="F496" s="228" t="s">
        <v>2911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166</v>
      </c>
      <c r="AU496" s="18" t="s">
        <v>82</v>
      </c>
    </row>
    <row r="497" s="2" customFormat="1" ht="16.5" customHeight="1">
      <c r="A497" s="39"/>
      <c r="B497" s="40"/>
      <c r="C497" s="214" t="s">
        <v>1425</v>
      </c>
      <c r="D497" s="214" t="s">
        <v>159</v>
      </c>
      <c r="E497" s="215" t="s">
        <v>2912</v>
      </c>
      <c r="F497" s="216" t="s">
        <v>2913</v>
      </c>
      <c r="G497" s="217" t="s">
        <v>308</v>
      </c>
      <c r="H497" s="218">
        <v>1</v>
      </c>
      <c r="I497" s="219"/>
      <c r="J497" s="220">
        <f>ROUND(I497*H497,2)</f>
        <v>0</v>
      </c>
      <c r="K497" s="216" t="s">
        <v>19</v>
      </c>
      <c r="L497" s="45"/>
      <c r="M497" s="221" t="s">
        <v>19</v>
      </c>
      <c r="N497" s="222" t="s">
        <v>43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300</v>
      </c>
      <c r="AT497" s="225" t="s">
        <v>159</v>
      </c>
      <c r="AU497" s="225" t="s">
        <v>82</v>
      </c>
      <c r="AY497" s="18" t="s">
        <v>157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80</v>
      </c>
      <c r="BK497" s="226">
        <f>ROUND(I497*H497,2)</f>
        <v>0</v>
      </c>
      <c r="BL497" s="18" t="s">
        <v>300</v>
      </c>
      <c r="BM497" s="225" t="s">
        <v>2914</v>
      </c>
    </row>
    <row r="498" s="2" customFormat="1">
      <c r="A498" s="39"/>
      <c r="B498" s="40"/>
      <c r="C498" s="41"/>
      <c r="D498" s="227" t="s">
        <v>166</v>
      </c>
      <c r="E498" s="41"/>
      <c r="F498" s="228" t="s">
        <v>2913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166</v>
      </c>
      <c r="AU498" s="18" t="s">
        <v>82</v>
      </c>
    </row>
    <row r="499" s="2" customFormat="1" ht="24.15" customHeight="1">
      <c r="A499" s="39"/>
      <c r="B499" s="40"/>
      <c r="C499" s="214" t="s">
        <v>1429</v>
      </c>
      <c r="D499" s="214" t="s">
        <v>159</v>
      </c>
      <c r="E499" s="215" t="s">
        <v>2915</v>
      </c>
      <c r="F499" s="216" t="s">
        <v>2916</v>
      </c>
      <c r="G499" s="217" t="s">
        <v>273</v>
      </c>
      <c r="H499" s="218">
        <v>4</v>
      </c>
      <c r="I499" s="219"/>
      <c r="J499" s="220">
        <f>ROUND(I499*H499,2)</f>
        <v>0</v>
      </c>
      <c r="K499" s="216" t="s">
        <v>163</v>
      </c>
      <c r="L499" s="45"/>
      <c r="M499" s="221" t="s">
        <v>19</v>
      </c>
      <c r="N499" s="222" t="s">
        <v>43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0.0091999999999999998</v>
      </c>
      <c r="T499" s="224">
        <f>S499*H499</f>
        <v>0.036799999999999999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300</v>
      </c>
      <c r="AT499" s="225" t="s">
        <v>159</v>
      </c>
      <c r="AU499" s="225" t="s">
        <v>82</v>
      </c>
      <c r="AY499" s="18" t="s">
        <v>157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80</v>
      </c>
      <c r="BK499" s="226">
        <f>ROUND(I499*H499,2)</f>
        <v>0</v>
      </c>
      <c r="BL499" s="18" t="s">
        <v>300</v>
      </c>
      <c r="BM499" s="225" t="s">
        <v>2917</v>
      </c>
    </row>
    <row r="500" s="2" customFormat="1">
      <c r="A500" s="39"/>
      <c r="B500" s="40"/>
      <c r="C500" s="41"/>
      <c r="D500" s="227" t="s">
        <v>166</v>
      </c>
      <c r="E500" s="41"/>
      <c r="F500" s="228" t="s">
        <v>2918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166</v>
      </c>
      <c r="AU500" s="18" t="s">
        <v>82</v>
      </c>
    </row>
    <row r="501" s="2" customFormat="1">
      <c r="A501" s="39"/>
      <c r="B501" s="40"/>
      <c r="C501" s="41"/>
      <c r="D501" s="232" t="s">
        <v>168</v>
      </c>
      <c r="E501" s="41"/>
      <c r="F501" s="233" t="s">
        <v>2919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168</v>
      </c>
      <c r="AU501" s="18" t="s">
        <v>82</v>
      </c>
    </row>
    <row r="502" s="2" customFormat="1" ht="16.5" customHeight="1">
      <c r="A502" s="39"/>
      <c r="B502" s="40"/>
      <c r="C502" s="214" t="s">
        <v>1433</v>
      </c>
      <c r="D502" s="214" t="s">
        <v>159</v>
      </c>
      <c r="E502" s="215" t="s">
        <v>2920</v>
      </c>
      <c r="F502" s="216" t="s">
        <v>2921</v>
      </c>
      <c r="G502" s="217" t="s">
        <v>273</v>
      </c>
      <c r="H502" s="218">
        <v>4</v>
      </c>
      <c r="I502" s="219"/>
      <c r="J502" s="220">
        <f>ROUND(I502*H502,2)</f>
        <v>0</v>
      </c>
      <c r="K502" s="216" t="s">
        <v>163</v>
      </c>
      <c r="L502" s="45"/>
      <c r="M502" s="221" t="s">
        <v>19</v>
      </c>
      <c r="N502" s="222" t="s">
        <v>43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0.034700000000000002</v>
      </c>
      <c r="T502" s="224">
        <f>S502*H502</f>
        <v>0.13880000000000001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300</v>
      </c>
      <c r="AT502" s="225" t="s">
        <v>159</v>
      </c>
      <c r="AU502" s="225" t="s">
        <v>82</v>
      </c>
      <c r="AY502" s="18" t="s">
        <v>157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80</v>
      </c>
      <c r="BK502" s="226">
        <f>ROUND(I502*H502,2)</f>
        <v>0</v>
      </c>
      <c r="BL502" s="18" t="s">
        <v>300</v>
      </c>
      <c r="BM502" s="225" t="s">
        <v>2922</v>
      </c>
    </row>
    <row r="503" s="2" customFormat="1">
      <c r="A503" s="39"/>
      <c r="B503" s="40"/>
      <c r="C503" s="41"/>
      <c r="D503" s="227" t="s">
        <v>166</v>
      </c>
      <c r="E503" s="41"/>
      <c r="F503" s="228" t="s">
        <v>2923</v>
      </c>
      <c r="G503" s="41"/>
      <c r="H503" s="41"/>
      <c r="I503" s="229"/>
      <c r="J503" s="41"/>
      <c r="K503" s="41"/>
      <c r="L503" s="45"/>
      <c r="M503" s="230"/>
      <c r="N503" s="23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166</v>
      </c>
      <c r="AU503" s="18" t="s">
        <v>82</v>
      </c>
    </row>
    <row r="504" s="2" customFormat="1">
      <c r="A504" s="39"/>
      <c r="B504" s="40"/>
      <c r="C504" s="41"/>
      <c r="D504" s="232" t="s">
        <v>168</v>
      </c>
      <c r="E504" s="41"/>
      <c r="F504" s="233" t="s">
        <v>2924</v>
      </c>
      <c r="G504" s="41"/>
      <c r="H504" s="41"/>
      <c r="I504" s="229"/>
      <c r="J504" s="41"/>
      <c r="K504" s="41"/>
      <c r="L504" s="45"/>
      <c r="M504" s="230"/>
      <c r="N504" s="231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168</v>
      </c>
      <c r="AU504" s="18" t="s">
        <v>82</v>
      </c>
    </row>
    <row r="505" s="2" customFormat="1" ht="24.15" customHeight="1">
      <c r="A505" s="39"/>
      <c r="B505" s="40"/>
      <c r="C505" s="214" t="s">
        <v>1437</v>
      </c>
      <c r="D505" s="214" t="s">
        <v>159</v>
      </c>
      <c r="E505" s="215" t="s">
        <v>2925</v>
      </c>
      <c r="F505" s="216" t="s">
        <v>2926</v>
      </c>
      <c r="G505" s="217" t="s">
        <v>273</v>
      </c>
      <c r="H505" s="218">
        <v>4</v>
      </c>
      <c r="I505" s="219"/>
      <c r="J505" s="220">
        <f>ROUND(I505*H505,2)</f>
        <v>0</v>
      </c>
      <c r="K505" s="216" t="s">
        <v>163</v>
      </c>
      <c r="L505" s="45"/>
      <c r="M505" s="221" t="s">
        <v>19</v>
      </c>
      <c r="N505" s="222" t="s">
        <v>43</v>
      </c>
      <c r="O505" s="85"/>
      <c r="P505" s="223">
        <f>O505*H505</f>
        <v>0</v>
      </c>
      <c r="Q505" s="223">
        <v>0.014749999999999999</v>
      </c>
      <c r="R505" s="223">
        <f>Q505*H505</f>
        <v>0.058999999999999997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300</v>
      </c>
      <c r="AT505" s="225" t="s">
        <v>159</v>
      </c>
      <c r="AU505" s="225" t="s">
        <v>82</v>
      </c>
      <c r="AY505" s="18" t="s">
        <v>157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80</v>
      </c>
      <c r="BK505" s="226">
        <f>ROUND(I505*H505,2)</f>
        <v>0</v>
      </c>
      <c r="BL505" s="18" t="s">
        <v>300</v>
      </c>
      <c r="BM505" s="225" t="s">
        <v>2927</v>
      </c>
    </row>
    <row r="506" s="2" customFormat="1">
      <c r="A506" s="39"/>
      <c r="B506" s="40"/>
      <c r="C506" s="41"/>
      <c r="D506" s="227" t="s">
        <v>166</v>
      </c>
      <c r="E506" s="41"/>
      <c r="F506" s="228" t="s">
        <v>2928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166</v>
      </c>
      <c r="AU506" s="18" t="s">
        <v>82</v>
      </c>
    </row>
    <row r="507" s="2" customFormat="1">
      <c r="A507" s="39"/>
      <c r="B507" s="40"/>
      <c r="C507" s="41"/>
      <c r="D507" s="232" t="s">
        <v>168</v>
      </c>
      <c r="E507" s="41"/>
      <c r="F507" s="233" t="s">
        <v>2929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168</v>
      </c>
      <c r="AU507" s="18" t="s">
        <v>82</v>
      </c>
    </row>
    <row r="508" s="2" customFormat="1" ht="16.5" customHeight="1">
      <c r="A508" s="39"/>
      <c r="B508" s="40"/>
      <c r="C508" s="214" t="s">
        <v>1441</v>
      </c>
      <c r="D508" s="214" t="s">
        <v>159</v>
      </c>
      <c r="E508" s="215" t="s">
        <v>2930</v>
      </c>
      <c r="F508" s="216" t="s">
        <v>2931</v>
      </c>
      <c r="G508" s="217" t="s">
        <v>308</v>
      </c>
      <c r="H508" s="218">
        <v>7</v>
      </c>
      <c r="I508" s="219"/>
      <c r="J508" s="220">
        <f>ROUND(I508*H508,2)</f>
        <v>0</v>
      </c>
      <c r="K508" s="216" t="s">
        <v>163</v>
      </c>
      <c r="L508" s="45"/>
      <c r="M508" s="221" t="s">
        <v>19</v>
      </c>
      <c r="N508" s="222" t="s">
        <v>43</v>
      </c>
      <c r="O508" s="85"/>
      <c r="P508" s="223">
        <f>O508*H508</f>
        <v>0</v>
      </c>
      <c r="Q508" s="223">
        <v>0</v>
      </c>
      <c r="R508" s="223">
        <f>Q508*H508</f>
        <v>0</v>
      </c>
      <c r="S508" s="223">
        <v>0.00048999999999999998</v>
      </c>
      <c r="T508" s="224">
        <f>S508*H508</f>
        <v>0.0034299999999999999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300</v>
      </c>
      <c r="AT508" s="225" t="s">
        <v>159</v>
      </c>
      <c r="AU508" s="225" t="s">
        <v>82</v>
      </c>
      <c r="AY508" s="18" t="s">
        <v>157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80</v>
      </c>
      <c r="BK508" s="226">
        <f>ROUND(I508*H508,2)</f>
        <v>0</v>
      </c>
      <c r="BL508" s="18" t="s">
        <v>300</v>
      </c>
      <c r="BM508" s="225" t="s">
        <v>2932</v>
      </c>
    </row>
    <row r="509" s="2" customFormat="1">
      <c r="A509" s="39"/>
      <c r="B509" s="40"/>
      <c r="C509" s="41"/>
      <c r="D509" s="227" t="s">
        <v>166</v>
      </c>
      <c r="E509" s="41"/>
      <c r="F509" s="228" t="s">
        <v>2933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166</v>
      </c>
      <c r="AU509" s="18" t="s">
        <v>82</v>
      </c>
    </row>
    <row r="510" s="2" customFormat="1">
      <c r="A510" s="39"/>
      <c r="B510" s="40"/>
      <c r="C510" s="41"/>
      <c r="D510" s="232" t="s">
        <v>168</v>
      </c>
      <c r="E510" s="41"/>
      <c r="F510" s="233" t="s">
        <v>2934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168</v>
      </c>
      <c r="AU510" s="18" t="s">
        <v>82</v>
      </c>
    </row>
    <row r="511" s="13" customFormat="1">
      <c r="A511" s="13"/>
      <c r="B511" s="234"/>
      <c r="C511" s="235"/>
      <c r="D511" s="227" t="s">
        <v>170</v>
      </c>
      <c r="E511" s="236" t="s">
        <v>19</v>
      </c>
      <c r="F511" s="237" t="s">
        <v>2935</v>
      </c>
      <c r="G511" s="235"/>
      <c r="H511" s="238">
        <v>7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170</v>
      </c>
      <c r="AU511" s="244" t="s">
        <v>82</v>
      </c>
      <c r="AV511" s="13" t="s">
        <v>82</v>
      </c>
      <c r="AW511" s="13" t="s">
        <v>33</v>
      </c>
      <c r="AX511" s="13" t="s">
        <v>80</v>
      </c>
      <c r="AY511" s="244" t="s">
        <v>157</v>
      </c>
    </row>
    <row r="512" s="2" customFormat="1" ht="24.15" customHeight="1">
      <c r="A512" s="39"/>
      <c r="B512" s="40"/>
      <c r="C512" s="214" t="s">
        <v>1445</v>
      </c>
      <c r="D512" s="214" t="s">
        <v>159</v>
      </c>
      <c r="E512" s="215" t="s">
        <v>2936</v>
      </c>
      <c r="F512" s="216" t="s">
        <v>2937</v>
      </c>
      <c r="G512" s="217" t="s">
        <v>308</v>
      </c>
      <c r="H512" s="218">
        <v>8</v>
      </c>
      <c r="I512" s="219"/>
      <c r="J512" s="220">
        <f>ROUND(I512*H512,2)</f>
        <v>0</v>
      </c>
      <c r="K512" s="216" t="s">
        <v>163</v>
      </c>
      <c r="L512" s="45"/>
      <c r="M512" s="221" t="s">
        <v>19</v>
      </c>
      <c r="N512" s="222" t="s">
        <v>43</v>
      </c>
      <c r="O512" s="85"/>
      <c r="P512" s="223">
        <f>O512*H512</f>
        <v>0</v>
      </c>
      <c r="Q512" s="223">
        <v>0.00142</v>
      </c>
      <c r="R512" s="223">
        <f>Q512*H512</f>
        <v>0.01136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300</v>
      </c>
      <c r="AT512" s="225" t="s">
        <v>159</v>
      </c>
      <c r="AU512" s="225" t="s">
        <v>82</v>
      </c>
      <c r="AY512" s="18" t="s">
        <v>157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80</v>
      </c>
      <c r="BK512" s="226">
        <f>ROUND(I512*H512,2)</f>
        <v>0</v>
      </c>
      <c r="BL512" s="18" t="s">
        <v>300</v>
      </c>
      <c r="BM512" s="225" t="s">
        <v>2938</v>
      </c>
    </row>
    <row r="513" s="2" customFormat="1">
      <c r="A513" s="39"/>
      <c r="B513" s="40"/>
      <c r="C513" s="41"/>
      <c r="D513" s="227" t="s">
        <v>166</v>
      </c>
      <c r="E513" s="41"/>
      <c r="F513" s="228" t="s">
        <v>2939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166</v>
      </c>
      <c r="AU513" s="18" t="s">
        <v>82</v>
      </c>
    </row>
    <row r="514" s="2" customFormat="1">
      <c r="A514" s="39"/>
      <c r="B514" s="40"/>
      <c r="C514" s="41"/>
      <c r="D514" s="232" t="s">
        <v>168</v>
      </c>
      <c r="E514" s="41"/>
      <c r="F514" s="233" t="s">
        <v>2940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168</v>
      </c>
      <c r="AU514" s="18" t="s">
        <v>82</v>
      </c>
    </row>
    <row r="515" s="2" customFormat="1" ht="24.15" customHeight="1">
      <c r="A515" s="39"/>
      <c r="B515" s="40"/>
      <c r="C515" s="214" t="s">
        <v>1449</v>
      </c>
      <c r="D515" s="214" t="s">
        <v>159</v>
      </c>
      <c r="E515" s="215" t="s">
        <v>2941</v>
      </c>
      <c r="F515" s="216" t="s">
        <v>2942</v>
      </c>
      <c r="G515" s="217" t="s">
        <v>273</v>
      </c>
      <c r="H515" s="218">
        <v>72</v>
      </c>
      <c r="I515" s="219"/>
      <c r="J515" s="220">
        <f>ROUND(I515*H515,2)</f>
        <v>0</v>
      </c>
      <c r="K515" s="216" t="s">
        <v>163</v>
      </c>
      <c r="L515" s="45"/>
      <c r="M515" s="221" t="s">
        <v>19</v>
      </c>
      <c r="N515" s="222" t="s">
        <v>43</v>
      </c>
      <c r="O515" s="85"/>
      <c r="P515" s="223">
        <f>O515*H515</f>
        <v>0</v>
      </c>
      <c r="Q515" s="223">
        <v>0.00024000000000000001</v>
      </c>
      <c r="R515" s="223">
        <f>Q515*H515</f>
        <v>0.01728</v>
      </c>
      <c r="S515" s="223">
        <v>0</v>
      </c>
      <c r="T515" s="22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5" t="s">
        <v>300</v>
      </c>
      <c r="AT515" s="225" t="s">
        <v>159</v>
      </c>
      <c r="AU515" s="225" t="s">
        <v>82</v>
      </c>
      <c r="AY515" s="18" t="s">
        <v>157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8" t="s">
        <v>80</v>
      </c>
      <c r="BK515" s="226">
        <f>ROUND(I515*H515,2)</f>
        <v>0</v>
      </c>
      <c r="BL515" s="18" t="s">
        <v>300</v>
      </c>
      <c r="BM515" s="225" t="s">
        <v>2943</v>
      </c>
    </row>
    <row r="516" s="2" customFormat="1">
      <c r="A516" s="39"/>
      <c r="B516" s="40"/>
      <c r="C516" s="41"/>
      <c r="D516" s="227" t="s">
        <v>166</v>
      </c>
      <c r="E516" s="41"/>
      <c r="F516" s="228" t="s">
        <v>2944</v>
      </c>
      <c r="G516" s="41"/>
      <c r="H516" s="41"/>
      <c r="I516" s="229"/>
      <c r="J516" s="41"/>
      <c r="K516" s="41"/>
      <c r="L516" s="45"/>
      <c r="M516" s="230"/>
      <c r="N516" s="23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166</v>
      </c>
      <c r="AU516" s="18" t="s">
        <v>82</v>
      </c>
    </row>
    <row r="517" s="2" customFormat="1">
      <c r="A517" s="39"/>
      <c r="B517" s="40"/>
      <c r="C517" s="41"/>
      <c r="D517" s="232" t="s">
        <v>168</v>
      </c>
      <c r="E517" s="41"/>
      <c r="F517" s="233" t="s">
        <v>2945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168</v>
      </c>
      <c r="AU517" s="18" t="s">
        <v>82</v>
      </c>
    </row>
    <row r="518" s="2" customFormat="1" ht="16.5" customHeight="1">
      <c r="A518" s="39"/>
      <c r="B518" s="40"/>
      <c r="C518" s="214" t="s">
        <v>1453</v>
      </c>
      <c r="D518" s="214" t="s">
        <v>159</v>
      </c>
      <c r="E518" s="215" t="s">
        <v>2946</v>
      </c>
      <c r="F518" s="216" t="s">
        <v>2947</v>
      </c>
      <c r="G518" s="217" t="s">
        <v>273</v>
      </c>
      <c r="H518" s="218">
        <v>23</v>
      </c>
      <c r="I518" s="219"/>
      <c r="J518" s="220">
        <f>ROUND(I518*H518,2)</f>
        <v>0</v>
      </c>
      <c r="K518" s="216" t="s">
        <v>163</v>
      </c>
      <c r="L518" s="45"/>
      <c r="M518" s="221" t="s">
        <v>19</v>
      </c>
      <c r="N518" s="222" t="s">
        <v>43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0.00156</v>
      </c>
      <c r="T518" s="224">
        <f>S518*H518</f>
        <v>0.035880000000000002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300</v>
      </c>
      <c r="AT518" s="225" t="s">
        <v>159</v>
      </c>
      <c r="AU518" s="225" t="s">
        <v>82</v>
      </c>
      <c r="AY518" s="18" t="s">
        <v>157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80</v>
      </c>
      <c r="BK518" s="226">
        <f>ROUND(I518*H518,2)</f>
        <v>0</v>
      </c>
      <c r="BL518" s="18" t="s">
        <v>300</v>
      </c>
      <c r="BM518" s="225" t="s">
        <v>2948</v>
      </c>
    </row>
    <row r="519" s="2" customFormat="1">
      <c r="A519" s="39"/>
      <c r="B519" s="40"/>
      <c r="C519" s="41"/>
      <c r="D519" s="227" t="s">
        <v>166</v>
      </c>
      <c r="E519" s="41"/>
      <c r="F519" s="228" t="s">
        <v>2949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166</v>
      </c>
      <c r="AU519" s="18" t="s">
        <v>82</v>
      </c>
    </row>
    <row r="520" s="2" customFormat="1">
      <c r="A520" s="39"/>
      <c r="B520" s="40"/>
      <c r="C520" s="41"/>
      <c r="D520" s="232" t="s">
        <v>168</v>
      </c>
      <c r="E520" s="41"/>
      <c r="F520" s="233" t="s">
        <v>2950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168</v>
      </c>
      <c r="AU520" s="18" t="s">
        <v>82</v>
      </c>
    </row>
    <row r="521" s="2" customFormat="1" ht="16.5" customHeight="1">
      <c r="A521" s="39"/>
      <c r="B521" s="40"/>
      <c r="C521" s="214" t="s">
        <v>1457</v>
      </c>
      <c r="D521" s="214" t="s">
        <v>159</v>
      </c>
      <c r="E521" s="215" t="s">
        <v>2951</v>
      </c>
      <c r="F521" s="216" t="s">
        <v>2952</v>
      </c>
      <c r="G521" s="217" t="s">
        <v>273</v>
      </c>
      <c r="H521" s="218">
        <v>19</v>
      </c>
      <c r="I521" s="219"/>
      <c r="J521" s="220">
        <f>ROUND(I521*H521,2)</f>
        <v>0</v>
      </c>
      <c r="K521" s="216" t="s">
        <v>163</v>
      </c>
      <c r="L521" s="45"/>
      <c r="M521" s="221" t="s">
        <v>19</v>
      </c>
      <c r="N521" s="222" t="s">
        <v>43</v>
      </c>
      <c r="O521" s="85"/>
      <c r="P521" s="223">
        <f>O521*H521</f>
        <v>0</v>
      </c>
      <c r="Q521" s="223">
        <v>0.0018400000000000001</v>
      </c>
      <c r="R521" s="223">
        <f>Q521*H521</f>
        <v>0.034959999999999998</v>
      </c>
      <c r="S521" s="223">
        <v>0</v>
      </c>
      <c r="T521" s="224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5" t="s">
        <v>300</v>
      </c>
      <c r="AT521" s="225" t="s">
        <v>159</v>
      </c>
      <c r="AU521" s="225" t="s">
        <v>82</v>
      </c>
      <c r="AY521" s="18" t="s">
        <v>157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8" t="s">
        <v>80</v>
      </c>
      <c r="BK521" s="226">
        <f>ROUND(I521*H521,2)</f>
        <v>0</v>
      </c>
      <c r="BL521" s="18" t="s">
        <v>300</v>
      </c>
      <c r="BM521" s="225" t="s">
        <v>2953</v>
      </c>
    </row>
    <row r="522" s="2" customFormat="1">
      <c r="A522" s="39"/>
      <c r="B522" s="40"/>
      <c r="C522" s="41"/>
      <c r="D522" s="227" t="s">
        <v>166</v>
      </c>
      <c r="E522" s="41"/>
      <c r="F522" s="228" t="s">
        <v>2954</v>
      </c>
      <c r="G522" s="41"/>
      <c r="H522" s="41"/>
      <c r="I522" s="229"/>
      <c r="J522" s="41"/>
      <c r="K522" s="41"/>
      <c r="L522" s="45"/>
      <c r="M522" s="230"/>
      <c r="N522" s="231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166</v>
      </c>
      <c r="AU522" s="18" t="s">
        <v>82</v>
      </c>
    </row>
    <row r="523" s="2" customFormat="1">
      <c r="A523" s="39"/>
      <c r="B523" s="40"/>
      <c r="C523" s="41"/>
      <c r="D523" s="232" t="s">
        <v>168</v>
      </c>
      <c r="E523" s="41"/>
      <c r="F523" s="233" t="s">
        <v>2955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168</v>
      </c>
      <c r="AU523" s="18" t="s">
        <v>82</v>
      </c>
    </row>
    <row r="524" s="2" customFormat="1" ht="16.5" customHeight="1">
      <c r="A524" s="39"/>
      <c r="B524" s="40"/>
      <c r="C524" s="214" t="s">
        <v>1461</v>
      </c>
      <c r="D524" s="214" t="s">
        <v>159</v>
      </c>
      <c r="E524" s="215" t="s">
        <v>2956</v>
      </c>
      <c r="F524" s="216" t="s">
        <v>2957</v>
      </c>
      <c r="G524" s="217" t="s">
        <v>273</v>
      </c>
      <c r="H524" s="218">
        <v>1</v>
      </c>
      <c r="I524" s="219"/>
      <c r="J524" s="220">
        <f>ROUND(I524*H524,2)</f>
        <v>0</v>
      </c>
      <c r="K524" s="216" t="s">
        <v>19</v>
      </c>
      <c r="L524" s="45"/>
      <c r="M524" s="221" t="s">
        <v>19</v>
      </c>
      <c r="N524" s="222" t="s">
        <v>43</v>
      </c>
      <c r="O524" s="85"/>
      <c r="P524" s="223">
        <f>O524*H524</f>
        <v>0</v>
      </c>
      <c r="Q524" s="223">
        <v>0.0025400000000000002</v>
      </c>
      <c r="R524" s="223">
        <f>Q524*H524</f>
        <v>0.0025400000000000002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300</v>
      </c>
      <c r="AT524" s="225" t="s">
        <v>159</v>
      </c>
      <c r="AU524" s="225" t="s">
        <v>82</v>
      </c>
      <c r="AY524" s="18" t="s">
        <v>157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80</v>
      </c>
      <c r="BK524" s="226">
        <f>ROUND(I524*H524,2)</f>
        <v>0</v>
      </c>
      <c r="BL524" s="18" t="s">
        <v>300</v>
      </c>
      <c r="BM524" s="225" t="s">
        <v>2958</v>
      </c>
    </row>
    <row r="525" s="2" customFormat="1">
      <c r="A525" s="39"/>
      <c r="B525" s="40"/>
      <c r="C525" s="41"/>
      <c r="D525" s="227" t="s">
        <v>166</v>
      </c>
      <c r="E525" s="41"/>
      <c r="F525" s="228" t="s">
        <v>2957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166</v>
      </c>
      <c r="AU525" s="18" t="s">
        <v>82</v>
      </c>
    </row>
    <row r="526" s="2" customFormat="1" ht="16.5" customHeight="1">
      <c r="A526" s="39"/>
      <c r="B526" s="40"/>
      <c r="C526" s="214" t="s">
        <v>1465</v>
      </c>
      <c r="D526" s="214" t="s">
        <v>159</v>
      </c>
      <c r="E526" s="215" t="s">
        <v>2959</v>
      </c>
      <c r="F526" s="216" t="s">
        <v>2960</v>
      </c>
      <c r="G526" s="217" t="s">
        <v>273</v>
      </c>
      <c r="H526" s="218">
        <v>1</v>
      </c>
      <c r="I526" s="219"/>
      <c r="J526" s="220">
        <f>ROUND(I526*H526,2)</f>
        <v>0</v>
      </c>
      <c r="K526" s="216" t="s">
        <v>163</v>
      </c>
      <c r="L526" s="45"/>
      <c r="M526" s="221" t="s">
        <v>19</v>
      </c>
      <c r="N526" s="222" t="s">
        <v>43</v>
      </c>
      <c r="O526" s="85"/>
      <c r="P526" s="223">
        <f>O526*H526</f>
        <v>0</v>
      </c>
      <c r="Q526" s="223">
        <v>0.0018400000000000001</v>
      </c>
      <c r="R526" s="223">
        <f>Q526*H526</f>
        <v>0.0018400000000000001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300</v>
      </c>
      <c r="AT526" s="225" t="s">
        <v>159</v>
      </c>
      <c r="AU526" s="225" t="s">
        <v>82</v>
      </c>
      <c r="AY526" s="18" t="s">
        <v>157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80</v>
      </c>
      <c r="BK526" s="226">
        <f>ROUND(I526*H526,2)</f>
        <v>0</v>
      </c>
      <c r="BL526" s="18" t="s">
        <v>300</v>
      </c>
      <c r="BM526" s="225" t="s">
        <v>2961</v>
      </c>
    </row>
    <row r="527" s="2" customFormat="1">
      <c r="A527" s="39"/>
      <c r="B527" s="40"/>
      <c r="C527" s="41"/>
      <c r="D527" s="227" t="s">
        <v>166</v>
      </c>
      <c r="E527" s="41"/>
      <c r="F527" s="228" t="s">
        <v>2960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166</v>
      </c>
      <c r="AU527" s="18" t="s">
        <v>82</v>
      </c>
    </row>
    <row r="528" s="2" customFormat="1">
      <c r="A528" s="39"/>
      <c r="B528" s="40"/>
      <c r="C528" s="41"/>
      <c r="D528" s="232" t="s">
        <v>168</v>
      </c>
      <c r="E528" s="41"/>
      <c r="F528" s="233" t="s">
        <v>2962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168</v>
      </c>
      <c r="AU528" s="18" t="s">
        <v>82</v>
      </c>
    </row>
    <row r="529" s="2" customFormat="1" ht="16.5" customHeight="1">
      <c r="A529" s="39"/>
      <c r="B529" s="40"/>
      <c r="C529" s="214" t="s">
        <v>1469</v>
      </c>
      <c r="D529" s="214" t="s">
        <v>159</v>
      </c>
      <c r="E529" s="215" t="s">
        <v>2963</v>
      </c>
      <c r="F529" s="216" t="s">
        <v>2964</v>
      </c>
      <c r="G529" s="217" t="s">
        <v>273</v>
      </c>
      <c r="H529" s="218">
        <v>3</v>
      </c>
      <c r="I529" s="219"/>
      <c r="J529" s="220">
        <f>ROUND(I529*H529,2)</f>
        <v>0</v>
      </c>
      <c r="K529" s="216" t="s">
        <v>163</v>
      </c>
      <c r="L529" s="45"/>
      <c r="M529" s="221" t="s">
        <v>19</v>
      </c>
      <c r="N529" s="222" t="s">
        <v>43</v>
      </c>
      <c r="O529" s="85"/>
      <c r="P529" s="223">
        <f>O529*H529</f>
        <v>0</v>
      </c>
      <c r="Q529" s="223">
        <v>0.0018400000000000001</v>
      </c>
      <c r="R529" s="223">
        <f>Q529*H529</f>
        <v>0.0055200000000000006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300</v>
      </c>
      <c r="AT529" s="225" t="s">
        <v>159</v>
      </c>
      <c r="AU529" s="225" t="s">
        <v>82</v>
      </c>
      <c r="AY529" s="18" t="s">
        <v>157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80</v>
      </c>
      <c r="BK529" s="226">
        <f>ROUND(I529*H529,2)</f>
        <v>0</v>
      </c>
      <c r="BL529" s="18" t="s">
        <v>300</v>
      </c>
      <c r="BM529" s="225" t="s">
        <v>2965</v>
      </c>
    </row>
    <row r="530" s="2" customFormat="1">
      <c r="A530" s="39"/>
      <c r="B530" s="40"/>
      <c r="C530" s="41"/>
      <c r="D530" s="227" t="s">
        <v>166</v>
      </c>
      <c r="E530" s="41"/>
      <c r="F530" s="228" t="s">
        <v>2966</v>
      </c>
      <c r="G530" s="41"/>
      <c r="H530" s="41"/>
      <c r="I530" s="229"/>
      <c r="J530" s="41"/>
      <c r="K530" s="41"/>
      <c r="L530" s="45"/>
      <c r="M530" s="230"/>
      <c r="N530" s="231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166</v>
      </c>
      <c r="AU530" s="18" t="s">
        <v>82</v>
      </c>
    </row>
    <row r="531" s="2" customFormat="1">
      <c r="A531" s="39"/>
      <c r="B531" s="40"/>
      <c r="C531" s="41"/>
      <c r="D531" s="232" t="s">
        <v>168</v>
      </c>
      <c r="E531" s="41"/>
      <c r="F531" s="233" t="s">
        <v>2967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168</v>
      </c>
      <c r="AU531" s="18" t="s">
        <v>82</v>
      </c>
    </row>
    <row r="532" s="2" customFormat="1" ht="24.15" customHeight="1">
      <c r="A532" s="39"/>
      <c r="B532" s="40"/>
      <c r="C532" s="214" t="s">
        <v>1473</v>
      </c>
      <c r="D532" s="214" t="s">
        <v>159</v>
      </c>
      <c r="E532" s="215" t="s">
        <v>2968</v>
      </c>
      <c r="F532" s="216" t="s">
        <v>2969</v>
      </c>
      <c r="G532" s="217" t="s">
        <v>190</v>
      </c>
      <c r="H532" s="218">
        <v>1.026</v>
      </c>
      <c r="I532" s="219"/>
      <c r="J532" s="220">
        <f>ROUND(I532*H532,2)</f>
        <v>0</v>
      </c>
      <c r="K532" s="216" t="s">
        <v>163</v>
      </c>
      <c r="L532" s="45"/>
      <c r="M532" s="221" t="s">
        <v>19</v>
      </c>
      <c r="N532" s="222" t="s">
        <v>43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300</v>
      </c>
      <c r="AT532" s="225" t="s">
        <v>159</v>
      </c>
      <c r="AU532" s="225" t="s">
        <v>82</v>
      </c>
      <c r="AY532" s="18" t="s">
        <v>157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80</v>
      </c>
      <c r="BK532" s="226">
        <f>ROUND(I532*H532,2)</f>
        <v>0</v>
      </c>
      <c r="BL532" s="18" t="s">
        <v>300</v>
      </c>
      <c r="BM532" s="225" t="s">
        <v>2970</v>
      </c>
    </row>
    <row r="533" s="2" customFormat="1">
      <c r="A533" s="39"/>
      <c r="B533" s="40"/>
      <c r="C533" s="41"/>
      <c r="D533" s="227" t="s">
        <v>166</v>
      </c>
      <c r="E533" s="41"/>
      <c r="F533" s="228" t="s">
        <v>2971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166</v>
      </c>
      <c r="AU533" s="18" t="s">
        <v>82</v>
      </c>
    </row>
    <row r="534" s="2" customFormat="1">
      <c r="A534" s="39"/>
      <c r="B534" s="40"/>
      <c r="C534" s="41"/>
      <c r="D534" s="232" t="s">
        <v>168</v>
      </c>
      <c r="E534" s="41"/>
      <c r="F534" s="233" t="s">
        <v>2972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168</v>
      </c>
      <c r="AU534" s="18" t="s">
        <v>82</v>
      </c>
    </row>
    <row r="535" s="12" customFormat="1" ht="22.8" customHeight="1">
      <c r="A535" s="12"/>
      <c r="B535" s="198"/>
      <c r="C535" s="199"/>
      <c r="D535" s="200" t="s">
        <v>71</v>
      </c>
      <c r="E535" s="212" t="s">
        <v>2973</v>
      </c>
      <c r="F535" s="212" t="s">
        <v>2974</v>
      </c>
      <c r="G535" s="199"/>
      <c r="H535" s="199"/>
      <c r="I535" s="202"/>
      <c r="J535" s="213">
        <f>BK535</f>
        <v>0</v>
      </c>
      <c r="K535" s="199"/>
      <c r="L535" s="204"/>
      <c r="M535" s="205"/>
      <c r="N535" s="206"/>
      <c r="O535" s="206"/>
      <c r="P535" s="207">
        <f>SUM(P536:P547)</f>
        <v>0</v>
      </c>
      <c r="Q535" s="206"/>
      <c r="R535" s="207">
        <f>SUM(R536:R547)</f>
        <v>0.17029999999999998</v>
      </c>
      <c r="S535" s="206"/>
      <c r="T535" s="208">
        <f>SUM(T536:T547)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9" t="s">
        <v>82</v>
      </c>
      <c r="AT535" s="210" t="s">
        <v>71</v>
      </c>
      <c r="AU535" s="210" t="s">
        <v>80</v>
      </c>
      <c r="AY535" s="209" t="s">
        <v>157</v>
      </c>
      <c r="BK535" s="211">
        <f>SUM(BK536:BK547)</f>
        <v>0</v>
      </c>
    </row>
    <row r="536" s="2" customFormat="1" ht="24.15" customHeight="1">
      <c r="A536" s="39"/>
      <c r="B536" s="40"/>
      <c r="C536" s="214" t="s">
        <v>1477</v>
      </c>
      <c r="D536" s="214" t="s">
        <v>159</v>
      </c>
      <c r="E536" s="215" t="s">
        <v>2975</v>
      </c>
      <c r="F536" s="216" t="s">
        <v>2976</v>
      </c>
      <c r="G536" s="217" t="s">
        <v>273</v>
      </c>
      <c r="H536" s="218">
        <v>4</v>
      </c>
      <c r="I536" s="219"/>
      <c r="J536" s="220">
        <f>ROUND(I536*H536,2)</f>
        <v>0</v>
      </c>
      <c r="K536" s="216" t="s">
        <v>163</v>
      </c>
      <c r="L536" s="45"/>
      <c r="M536" s="221" t="s">
        <v>19</v>
      </c>
      <c r="N536" s="222" t="s">
        <v>43</v>
      </c>
      <c r="O536" s="85"/>
      <c r="P536" s="223">
        <f>O536*H536</f>
        <v>0</v>
      </c>
      <c r="Q536" s="223">
        <v>0.0025000000000000001</v>
      </c>
      <c r="R536" s="223">
        <f>Q536*H536</f>
        <v>0.01</v>
      </c>
      <c r="S536" s="223">
        <v>0</v>
      </c>
      <c r="T536" s="22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5" t="s">
        <v>300</v>
      </c>
      <c r="AT536" s="225" t="s">
        <v>159</v>
      </c>
      <c r="AU536" s="225" t="s">
        <v>82</v>
      </c>
      <c r="AY536" s="18" t="s">
        <v>157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8" t="s">
        <v>80</v>
      </c>
      <c r="BK536" s="226">
        <f>ROUND(I536*H536,2)</f>
        <v>0</v>
      </c>
      <c r="BL536" s="18" t="s">
        <v>300</v>
      </c>
      <c r="BM536" s="225" t="s">
        <v>2977</v>
      </c>
    </row>
    <row r="537" s="2" customFormat="1">
      <c r="A537" s="39"/>
      <c r="B537" s="40"/>
      <c r="C537" s="41"/>
      <c r="D537" s="227" t="s">
        <v>166</v>
      </c>
      <c r="E537" s="41"/>
      <c r="F537" s="228" t="s">
        <v>2978</v>
      </c>
      <c r="G537" s="41"/>
      <c r="H537" s="41"/>
      <c r="I537" s="229"/>
      <c r="J537" s="41"/>
      <c r="K537" s="41"/>
      <c r="L537" s="45"/>
      <c r="M537" s="230"/>
      <c r="N537" s="231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166</v>
      </c>
      <c r="AU537" s="18" t="s">
        <v>82</v>
      </c>
    </row>
    <row r="538" s="2" customFormat="1">
      <c r="A538" s="39"/>
      <c r="B538" s="40"/>
      <c r="C538" s="41"/>
      <c r="D538" s="232" t="s">
        <v>168</v>
      </c>
      <c r="E538" s="41"/>
      <c r="F538" s="233" t="s">
        <v>2979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168</v>
      </c>
      <c r="AU538" s="18" t="s">
        <v>82</v>
      </c>
    </row>
    <row r="539" s="2" customFormat="1" ht="24.15" customHeight="1">
      <c r="A539" s="39"/>
      <c r="B539" s="40"/>
      <c r="C539" s="214" t="s">
        <v>1481</v>
      </c>
      <c r="D539" s="214" t="s">
        <v>159</v>
      </c>
      <c r="E539" s="215" t="s">
        <v>2980</v>
      </c>
      <c r="F539" s="216" t="s">
        <v>2981</v>
      </c>
      <c r="G539" s="217" t="s">
        <v>273</v>
      </c>
      <c r="H539" s="218">
        <v>1</v>
      </c>
      <c r="I539" s="219"/>
      <c r="J539" s="220">
        <f>ROUND(I539*H539,2)</f>
        <v>0</v>
      </c>
      <c r="K539" s="216" t="s">
        <v>163</v>
      </c>
      <c r="L539" s="45"/>
      <c r="M539" s="221" t="s">
        <v>19</v>
      </c>
      <c r="N539" s="222" t="s">
        <v>43</v>
      </c>
      <c r="O539" s="85"/>
      <c r="P539" s="223">
        <f>O539*H539</f>
        <v>0</v>
      </c>
      <c r="Q539" s="223">
        <v>0.0038999999999999998</v>
      </c>
      <c r="R539" s="223">
        <f>Q539*H539</f>
        <v>0.0038999999999999998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300</v>
      </c>
      <c r="AT539" s="225" t="s">
        <v>159</v>
      </c>
      <c r="AU539" s="225" t="s">
        <v>82</v>
      </c>
      <c r="AY539" s="18" t="s">
        <v>157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80</v>
      </c>
      <c r="BK539" s="226">
        <f>ROUND(I539*H539,2)</f>
        <v>0</v>
      </c>
      <c r="BL539" s="18" t="s">
        <v>300</v>
      </c>
      <c r="BM539" s="225" t="s">
        <v>2982</v>
      </c>
    </row>
    <row r="540" s="2" customFormat="1">
      <c r="A540" s="39"/>
      <c r="B540" s="40"/>
      <c r="C540" s="41"/>
      <c r="D540" s="227" t="s">
        <v>166</v>
      </c>
      <c r="E540" s="41"/>
      <c r="F540" s="228" t="s">
        <v>2983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166</v>
      </c>
      <c r="AU540" s="18" t="s">
        <v>82</v>
      </c>
    </row>
    <row r="541" s="2" customFormat="1">
      <c r="A541" s="39"/>
      <c r="B541" s="40"/>
      <c r="C541" s="41"/>
      <c r="D541" s="232" t="s">
        <v>168</v>
      </c>
      <c r="E541" s="41"/>
      <c r="F541" s="233" t="s">
        <v>2984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168</v>
      </c>
      <c r="AU541" s="18" t="s">
        <v>82</v>
      </c>
    </row>
    <row r="542" s="2" customFormat="1" ht="33" customHeight="1">
      <c r="A542" s="39"/>
      <c r="B542" s="40"/>
      <c r="C542" s="214" t="s">
        <v>1485</v>
      </c>
      <c r="D542" s="214" t="s">
        <v>159</v>
      </c>
      <c r="E542" s="215" t="s">
        <v>2985</v>
      </c>
      <c r="F542" s="216" t="s">
        <v>2986</v>
      </c>
      <c r="G542" s="217" t="s">
        <v>273</v>
      </c>
      <c r="H542" s="218">
        <v>17</v>
      </c>
      <c r="I542" s="219"/>
      <c r="J542" s="220">
        <f>ROUND(I542*H542,2)</f>
        <v>0</v>
      </c>
      <c r="K542" s="216" t="s">
        <v>163</v>
      </c>
      <c r="L542" s="45"/>
      <c r="M542" s="221" t="s">
        <v>19</v>
      </c>
      <c r="N542" s="222" t="s">
        <v>43</v>
      </c>
      <c r="O542" s="85"/>
      <c r="P542" s="223">
        <f>O542*H542</f>
        <v>0</v>
      </c>
      <c r="Q542" s="223">
        <v>0.0091999999999999998</v>
      </c>
      <c r="R542" s="223">
        <f>Q542*H542</f>
        <v>0.15639999999999998</v>
      </c>
      <c r="S542" s="223">
        <v>0</v>
      </c>
      <c r="T542" s="22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5" t="s">
        <v>300</v>
      </c>
      <c r="AT542" s="225" t="s">
        <v>159</v>
      </c>
      <c r="AU542" s="225" t="s">
        <v>82</v>
      </c>
      <c r="AY542" s="18" t="s">
        <v>157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8" t="s">
        <v>80</v>
      </c>
      <c r="BK542" s="226">
        <f>ROUND(I542*H542,2)</f>
        <v>0</v>
      </c>
      <c r="BL542" s="18" t="s">
        <v>300</v>
      </c>
      <c r="BM542" s="225" t="s">
        <v>2987</v>
      </c>
    </row>
    <row r="543" s="2" customFormat="1">
      <c r="A543" s="39"/>
      <c r="B543" s="40"/>
      <c r="C543" s="41"/>
      <c r="D543" s="227" t="s">
        <v>166</v>
      </c>
      <c r="E543" s="41"/>
      <c r="F543" s="228" t="s">
        <v>2988</v>
      </c>
      <c r="G543" s="41"/>
      <c r="H543" s="41"/>
      <c r="I543" s="229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166</v>
      </c>
      <c r="AU543" s="18" t="s">
        <v>82</v>
      </c>
    </row>
    <row r="544" s="2" customFormat="1">
      <c r="A544" s="39"/>
      <c r="B544" s="40"/>
      <c r="C544" s="41"/>
      <c r="D544" s="232" t="s">
        <v>168</v>
      </c>
      <c r="E544" s="41"/>
      <c r="F544" s="233" t="s">
        <v>2989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168</v>
      </c>
      <c r="AU544" s="18" t="s">
        <v>82</v>
      </c>
    </row>
    <row r="545" s="2" customFormat="1" ht="24.15" customHeight="1">
      <c r="A545" s="39"/>
      <c r="B545" s="40"/>
      <c r="C545" s="214" t="s">
        <v>1489</v>
      </c>
      <c r="D545" s="214" t="s">
        <v>159</v>
      </c>
      <c r="E545" s="215" t="s">
        <v>2990</v>
      </c>
      <c r="F545" s="216" t="s">
        <v>2991</v>
      </c>
      <c r="G545" s="217" t="s">
        <v>190</v>
      </c>
      <c r="H545" s="218">
        <v>0.17000000000000001</v>
      </c>
      <c r="I545" s="219"/>
      <c r="J545" s="220">
        <f>ROUND(I545*H545,2)</f>
        <v>0</v>
      </c>
      <c r="K545" s="216" t="s">
        <v>163</v>
      </c>
      <c r="L545" s="45"/>
      <c r="M545" s="221" t="s">
        <v>19</v>
      </c>
      <c r="N545" s="222" t="s">
        <v>43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300</v>
      </c>
      <c r="AT545" s="225" t="s">
        <v>159</v>
      </c>
      <c r="AU545" s="225" t="s">
        <v>82</v>
      </c>
      <c r="AY545" s="18" t="s">
        <v>157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80</v>
      </c>
      <c r="BK545" s="226">
        <f>ROUND(I545*H545,2)</f>
        <v>0</v>
      </c>
      <c r="BL545" s="18" t="s">
        <v>300</v>
      </c>
      <c r="BM545" s="225" t="s">
        <v>2992</v>
      </c>
    </row>
    <row r="546" s="2" customFormat="1">
      <c r="A546" s="39"/>
      <c r="B546" s="40"/>
      <c r="C546" s="41"/>
      <c r="D546" s="227" t="s">
        <v>166</v>
      </c>
      <c r="E546" s="41"/>
      <c r="F546" s="228" t="s">
        <v>2993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166</v>
      </c>
      <c r="AU546" s="18" t="s">
        <v>82</v>
      </c>
    </row>
    <row r="547" s="2" customFormat="1">
      <c r="A547" s="39"/>
      <c r="B547" s="40"/>
      <c r="C547" s="41"/>
      <c r="D547" s="232" t="s">
        <v>168</v>
      </c>
      <c r="E547" s="41"/>
      <c r="F547" s="233" t="s">
        <v>2994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168</v>
      </c>
      <c r="AU547" s="18" t="s">
        <v>82</v>
      </c>
    </row>
    <row r="548" s="12" customFormat="1" ht="22.8" customHeight="1">
      <c r="A548" s="12"/>
      <c r="B548" s="198"/>
      <c r="C548" s="199"/>
      <c r="D548" s="200" t="s">
        <v>71</v>
      </c>
      <c r="E548" s="212" t="s">
        <v>2995</v>
      </c>
      <c r="F548" s="212" t="s">
        <v>2996</v>
      </c>
      <c r="G548" s="199"/>
      <c r="H548" s="199"/>
      <c r="I548" s="202"/>
      <c r="J548" s="213">
        <f>BK548</f>
        <v>0</v>
      </c>
      <c r="K548" s="199"/>
      <c r="L548" s="204"/>
      <c r="M548" s="205"/>
      <c r="N548" s="206"/>
      <c r="O548" s="206"/>
      <c r="P548" s="207">
        <f>SUM(P549:P572)</f>
        <v>0</v>
      </c>
      <c r="Q548" s="206"/>
      <c r="R548" s="207">
        <f>SUM(R549:R572)</f>
        <v>0.051330000000000001</v>
      </c>
      <c r="S548" s="206"/>
      <c r="T548" s="208">
        <f>SUM(T549:T572)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9" t="s">
        <v>82</v>
      </c>
      <c r="AT548" s="210" t="s">
        <v>71</v>
      </c>
      <c r="AU548" s="210" t="s">
        <v>80</v>
      </c>
      <c r="AY548" s="209" t="s">
        <v>157</v>
      </c>
      <c r="BK548" s="211">
        <f>SUM(BK549:BK572)</f>
        <v>0</v>
      </c>
    </row>
    <row r="549" s="2" customFormat="1" ht="33" customHeight="1">
      <c r="A549" s="39"/>
      <c r="B549" s="40"/>
      <c r="C549" s="214" t="s">
        <v>1493</v>
      </c>
      <c r="D549" s="214" t="s">
        <v>159</v>
      </c>
      <c r="E549" s="215" t="s">
        <v>2997</v>
      </c>
      <c r="F549" s="216" t="s">
        <v>2998</v>
      </c>
      <c r="G549" s="217" t="s">
        <v>308</v>
      </c>
      <c r="H549" s="218">
        <v>4</v>
      </c>
      <c r="I549" s="219"/>
      <c r="J549" s="220">
        <f>ROUND(I549*H549,2)</f>
        <v>0</v>
      </c>
      <c r="K549" s="216" t="s">
        <v>255</v>
      </c>
      <c r="L549" s="45"/>
      <c r="M549" s="221" t="s">
        <v>19</v>
      </c>
      <c r="N549" s="222" t="s">
        <v>43</v>
      </c>
      <c r="O549" s="85"/>
      <c r="P549" s="223">
        <f>O549*H549</f>
        <v>0</v>
      </c>
      <c r="Q549" s="223">
        <v>0.00060999999999999997</v>
      </c>
      <c r="R549" s="223">
        <f>Q549*H549</f>
        <v>0.0024399999999999999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300</v>
      </c>
      <c r="AT549" s="225" t="s">
        <v>159</v>
      </c>
      <c r="AU549" s="225" t="s">
        <v>82</v>
      </c>
      <c r="AY549" s="18" t="s">
        <v>157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80</v>
      </c>
      <c r="BK549" s="226">
        <f>ROUND(I549*H549,2)</f>
        <v>0</v>
      </c>
      <c r="BL549" s="18" t="s">
        <v>300</v>
      </c>
      <c r="BM549" s="225" t="s">
        <v>2999</v>
      </c>
    </row>
    <row r="550" s="2" customFormat="1">
      <c r="A550" s="39"/>
      <c r="B550" s="40"/>
      <c r="C550" s="41"/>
      <c r="D550" s="227" t="s">
        <v>166</v>
      </c>
      <c r="E550" s="41"/>
      <c r="F550" s="228" t="s">
        <v>3000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166</v>
      </c>
      <c r="AU550" s="18" t="s">
        <v>82</v>
      </c>
    </row>
    <row r="551" s="2" customFormat="1">
      <c r="A551" s="39"/>
      <c r="B551" s="40"/>
      <c r="C551" s="41"/>
      <c r="D551" s="232" t="s">
        <v>168</v>
      </c>
      <c r="E551" s="41"/>
      <c r="F551" s="233" t="s">
        <v>3001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168</v>
      </c>
      <c r="AU551" s="18" t="s">
        <v>82</v>
      </c>
    </row>
    <row r="552" s="2" customFormat="1" ht="33" customHeight="1">
      <c r="A552" s="39"/>
      <c r="B552" s="40"/>
      <c r="C552" s="214" t="s">
        <v>1497</v>
      </c>
      <c r="D552" s="214" t="s">
        <v>159</v>
      </c>
      <c r="E552" s="215" t="s">
        <v>3002</v>
      </c>
      <c r="F552" s="216" t="s">
        <v>3003</v>
      </c>
      <c r="G552" s="217" t="s">
        <v>308</v>
      </c>
      <c r="H552" s="218">
        <v>12</v>
      </c>
      <c r="I552" s="219"/>
      <c r="J552" s="220">
        <f>ROUND(I552*H552,2)</f>
        <v>0</v>
      </c>
      <c r="K552" s="216" t="s">
        <v>255</v>
      </c>
      <c r="L552" s="45"/>
      <c r="M552" s="221" t="s">
        <v>19</v>
      </c>
      <c r="N552" s="222" t="s">
        <v>43</v>
      </c>
      <c r="O552" s="85"/>
      <c r="P552" s="223">
        <f>O552*H552</f>
        <v>0</v>
      </c>
      <c r="Q552" s="223">
        <v>0.00064000000000000005</v>
      </c>
      <c r="R552" s="223">
        <f>Q552*H552</f>
        <v>0.0076800000000000011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300</v>
      </c>
      <c r="AT552" s="225" t="s">
        <v>159</v>
      </c>
      <c r="AU552" s="225" t="s">
        <v>82</v>
      </c>
      <c r="AY552" s="18" t="s">
        <v>157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80</v>
      </c>
      <c r="BK552" s="226">
        <f>ROUND(I552*H552,2)</f>
        <v>0</v>
      </c>
      <c r="BL552" s="18" t="s">
        <v>300</v>
      </c>
      <c r="BM552" s="225" t="s">
        <v>3004</v>
      </c>
    </row>
    <row r="553" s="2" customFormat="1">
      <c r="A553" s="39"/>
      <c r="B553" s="40"/>
      <c r="C553" s="41"/>
      <c r="D553" s="227" t="s">
        <v>166</v>
      </c>
      <c r="E553" s="41"/>
      <c r="F553" s="228" t="s">
        <v>3005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166</v>
      </c>
      <c r="AU553" s="18" t="s">
        <v>82</v>
      </c>
    </row>
    <row r="554" s="2" customFormat="1">
      <c r="A554" s="39"/>
      <c r="B554" s="40"/>
      <c r="C554" s="41"/>
      <c r="D554" s="232" t="s">
        <v>168</v>
      </c>
      <c r="E554" s="41"/>
      <c r="F554" s="233" t="s">
        <v>3006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168</v>
      </c>
      <c r="AU554" s="18" t="s">
        <v>82</v>
      </c>
    </row>
    <row r="555" s="2" customFormat="1" ht="33" customHeight="1">
      <c r="A555" s="39"/>
      <c r="B555" s="40"/>
      <c r="C555" s="214" t="s">
        <v>1501</v>
      </c>
      <c r="D555" s="214" t="s">
        <v>159</v>
      </c>
      <c r="E555" s="215" t="s">
        <v>3007</v>
      </c>
      <c r="F555" s="216" t="s">
        <v>3008</v>
      </c>
      <c r="G555" s="217" t="s">
        <v>308</v>
      </c>
      <c r="H555" s="218">
        <v>12</v>
      </c>
      <c r="I555" s="219"/>
      <c r="J555" s="220">
        <f>ROUND(I555*H555,2)</f>
        <v>0</v>
      </c>
      <c r="K555" s="216" t="s">
        <v>255</v>
      </c>
      <c r="L555" s="45"/>
      <c r="M555" s="221" t="s">
        <v>19</v>
      </c>
      <c r="N555" s="222" t="s">
        <v>43</v>
      </c>
      <c r="O555" s="85"/>
      <c r="P555" s="223">
        <f>O555*H555</f>
        <v>0</v>
      </c>
      <c r="Q555" s="223">
        <v>0.00075000000000000002</v>
      </c>
      <c r="R555" s="223">
        <f>Q555*H555</f>
        <v>0.0090000000000000011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300</v>
      </c>
      <c r="AT555" s="225" t="s">
        <v>159</v>
      </c>
      <c r="AU555" s="225" t="s">
        <v>82</v>
      </c>
      <c r="AY555" s="18" t="s">
        <v>157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80</v>
      </c>
      <c r="BK555" s="226">
        <f>ROUND(I555*H555,2)</f>
        <v>0</v>
      </c>
      <c r="BL555" s="18" t="s">
        <v>300</v>
      </c>
      <c r="BM555" s="225" t="s">
        <v>3009</v>
      </c>
    </row>
    <row r="556" s="2" customFormat="1">
      <c r="A556" s="39"/>
      <c r="B556" s="40"/>
      <c r="C556" s="41"/>
      <c r="D556" s="227" t="s">
        <v>166</v>
      </c>
      <c r="E556" s="41"/>
      <c r="F556" s="228" t="s">
        <v>3010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166</v>
      </c>
      <c r="AU556" s="18" t="s">
        <v>82</v>
      </c>
    </row>
    <row r="557" s="2" customFormat="1">
      <c r="A557" s="39"/>
      <c r="B557" s="40"/>
      <c r="C557" s="41"/>
      <c r="D557" s="232" t="s">
        <v>168</v>
      </c>
      <c r="E557" s="41"/>
      <c r="F557" s="233" t="s">
        <v>3011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168</v>
      </c>
      <c r="AU557" s="18" t="s">
        <v>82</v>
      </c>
    </row>
    <row r="558" s="2" customFormat="1" ht="33" customHeight="1">
      <c r="A558" s="39"/>
      <c r="B558" s="40"/>
      <c r="C558" s="214" t="s">
        <v>1505</v>
      </c>
      <c r="D558" s="214" t="s">
        <v>159</v>
      </c>
      <c r="E558" s="215" t="s">
        <v>3012</v>
      </c>
      <c r="F558" s="216" t="s">
        <v>3013</v>
      </c>
      <c r="G558" s="217" t="s">
        <v>308</v>
      </c>
      <c r="H558" s="218">
        <v>2</v>
      </c>
      <c r="I558" s="219"/>
      <c r="J558" s="220">
        <f>ROUND(I558*H558,2)</f>
        <v>0</v>
      </c>
      <c r="K558" s="216" t="s">
        <v>255</v>
      </c>
      <c r="L558" s="45"/>
      <c r="M558" s="221" t="s">
        <v>19</v>
      </c>
      <c r="N558" s="222" t="s">
        <v>43</v>
      </c>
      <c r="O558" s="85"/>
      <c r="P558" s="223">
        <f>O558*H558</f>
        <v>0</v>
      </c>
      <c r="Q558" s="223">
        <v>0.00093999999999999997</v>
      </c>
      <c r="R558" s="223">
        <f>Q558*H558</f>
        <v>0.0018799999999999999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300</v>
      </c>
      <c r="AT558" s="225" t="s">
        <v>159</v>
      </c>
      <c r="AU558" s="225" t="s">
        <v>82</v>
      </c>
      <c r="AY558" s="18" t="s">
        <v>157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80</v>
      </c>
      <c r="BK558" s="226">
        <f>ROUND(I558*H558,2)</f>
        <v>0</v>
      </c>
      <c r="BL558" s="18" t="s">
        <v>300</v>
      </c>
      <c r="BM558" s="225" t="s">
        <v>3014</v>
      </c>
    </row>
    <row r="559" s="2" customFormat="1">
      <c r="A559" s="39"/>
      <c r="B559" s="40"/>
      <c r="C559" s="41"/>
      <c r="D559" s="227" t="s">
        <v>166</v>
      </c>
      <c r="E559" s="41"/>
      <c r="F559" s="228" t="s">
        <v>3015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166</v>
      </c>
      <c r="AU559" s="18" t="s">
        <v>82</v>
      </c>
    </row>
    <row r="560" s="2" customFormat="1">
      <c r="A560" s="39"/>
      <c r="B560" s="40"/>
      <c r="C560" s="41"/>
      <c r="D560" s="232" t="s">
        <v>168</v>
      </c>
      <c r="E560" s="41"/>
      <c r="F560" s="233" t="s">
        <v>3016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168</v>
      </c>
      <c r="AU560" s="18" t="s">
        <v>82</v>
      </c>
    </row>
    <row r="561" s="2" customFormat="1" ht="33" customHeight="1">
      <c r="A561" s="39"/>
      <c r="B561" s="40"/>
      <c r="C561" s="214" t="s">
        <v>1509</v>
      </c>
      <c r="D561" s="214" t="s">
        <v>159</v>
      </c>
      <c r="E561" s="215" t="s">
        <v>3017</v>
      </c>
      <c r="F561" s="216" t="s">
        <v>3018</v>
      </c>
      <c r="G561" s="217" t="s">
        <v>308</v>
      </c>
      <c r="H561" s="218">
        <v>20</v>
      </c>
      <c r="I561" s="219"/>
      <c r="J561" s="220">
        <f>ROUND(I561*H561,2)</f>
        <v>0</v>
      </c>
      <c r="K561" s="216" t="s">
        <v>255</v>
      </c>
      <c r="L561" s="45"/>
      <c r="M561" s="221" t="s">
        <v>19</v>
      </c>
      <c r="N561" s="222" t="s">
        <v>43</v>
      </c>
      <c r="O561" s="85"/>
      <c r="P561" s="223">
        <f>O561*H561</f>
        <v>0</v>
      </c>
      <c r="Q561" s="223">
        <v>0.0011000000000000001</v>
      </c>
      <c r="R561" s="223">
        <f>Q561*H561</f>
        <v>0.022000000000000002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300</v>
      </c>
      <c r="AT561" s="225" t="s">
        <v>159</v>
      </c>
      <c r="AU561" s="225" t="s">
        <v>82</v>
      </c>
      <c r="AY561" s="18" t="s">
        <v>157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80</v>
      </c>
      <c r="BK561" s="226">
        <f>ROUND(I561*H561,2)</f>
        <v>0</v>
      </c>
      <c r="BL561" s="18" t="s">
        <v>300</v>
      </c>
      <c r="BM561" s="225" t="s">
        <v>3019</v>
      </c>
    </row>
    <row r="562" s="2" customFormat="1">
      <c r="A562" s="39"/>
      <c r="B562" s="40"/>
      <c r="C562" s="41"/>
      <c r="D562" s="227" t="s">
        <v>166</v>
      </c>
      <c r="E562" s="41"/>
      <c r="F562" s="228" t="s">
        <v>3020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166</v>
      </c>
      <c r="AU562" s="18" t="s">
        <v>82</v>
      </c>
    </row>
    <row r="563" s="2" customFormat="1">
      <c r="A563" s="39"/>
      <c r="B563" s="40"/>
      <c r="C563" s="41"/>
      <c r="D563" s="232" t="s">
        <v>168</v>
      </c>
      <c r="E563" s="41"/>
      <c r="F563" s="233" t="s">
        <v>3021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168</v>
      </c>
      <c r="AU563" s="18" t="s">
        <v>82</v>
      </c>
    </row>
    <row r="564" s="2" customFormat="1" ht="33" customHeight="1">
      <c r="A564" s="39"/>
      <c r="B564" s="40"/>
      <c r="C564" s="214" t="s">
        <v>1513</v>
      </c>
      <c r="D564" s="214" t="s">
        <v>159</v>
      </c>
      <c r="E564" s="215" t="s">
        <v>3022</v>
      </c>
      <c r="F564" s="216" t="s">
        <v>3023</v>
      </c>
      <c r="G564" s="217" t="s">
        <v>308</v>
      </c>
      <c r="H564" s="218">
        <v>4</v>
      </c>
      <c r="I564" s="219"/>
      <c r="J564" s="220">
        <f>ROUND(I564*H564,2)</f>
        <v>0</v>
      </c>
      <c r="K564" s="216" t="s">
        <v>255</v>
      </c>
      <c r="L564" s="45"/>
      <c r="M564" s="221" t="s">
        <v>19</v>
      </c>
      <c r="N564" s="222" t="s">
        <v>43</v>
      </c>
      <c r="O564" s="85"/>
      <c r="P564" s="223">
        <f>O564*H564</f>
        <v>0</v>
      </c>
      <c r="Q564" s="223">
        <v>0.00060999999999999997</v>
      </c>
      <c r="R564" s="223">
        <f>Q564*H564</f>
        <v>0.0024399999999999999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300</v>
      </c>
      <c r="AT564" s="225" t="s">
        <v>159</v>
      </c>
      <c r="AU564" s="225" t="s">
        <v>82</v>
      </c>
      <c r="AY564" s="18" t="s">
        <v>157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80</v>
      </c>
      <c r="BK564" s="226">
        <f>ROUND(I564*H564,2)</f>
        <v>0</v>
      </c>
      <c r="BL564" s="18" t="s">
        <v>300</v>
      </c>
      <c r="BM564" s="225" t="s">
        <v>3024</v>
      </c>
    </row>
    <row r="565" s="2" customFormat="1">
      <c r="A565" s="39"/>
      <c r="B565" s="40"/>
      <c r="C565" s="41"/>
      <c r="D565" s="227" t="s">
        <v>166</v>
      </c>
      <c r="E565" s="41"/>
      <c r="F565" s="228" t="s">
        <v>3025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166</v>
      </c>
      <c r="AU565" s="18" t="s">
        <v>82</v>
      </c>
    </row>
    <row r="566" s="2" customFormat="1">
      <c r="A566" s="39"/>
      <c r="B566" s="40"/>
      <c r="C566" s="41"/>
      <c r="D566" s="232" t="s">
        <v>168</v>
      </c>
      <c r="E566" s="41"/>
      <c r="F566" s="233" t="s">
        <v>3026</v>
      </c>
      <c r="G566" s="41"/>
      <c r="H566" s="41"/>
      <c r="I566" s="229"/>
      <c r="J566" s="41"/>
      <c r="K566" s="41"/>
      <c r="L566" s="45"/>
      <c r="M566" s="230"/>
      <c r="N566" s="231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168</v>
      </c>
      <c r="AU566" s="18" t="s">
        <v>82</v>
      </c>
    </row>
    <row r="567" s="2" customFormat="1" ht="33" customHeight="1">
      <c r="A567" s="39"/>
      <c r="B567" s="40"/>
      <c r="C567" s="214" t="s">
        <v>1517</v>
      </c>
      <c r="D567" s="214" t="s">
        <v>159</v>
      </c>
      <c r="E567" s="215" t="s">
        <v>3027</v>
      </c>
      <c r="F567" s="216" t="s">
        <v>3028</v>
      </c>
      <c r="G567" s="217" t="s">
        <v>308</v>
      </c>
      <c r="H567" s="218">
        <v>1</v>
      </c>
      <c r="I567" s="219"/>
      <c r="J567" s="220">
        <f>ROUND(I567*H567,2)</f>
        <v>0</v>
      </c>
      <c r="K567" s="216" t="s">
        <v>255</v>
      </c>
      <c r="L567" s="45"/>
      <c r="M567" s="221" t="s">
        <v>19</v>
      </c>
      <c r="N567" s="222" t="s">
        <v>43</v>
      </c>
      <c r="O567" s="85"/>
      <c r="P567" s="223">
        <f>O567*H567</f>
        <v>0</v>
      </c>
      <c r="Q567" s="223">
        <v>0.00064000000000000005</v>
      </c>
      <c r="R567" s="223">
        <f>Q567*H567</f>
        <v>0.00064000000000000005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300</v>
      </c>
      <c r="AT567" s="225" t="s">
        <v>159</v>
      </c>
      <c r="AU567" s="225" t="s">
        <v>82</v>
      </c>
      <c r="AY567" s="18" t="s">
        <v>157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80</v>
      </c>
      <c r="BK567" s="226">
        <f>ROUND(I567*H567,2)</f>
        <v>0</v>
      </c>
      <c r="BL567" s="18" t="s">
        <v>300</v>
      </c>
      <c r="BM567" s="225" t="s">
        <v>3029</v>
      </c>
    </row>
    <row r="568" s="2" customFormat="1">
      <c r="A568" s="39"/>
      <c r="B568" s="40"/>
      <c r="C568" s="41"/>
      <c r="D568" s="227" t="s">
        <v>166</v>
      </c>
      <c r="E568" s="41"/>
      <c r="F568" s="228" t="s">
        <v>3030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166</v>
      </c>
      <c r="AU568" s="18" t="s">
        <v>82</v>
      </c>
    </row>
    <row r="569" s="2" customFormat="1">
      <c r="A569" s="39"/>
      <c r="B569" s="40"/>
      <c r="C569" s="41"/>
      <c r="D569" s="232" t="s">
        <v>168</v>
      </c>
      <c r="E569" s="41"/>
      <c r="F569" s="233" t="s">
        <v>3031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168</v>
      </c>
      <c r="AU569" s="18" t="s">
        <v>82</v>
      </c>
    </row>
    <row r="570" s="2" customFormat="1" ht="33" customHeight="1">
      <c r="A570" s="39"/>
      <c r="B570" s="40"/>
      <c r="C570" s="214" t="s">
        <v>1521</v>
      </c>
      <c r="D570" s="214" t="s">
        <v>159</v>
      </c>
      <c r="E570" s="215" t="s">
        <v>3032</v>
      </c>
      <c r="F570" s="216" t="s">
        <v>3033</v>
      </c>
      <c r="G570" s="217" t="s">
        <v>308</v>
      </c>
      <c r="H570" s="218">
        <v>7</v>
      </c>
      <c r="I570" s="219"/>
      <c r="J570" s="220">
        <f>ROUND(I570*H570,2)</f>
        <v>0</v>
      </c>
      <c r="K570" s="216" t="s">
        <v>255</v>
      </c>
      <c r="L570" s="45"/>
      <c r="M570" s="221" t="s">
        <v>19</v>
      </c>
      <c r="N570" s="222" t="s">
        <v>43</v>
      </c>
      <c r="O570" s="85"/>
      <c r="P570" s="223">
        <f>O570*H570</f>
        <v>0</v>
      </c>
      <c r="Q570" s="223">
        <v>0.00075000000000000002</v>
      </c>
      <c r="R570" s="223">
        <f>Q570*H570</f>
        <v>0.0052500000000000003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300</v>
      </c>
      <c r="AT570" s="225" t="s">
        <v>159</v>
      </c>
      <c r="AU570" s="225" t="s">
        <v>82</v>
      </c>
      <c r="AY570" s="18" t="s">
        <v>157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80</v>
      </c>
      <c r="BK570" s="226">
        <f>ROUND(I570*H570,2)</f>
        <v>0</v>
      </c>
      <c r="BL570" s="18" t="s">
        <v>300</v>
      </c>
      <c r="BM570" s="225" t="s">
        <v>3034</v>
      </c>
    </row>
    <row r="571" s="2" customFormat="1">
      <c r="A571" s="39"/>
      <c r="B571" s="40"/>
      <c r="C571" s="41"/>
      <c r="D571" s="227" t="s">
        <v>166</v>
      </c>
      <c r="E571" s="41"/>
      <c r="F571" s="228" t="s">
        <v>3035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166</v>
      </c>
      <c r="AU571" s="18" t="s">
        <v>82</v>
      </c>
    </row>
    <row r="572" s="2" customFormat="1">
      <c r="A572" s="39"/>
      <c r="B572" s="40"/>
      <c r="C572" s="41"/>
      <c r="D572" s="232" t="s">
        <v>168</v>
      </c>
      <c r="E572" s="41"/>
      <c r="F572" s="233" t="s">
        <v>3036</v>
      </c>
      <c r="G572" s="41"/>
      <c r="H572" s="41"/>
      <c r="I572" s="229"/>
      <c r="J572" s="41"/>
      <c r="K572" s="41"/>
      <c r="L572" s="45"/>
      <c r="M572" s="230"/>
      <c r="N572" s="231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168</v>
      </c>
      <c r="AU572" s="18" t="s">
        <v>82</v>
      </c>
    </row>
    <row r="573" s="12" customFormat="1" ht="22.8" customHeight="1">
      <c r="A573" s="12"/>
      <c r="B573" s="198"/>
      <c r="C573" s="199"/>
      <c r="D573" s="200" t="s">
        <v>71</v>
      </c>
      <c r="E573" s="212" t="s">
        <v>494</v>
      </c>
      <c r="F573" s="212" t="s">
        <v>495</v>
      </c>
      <c r="G573" s="199"/>
      <c r="H573" s="199"/>
      <c r="I573" s="202"/>
      <c r="J573" s="213">
        <f>BK573</f>
        <v>0</v>
      </c>
      <c r="K573" s="199"/>
      <c r="L573" s="204"/>
      <c r="M573" s="205"/>
      <c r="N573" s="206"/>
      <c r="O573" s="206"/>
      <c r="P573" s="207">
        <f>SUM(P574:P576)</f>
        <v>0</v>
      </c>
      <c r="Q573" s="206"/>
      <c r="R573" s="207">
        <f>SUM(R574:R576)</f>
        <v>0.0054799999999999996</v>
      </c>
      <c r="S573" s="206"/>
      <c r="T573" s="208">
        <f>SUM(T574:T576)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9" t="s">
        <v>82</v>
      </c>
      <c r="AT573" s="210" t="s">
        <v>71</v>
      </c>
      <c r="AU573" s="210" t="s">
        <v>80</v>
      </c>
      <c r="AY573" s="209" t="s">
        <v>157</v>
      </c>
      <c r="BK573" s="211">
        <f>SUM(BK574:BK576)</f>
        <v>0</v>
      </c>
    </row>
    <row r="574" s="2" customFormat="1" ht="33" customHeight="1">
      <c r="A574" s="39"/>
      <c r="B574" s="40"/>
      <c r="C574" s="214" t="s">
        <v>1525</v>
      </c>
      <c r="D574" s="214" t="s">
        <v>159</v>
      </c>
      <c r="E574" s="215" t="s">
        <v>3037</v>
      </c>
      <c r="F574" s="216" t="s">
        <v>3038</v>
      </c>
      <c r="G574" s="217" t="s">
        <v>273</v>
      </c>
      <c r="H574" s="218">
        <v>1</v>
      </c>
      <c r="I574" s="219"/>
      <c r="J574" s="220">
        <f>ROUND(I574*H574,2)</f>
        <v>0</v>
      </c>
      <c r="K574" s="216" t="s">
        <v>163</v>
      </c>
      <c r="L574" s="45"/>
      <c r="M574" s="221" t="s">
        <v>19</v>
      </c>
      <c r="N574" s="222" t="s">
        <v>43</v>
      </c>
      <c r="O574" s="85"/>
      <c r="P574" s="223">
        <f>O574*H574</f>
        <v>0</v>
      </c>
      <c r="Q574" s="223">
        <v>0.0054799999999999996</v>
      </c>
      <c r="R574" s="223">
        <f>Q574*H574</f>
        <v>0.0054799999999999996</v>
      </c>
      <c r="S574" s="223">
        <v>0</v>
      </c>
      <c r="T574" s="22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5" t="s">
        <v>300</v>
      </c>
      <c r="AT574" s="225" t="s">
        <v>159</v>
      </c>
      <c r="AU574" s="225" t="s">
        <v>82</v>
      </c>
      <c r="AY574" s="18" t="s">
        <v>157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8" t="s">
        <v>80</v>
      </c>
      <c r="BK574" s="226">
        <f>ROUND(I574*H574,2)</f>
        <v>0</v>
      </c>
      <c r="BL574" s="18" t="s">
        <v>300</v>
      </c>
      <c r="BM574" s="225" t="s">
        <v>3039</v>
      </c>
    </row>
    <row r="575" s="2" customFormat="1">
      <c r="A575" s="39"/>
      <c r="B575" s="40"/>
      <c r="C575" s="41"/>
      <c r="D575" s="227" t="s">
        <v>166</v>
      </c>
      <c r="E575" s="41"/>
      <c r="F575" s="228" t="s">
        <v>3040</v>
      </c>
      <c r="G575" s="41"/>
      <c r="H575" s="41"/>
      <c r="I575" s="229"/>
      <c r="J575" s="41"/>
      <c r="K575" s="41"/>
      <c r="L575" s="45"/>
      <c r="M575" s="230"/>
      <c r="N575" s="231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166</v>
      </c>
      <c r="AU575" s="18" t="s">
        <v>82</v>
      </c>
    </row>
    <row r="576" s="2" customFormat="1">
      <c r="A576" s="39"/>
      <c r="B576" s="40"/>
      <c r="C576" s="41"/>
      <c r="D576" s="232" t="s">
        <v>168</v>
      </c>
      <c r="E576" s="41"/>
      <c r="F576" s="233" t="s">
        <v>3041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168</v>
      </c>
      <c r="AU576" s="18" t="s">
        <v>82</v>
      </c>
    </row>
    <row r="577" s="12" customFormat="1" ht="22.8" customHeight="1">
      <c r="A577" s="12"/>
      <c r="B577" s="198"/>
      <c r="C577" s="199"/>
      <c r="D577" s="200" t="s">
        <v>71</v>
      </c>
      <c r="E577" s="212" t="s">
        <v>3042</v>
      </c>
      <c r="F577" s="212" t="s">
        <v>3043</v>
      </c>
      <c r="G577" s="199"/>
      <c r="H577" s="199"/>
      <c r="I577" s="202"/>
      <c r="J577" s="213">
        <f>BK577</f>
        <v>0</v>
      </c>
      <c r="K577" s="199"/>
      <c r="L577" s="204"/>
      <c r="M577" s="205"/>
      <c r="N577" s="206"/>
      <c r="O577" s="206"/>
      <c r="P577" s="207">
        <f>SUM(P578:P580)</f>
        <v>0</v>
      </c>
      <c r="Q577" s="206"/>
      <c r="R577" s="207">
        <f>SUM(R578:R580)</f>
        <v>0.00072000000000000005</v>
      </c>
      <c r="S577" s="206"/>
      <c r="T577" s="208">
        <f>SUM(T578:T580)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9" t="s">
        <v>82</v>
      </c>
      <c r="AT577" s="210" t="s">
        <v>71</v>
      </c>
      <c r="AU577" s="210" t="s">
        <v>80</v>
      </c>
      <c r="AY577" s="209" t="s">
        <v>157</v>
      </c>
      <c r="BK577" s="211">
        <f>SUM(BK578:BK580)</f>
        <v>0</v>
      </c>
    </row>
    <row r="578" s="2" customFormat="1" ht="24.15" customHeight="1">
      <c r="A578" s="39"/>
      <c r="B578" s="40"/>
      <c r="C578" s="214" t="s">
        <v>1529</v>
      </c>
      <c r="D578" s="214" t="s">
        <v>159</v>
      </c>
      <c r="E578" s="215" t="s">
        <v>3044</v>
      </c>
      <c r="F578" s="216" t="s">
        <v>3045</v>
      </c>
      <c r="G578" s="217" t="s">
        <v>308</v>
      </c>
      <c r="H578" s="218">
        <v>3</v>
      </c>
      <c r="I578" s="219"/>
      <c r="J578" s="220">
        <f>ROUND(I578*H578,2)</f>
        <v>0</v>
      </c>
      <c r="K578" s="216" t="s">
        <v>163</v>
      </c>
      <c r="L578" s="45"/>
      <c r="M578" s="221" t="s">
        <v>19</v>
      </c>
      <c r="N578" s="222" t="s">
        <v>43</v>
      </c>
      <c r="O578" s="85"/>
      <c r="P578" s="223">
        <f>O578*H578</f>
        <v>0</v>
      </c>
      <c r="Q578" s="223">
        <v>0.00024000000000000001</v>
      </c>
      <c r="R578" s="223">
        <f>Q578*H578</f>
        <v>0.00072000000000000005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300</v>
      </c>
      <c r="AT578" s="225" t="s">
        <v>159</v>
      </c>
      <c r="AU578" s="225" t="s">
        <v>82</v>
      </c>
      <c r="AY578" s="18" t="s">
        <v>157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80</v>
      </c>
      <c r="BK578" s="226">
        <f>ROUND(I578*H578,2)</f>
        <v>0</v>
      </c>
      <c r="BL578" s="18" t="s">
        <v>300</v>
      </c>
      <c r="BM578" s="225" t="s">
        <v>3046</v>
      </c>
    </row>
    <row r="579" s="2" customFormat="1">
      <c r="A579" s="39"/>
      <c r="B579" s="40"/>
      <c r="C579" s="41"/>
      <c r="D579" s="227" t="s">
        <v>166</v>
      </c>
      <c r="E579" s="41"/>
      <c r="F579" s="228" t="s">
        <v>3047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166</v>
      </c>
      <c r="AU579" s="18" t="s">
        <v>82</v>
      </c>
    </row>
    <row r="580" s="2" customFormat="1">
      <c r="A580" s="39"/>
      <c r="B580" s="40"/>
      <c r="C580" s="41"/>
      <c r="D580" s="232" t="s">
        <v>168</v>
      </c>
      <c r="E580" s="41"/>
      <c r="F580" s="233" t="s">
        <v>3048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168</v>
      </c>
      <c r="AU580" s="18" t="s">
        <v>82</v>
      </c>
    </row>
    <row r="581" s="12" customFormat="1" ht="22.8" customHeight="1">
      <c r="A581" s="12"/>
      <c r="B581" s="198"/>
      <c r="C581" s="199"/>
      <c r="D581" s="200" t="s">
        <v>71</v>
      </c>
      <c r="E581" s="212" t="s">
        <v>639</v>
      </c>
      <c r="F581" s="212" t="s">
        <v>640</v>
      </c>
      <c r="G581" s="199"/>
      <c r="H581" s="199"/>
      <c r="I581" s="202"/>
      <c r="J581" s="213">
        <f>BK581</f>
        <v>0</v>
      </c>
      <c r="K581" s="199"/>
      <c r="L581" s="204"/>
      <c r="M581" s="205"/>
      <c r="N581" s="206"/>
      <c r="O581" s="206"/>
      <c r="P581" s="207">
        <f>SUM(P582:P586)</f>
        <v>0</v>
      </c>
      <c r="Q581" s="206"/>
      <c r="R581" s="207">
        <f>SUM(R582:R586)</f>
        <v>0.0040499999999999998</v>
      </c>
      <c r="S581" s="206"/>
      <c r="T581" s="208">
        <f>SUM(T582:T586)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9" t="s">
        <v>82</v>
      </c>
      <c r="AT581" s="210" t="s">
        <v>71</v>
      </c>
      <c r="AU581" s="210" t="s">
        <v>80</v>
      </c>
      <c r="AY581" s="209" t="s">
        <v>157</v>
      </c>
      <c r="BK581" s="211">
        <f>SUM(BK582:BK586)</f>
        <v>0</v>
      </c>
    </row>
    <row r="582" s="2" customFormat="1" ht="21.75" customHeight="1">
      <c r="A582" s="39"/>
      <c r="B582" s="40"/>
      <c r="C582" s="214" t="s">
        <v>1533</v>
      </c>
      <c r="D582" s="214" t="s">
        <v>159</v>
      </c>
      <c r="E582" s="215" t="s">
        <v>3049</v>
      </c>
      <c r="F582" s="216" t="s">
        <v>3050</v>
      </c>
      <c r="G582" s="217" t="s">
        <v>308</v>
      </c>
      <c r="H582" s="218">
        <v>15</v>
      </c>
      <c r="I582" s="219"/>
      <c r="J582" s="220">
        <f>ROUND(I582*H582,2)</f>
        <v>0</v>
      </c>
      <c r="K582" s="216" t="s">
        <v>163</v>
      </c>
      <c r="L582" s="45"/>
      <c r="M582" s="221" t="s">
        <v>19</v>
      </c>
      <c r="N582" s="222" t="s">
        <v>43</v>
      </c>
      <c r="O582" s="85"/>
      <c r="P582" s="223">
        <f>O582*H582</f>
        <v>0</v>
      </c>
      <c r="Q582" s="223">
        <v>0.00020000000000000001</v>
      </c>
      <c r="R582" s="223">
        <f>Q582*H582</f>
        <v>0.0030000000000000001</v>
      </c>
      <c r="S582" s="223">
        <v>0</v>
      </c>
      <c r="T582" s="224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300</v>
      </c>
      <c r="AT582" s="225" t="s">
        <v>159</v>
      </c>
      <c r="AU582" s="225" t="s">
        <v>82</v>
      </c>
      <c r="AY582" s="18" t="s">
        <v>157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80</v>
      </c>
      <c r="BK582" s="226">
        <f>ROUND(I582*H582,2)</f>
        <v>0</v>
      </c>
      <c r="BL582" s="18" t="s">
        <v>300</v>
      </c>
      <c r="BM582" s="225" t="s">
        <v>3051</v>
      </c>
    </row>
    <row r="583" s="2" customFormat="1">
      <c r="A583" s="39"/>
      <c r="B583" s="40"/>
      <c r="C583" s="41"/>
      <c r="D583" s="227" t="s">
        <v>166</v>
      </c>
      <c r="E583" s="41"/>
      <c r="F583" s="228" t="s">
        <v>3052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166</v>
      </c>
      <c r="AU583" s="18" t="s">
        <v>82</v>
      </c>
    </row>
    <row r="584" s="2" customFormat="1">
      <c r="A584" s="39"/>
      <c r="B584" s="40"/>
      <c r="C584" s="41"/>
      <c r="D584" s="232" t="s">
        <v>168</v>
      </c>
      <c r="E584" s="41"/>
      <c r="F584" s="233" t="s">
        <v>3053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168</v>
      </c>
      <c r="AU584" s="18" t="s">
        <v>82</v>
      </c>
    </row>
    <row r="585" s="2" customFormat="1" ht="16.5" customHeight="1">
      <c r="A585" s="39"/>
      <c r="B585" s="40"/>
      <c r="C585" s="271" t="s">
        <v>1308</v>
      </c>
      <c r="D585" s="271" t="s">
        <v>891</v>
      </c>
      <c r="E585" s="272" t="s">
        <v>3054</v>
      </c>
      <c r="F585" s="273" t="s">
        <v>3055</v>
      </c>
      <c r="G585" s="274" t="s">
        <v>308</v>
      </c>
      <c r="H585" s="275">
        <v>15</v>
      </c>
      <c r="I585" s="276"/>
      <c r="J585" s="277">
        <f>ROUND(I585*H585,2)</f>
        <v>0</v>
      </c>
      <c r="K585" s="273" t="s">
        <v>163</v>
      </c>
      <c r="L585" s="278"/>
      <c r="M585" s="279" t="s">
        <v>19</v>
      </c>
      <c r="N585" s="280" t="s">
        <v>43</v>
      </c>
      <c r="O585" s="85"/>
      <c r="P585" s="223">
        <f>O585*H585</f>
        <v>0</v>
      </c>
      <c r="Q585" s="223">
        <v>6.9999999999999994E-05</v>
      </c>
      <c r="R585" s="223">
        <f>Q585*H585</f>
        <v>0.0010499999999999999</v>
      </c>
      <c r="S585" s="223">
        <v>0</v>
      </c>
      <c r="T585" s="224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5" t="s">
        <v>416</v>
      </c>
      <c r="AT585" s="225" t="s">
        <v>891</v>
      </c>
      <c r="AU585" s="225" t="s">
        <v>82</v>
      </c>
      <c r="AY585" s="18" t="s">
        <v>157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8" t="s">
        <v>80</v>
      </c>
      <c r="BK585" s="226">
        <f>ROUND(I585*H585,2)</f>
        <v>0</v>
      </c>
      <c r="BL585" s="18" t="s">
        <v>300</v>
      </c>
      <c r="BM585" s="225" t="s">
        <v>3056</v>
      </c>
    </row>
    <row r="586" s="2" customFormat="1">
      <c r="A586" s="39"/>
      <c r="B586" s="40"/>
      <c r="C586" s="41"/>
      <c r="D586" s="227" t="s">
        <v>166</v>
      </c>
      <c r="E586" s="41"/>
      <c r="F586" s="228" t="s">
        <v>3055</v>
      </c>
      <c r="G586" s="41"/>
      <c r="H586" s="41"/>
      <c r="I586" s="229"/>
      <c r="J586" s="41"/>
      <c r="K586" s="41"/>
      <c r="L586" s="45"/>
      <c r="M586" s="281"/>
      <c r="N586" s="282"/>
      <c r="O586" s="283"/>
      <c r="P586" s="283"/>
      <c r="Q586" s="283"/>
      <c r="R586" s="283"/>
      <c r="S586" s="283"/>
      <c r="T586" s="284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166</v>
      </c>
      <c r="AU586" s="18" t="s">
        <v>82</v>
      </c>
    </row>
    <row r="587" s="2" customFormat="1" ht="6.96" customHeight="1">
      <c r="A587" s="39"/>
      <c r="B587" s="60"/>
      <c r="C587" s="61"/>
      <c r="D587" s="61"/>
      <c r="E587" s="61"/>
      <c r="F587" s="61"/>
      <c r="G587" s="61"/>
      <c r="H587" s="61"/>
      <c r="I587" s="61"/>
      <c r="J587" s="61"/>
      <c r="K587" s="61"/>
      <c r="L587" s="45"/>
      <c r="M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</sheetData>
  <sheetProtection sheet="1" autoFilter="0" formatColumns="0" formatRows="0" objects="1" scenarios="1" spinCount="100000" saltValue="NMUZrxQxIEB9vL7q9YU8a8uYcZQ7Kby4GOlZ96qRlGMdGbkGdOMrvZpjyjDjA2dTIfC7q7NEILG/UKQDojHKGw==" hashValue="dH2jZ9qgcrs+G11Y9HSWsq+ekM0AuggIgv0Kkbu2Ecdin1JXhcPk2WOxaP7tF+XiCfWrtQEWU/j63iz3usx/Ug==" algorithmName="SHA-512" password="CC35"/>
  <autoFilter ref="C100:K5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131213102"/>
    <hyperlink ref="F112" r:id="rId2" display="https://podminky.urs.cz/item/CS_URS_2021_02/132212112"/>
    <hyperlink ref="F116" r:id="rId3" display="https://podminky.urs.cz/item/CS_URS_2021_02/162211311"/>
    <hyperlink ref="F119" r:id="rId4" display="https://podminky.urs.cz/item/CS_URS_2021_02/162211319"/>
    <hyperlink ref="F122" r:id="rId5" display="https://podminky.urs.cz/item/CS_URS_2021_02/162751117"/>
    <hyperlink ref="F125" r:id="rId6" display="https://podminky.urs.cz/item/CS_URS_2021_02/171201221"/>
    <hyperlink ref="F129" r:id="rId7" display="https://podminky.urs.cz/item/CS_URS_2021_02/174111101"/>
    <hyperlink ref="F132" r:id="rId8" display="https://podminky.urs.cz/item/CS_URS_2021_02/175111101"/>
    <hyperlink ref="F140" r:id="rId9" display="https://podminky.urs.cz/item/CS_URS_2021_02/358315114"/>
    <hyperlink ref="F147" r:id="rId10" display="https://podminky.urs.cz/item/CS_URS_2021_02/451572111"/>
    <hyperlink ref="F152" r:id="rId11" display="https://podminky.urs.cz/item/CS_URS_2021_02/894811131"/>
    <hyperlink ref="F155" r:id="rId12" display="https://podminky.urs.cz/item/CS_URS_2021_02/894812051"/>
    <hyperlink ref="F159" r:id="rId13" display="https://podminky.urs.cz/item/CS_URS_2021_02/997013215"/>
    <hyperlink ref="F162" r:id="rId14" display="https://podminky.urs.cz/item/CS_URS_2021_02/997013501"/>
    <hyperlink ref="F165" r:id="rId15" display="https://podminky.urs.cz/item/CS_URS_2021_02/997013509"/>
    <hyperlink ref="F169" r:id="rId16" display="https://podminky.urs.cz/item/CS_URS_2021_02/997013631"/>
    <hyperlink ref="F174" r:id="rId17" display="https://podminky.urs.cz/item/CS_URS_2021_02/721110806"/>
    <hyperlink ref="F177" r:id="rId18" display="https://podminky.urs.cz/item/CS_URS_2021_02/721110951"/>
    <hyperlink ref="F180" r:id="rId19" display="https://podminky.urs.cz/item/CS_URS_2021_02/721110952"/>
    <hyperlink ref="F183" r:id="rId20" display="https://podminky.urs.cz/item/CS_URS_2021_02/721110953"/>
    <hyperlink ref="F188" r:id="rId21" display="https://podminky.urs.cz/item/CS_URS_2021_02/721111102"/>
    <hyperlink ref="F191" r:id="rId22" display="https://podminky.urs.cz/item/CS_URS_2021_02/721111103"/>
    <hyperlink ref="F194" r:id="rId23" display="https://podminky.urs.cz/item/CS_URS_2021_02/721140806"/>
    <hyperlink ref="F197" r:id="rId24" display="https://podminky.urs.cz/item/CS_URS_2021_02/721171803"/>
    <hyperlink ref="F200" r:id="rId25" display="https://podminky.urs.cz/item/CS_URS_2021_02/721171808"/>
    <hyperlink ref="F203" r:id="rId26" display="https://podminky.urs.cz/item/CS_URS_2021_02/721171915"/>
    <hyperlink ref="F207" r:id="rId27" display="https://podminky.urs.cz/item/CS_URS_2021_02/721171917"/>
    <hyperlink ref="F211" r:id="rId28" display="https://podminky.urs.cz/item/CS_URS_2021_02/721173401"/>
    <hyperlink ref="F214" r:id="rId29" display="https://podminky.urs.cz/item/CS_URS_2021_02/721173402"/>
    <hyperlink ref="F217" r:id="rId30" display="https://podminky.urs.cz/item/CS_URS_2021_02/721173403"/>
    <hyperlink ref="F220" r:id="rId31" display="https://podminky.urs.cz/item/CS_URS_2021_02/721174024"/>
    <hyperlink ref="F223" r:id="rId32" display="https://podminky.urs.cz/item/CS_URS_2021_02/721174025"/>
    <hyperlink ref="F226" r:id="rId33" display="https://podminky.urs.cz/item/CS_URS_2021_02/721174042"/>
    <hyperlink ref="F233" r:id="rId34" display="https://podminky.urs.cz/item/CS_URS_2021_02/721174043"/>
    <hyperlink ref="F240" r:id="rId35" display="https://podminky.urs.cz/item/CS_URS_2021_02/721174044"/>
    <hyperlink ref="F244" r:id="rId36" display="https://podminky.urs.cz/item/CS_URS_2021_02/721174045"/>
    <hyperlink ref="F248" r:id="rId37" display="https://podminky.urs.cz/item/CS_URS_2021_02/721194103"/>
    <hyperlink ref="F251" r:id="rId38" display="https://podminky.urs.cz/item/CS_URS_2021_02/721194104"/>
    <hyperlink ref="F254" r:id="rId39" display="https://podminky.urs.cz/item/CS_URS_2021_02/721194105"/>
    <hyperlink ref="F257" r:id="rId40" display="https://podminky.urs.cz/item/CS_URS_2021_02/721194109"/>
    <hyperlink ref="F260" r:id="rId41" display="https://podminky.urs.cz/item/CS_URS_2021_02/721211403"/>
    <hyperlink ref="F263" r:id="rId42" display="https://podminky.urs.cz/item/CS_URS_2021_02/721211502"/>
    <hyperlink ref="F266" r:id="rId43" display="https://podminky.urs.cz/item/CS_URS_2021_02/721273151"/>
    <hyperlink ref="F269" r:id="rId44" display="https://podminky.urs.cz/item/CS_URS_2021_02/721273153"/>
    <hyperlink ref="F272" r:id="rId45" display="https://podminky.urs.cz/item/CS_URS_2021_02/721290111"/>
    <hyperlink ref="F275" r:id="rId46" display="https://podminky.urs.cz/item/CS_URS_2021_02/721290112"/>
    <hyperlink ref="F278" r:id="rId47" display="https://podminky.urs.cz/item/CS_URS_2021_02/998721103"/>
    <hyperlink ref="F282" r:id="rId48" display="https://podminky.urs.cz/item/CS_URS_2021_02/722130801"/>
    <hyperlink ref="F285" r:id="rId49" display="https://podminky.urs.cz/item/CS_URS_2021_02/722130803"/>
    <hyperlink ref="F288" r:id="rId50" display="https://podminky.urs.cz/item/CS_URS_2021_02/722130804"/>
    <hyperlink ref="F291" r:id="rId51" display="https://podminky.urs.cz/item/CS_URS_2021_02/722130805"/>
    <hyperlink ref="F294" r:id="rId52" display="https://podminky.urs.cz/item/CS_URS_2021_02/722131918"/>
    <hyperlink ref="F297" r:id="rId53" display="https://podminky.urs.cz/item/CS_URS_2021_02/722140114"/>
    <hyperlink ref="F301" r:id="rId54" display="https://podminky.urs.cz/item/CS_URS_2021_02/722140115"/>
    <hyperlink ref="F305" r:id="rId55" display="https://podminky.urs.cz/item/CS_URS_2021_02/722140116"/>
    <hyperlink ref="F308" r:id="rId56" display="https://podminky.urs.cz/item/CS_URS_2021_02/722140117"/>
    <hyperlink ref="F311" r:id="rId57" display="https://podminky.urs.cz/item/CS_URS_2021_02/722174002"/>
    <hyperlink ref="F315" r:id="rId58" display="https://podminky.urs.cz/item/CS_URS_2021_02/722174003"/>
    <hyperlink ref="F319" r:id="rId59" display="https://podminky.urs.cz/item/CS_URS_2021_02/722174004"/>
    <hyperlink ref="F323" r:id="rId60" display="https://podminky.urs.cz/item/CS_URS_2021_02/722174005"/>
    <hyperlink ref="F327" r:id="rId61" display="https://podminky.urs.cz/item/CS_URS_2021_02/722174006"/>
    <hyperlink ref="F331" r:id="rId62" display="https://podminky.urs.cz/item/CS_URS_2021_02/722174022"/>
    <hyperlink ref="F335" r:id="rId63" display="https://podminky.urs.cz/item/CS_URS_2021_02/722174023"/>
    <hyperlink ref="F339" r:id="rId64" display="https://podminky.urs.cz/item/CS_URS_2021_02/722174024"/>
    <hyperlink ref="F343" r:id="rId65" display="https://podminky.urs.cz/item/CS_URS_2021_02/722174025"/>
    <hyperlink ref="F347" r:id="rId66" display="https://podminky.urs.cz/item/CS_URS_2021_02/722181123"/>
    <hyperlink ref="F351" r:id="rId67" display="https://podminky.urs.cz/item/CS_URS_2021_02/722181126"/>
    <hyperlink ref="F358" r:id="rId68" display="https://podminky.urs.cz/item/CS_URS_2021_02/722181127"/>
    <hyperlink ref="F361" r:id="rId69" display="https://podminky.urs.cz/item/CS_URS_2021_02/722181222"/>
    <hyperlink ref="F365" r:id="rId70" display="https://podminky.urs.cz/item/CS_URS_2021_02/722181223"/>
    <hyperlink ref="F368" r:id="rId71" display="https://podminky.urs.cz/item/CS_URS_2021_02/722181231"/>
    <hyperlink ref="F371" r:id="rId72" display="https://podminky.urs.cz/item/CS_URS_2021_02/722181232"/>
    <hyperlink ref="F375" r:id="rId73" display="https://podminky.urs.cz/item/CS_URS_2021_02/722181233"/>
    <hyperlink ref="F378" r:id="rId74" display="https://podminky.urs.cz/item/CS_URS_2021_02/722181251"/>
    <hyperlink ref="F381" r:id="rId75" display="https://podminky.urs.cz/item/CS_URS_2021_02/722181252"/>
    <hyperlink ref="F385" r:id="rId76" display="https://podminky.urs.cz/item/CS_URS_2021_02/722181256"/>
    <hyperlink ref="F388" r:id="rId77" display="https://podminky.urs.cz/item/CS_URS_2021_02/722220152"/>
    <hyperlink ref="F391" r:id="rId78" display="https://podminky.urs.cz/item/CS_URS_2021_02/722230102"/>
    <hyperlink ref="F394" r:id="rId79" display="https://podminky.urs.cz/item/CS_URS_2021_02/722230103"/>
    <hyperlink ref="F397" r:id="rId80" display="https://podminky.urs.cz/item/CS_URS_2021_02/722230104"/>
    <hyperlink ref="F400" r:id="rId81" display="https://podminky.urs.cz/item/CS_URS_2021_02/722230105"/>
    <hyperlink ref="F403" r:id="rId82" display="https://podminky.urs.cz/item/CS_URS_2021_02/722230106"/>
    <hyperlink ref="F406" r:id="rId83" display="https://podminky.urs.cz/item/CS_URS_2021_02/722230115"/>
    <hyperlink ref="F409" r:id="rId84" display="https://podminky.urs.cz/item/CS_URS_2021_02/722230116"/>
    <hyperlink ref="F412" r:id="rId85" display="https://podminky.urs.cz/item/CS_URS_2021_02/722231074"/>
    <hyperlink ref="F415" r:id="rId86" display="https://podminky.urs.cz/item/CS_URS_2021_02/722231076"/>
    <hyperlink ref="F418" r:id="rId87" display="https://podminky.urs.cz/item/CS_URS_2021_02/722231143"/>
    <hyperlink ref="F421" r:id="rId88" display="https://podminky.urs.cz/item/CS_URS_2021_02/722231205"/>
    <hyperlink ref="F424" r:id="rId89" display="https://podminky.urs.cz/item/CS_URS_2021_02/722232065"/>
    <hyperlink ref="F427" r:id="rId90" display="https://podminky.urs.cz/item/CS_URS_2021_02/722234267"/>
    <hyperlink ref="F430" r:id="rId91" display="https://podminky.urs.cz/item/CS_URS_2021_02/722250133"/>
    <hyperlink ref="F433" r:id="rId92" display="https://podminky.urs.cz/item/CS_URS_2021_02/722290226"/>
    <hyperlink ref="F436" r:id="rId93" display="https://podminky.urs.cz/item/CS_URS_2021_02/722290234"/>
    <hyperlink ref="F439" r:id="rId94" display="https://podminky.urs.cz/item/CS_URS_2021_02/998722103"/>
    <hyperlink ref="F443" r:id="rId95" display="https://podminky.urs.cz/item/CS_URS_2021_02/724234109"/>
    <hyperlink ref="F447" r:id="rId96" display="https://podminky.urs.cz/item/CS_URS_2021_02/725110814"/>
    <hyperlink ref="F450" r:id="rId97" display="https://podminky.urs.cz/item/CS_URS_2021_02/725112022"/>
    <hyperlink ref="F453" r:id="rId98" display="https://podminky.urs.cz/item/CS_URS_2021_02/725112173"/>
    <hyperlink ref="F457" r:id="rId99" display="https://podminky.urs.cz/item/CS_URS_2021_02/725121525"/>
    <hyperlink ref="F460" r:id="rId100" display="https://podminky.urs.cz/item/CS_URS_2021_02/725130811"/>
    <hyperlink ref="F463" r:id="rId101" display="https://podminky.urs.cz/item/CS_URS_2021_02/725210821"/>
    <hyperlink ref="F466" r:id="rId102" display="https://podminky.urs.cz/item/CS_URS_2021_01/725211603"/>
    <hyperlink ref="F470" r:id="rId103" display="https://podminky.urs.cz/item/CS_URS_2021_02/725211661"/>
    <hyperlink ref="F474" r:id="rId104" display="https://podminky.urs.cz/item/CS_URS_2021_02/725211681"/>
    <hyperlink ref="F478" r:id="rId105" display="https://podminky.urs.cz/item/CS_URS_2021_02/725230811"/>
    <hyperlink ref="F481" r:id="rId106" display="https://podminky.urs.cz/item/CS_URS_2021_02/725231203"/>
    <hyperlink ref="F484" r:id="rId107" display="https://podminky.urs.cz/item/CS_URS_2021_02/725241512"/>
    <hyperlink ref="F487" r:id="rId108" display="https://podminky.urs.cz/item/CS_URS_2021_02/725244122"/>
    <hyperlink ref="F494" r:id="rId109" display="https://podminky.urs.cz/item/CS_URS_2021_02/725291706"/>
    <hyperlink ref="F501" r:id="rId110" display="https://podminky.urs.cz/item/CS_URS_2021_02/725310823"/>
    <hyperlink ref="F504" r:id="rId111" display="https://podminky.urs.cz/item/CS_URS_2021_02/725330820"/>
    <hyperlink ref="F507" r:id="rId112" display="https://podminky.urs.cz/item/CS_URS_2021_02/725331111"/>
    <hyperlink ref="F510" r:id="rId113" display="https://podminky.urs.cz/item/CS_URS_2021_02/725810811"/>
    <hyperlink ref="F514" r:id="rId114" display="https://podminky.urs.cz/item/CS_URS_2021_02/725811301"/>
    <hyperlink ref="F517" r:id="rId115" display="https://podminky.urs.cz/item/CS_URS_2021_02/725813111"/>
    <hyperlink ref="F520" r:id="rId116" display="https://podminky.urs.cz/item/CS_URS_2021_02/725820801"/>
    <hyperlink ref="F523" r:id="rId117" display="https://podminky.urs.cz/item/CS_URS_2021_02/725822613"/>
    <hyperlink ref="F528" r:id="rId118" display="https://podminky.urs.cz/item/CS_URS_2021_02/725823112"/>
    <hyperlink ref="F531" r:id="rId119" display="https://podminky.urs.cz/item/CS_URS_2021_02/725841312"/>
    <hyperlink ref="F534" r:id="rId120" display="https://podminky.urs.cz/item/CS_URS_2021_02/998725103"/>
    <hyperlink ref="F538" r:id="rId121" display="https://podminky.urs.cz/item/CS_URS_2021_02/726111001"/>
    <hyperlink ref="F541" r:id="rId122" display="https://podminky.urs.cz/item/CS_URS_2021_02/726111011"/>
    <hyperlink ref="F544" r:id="rId123" display="https://podminky.urs.cz/item/CS_URS_2021_02/726111031"/>
    <hyperlink ref="F547" r:id="rId124" display="https://podminky.urs.cz/item/CS_URS_2021_02/998726113"/>
    <hyperlink ref="F551" r:id="rId125" display="https://podminky.urs.cz/item/CS_URS_2021_01/727111112"/>
    <hyperlink ref="F554" r:id="rId126" display="https://podminky.urs.cz/item/CS_URS_2021_01/727111114"/>
    <hyperlink ref="F557" r:id="rId127" display="https://podminky.urs.cz/item/CS_URS_2021_01/727111116"/>
    <hyperlink ref="F560" r:id="rId128" display="https://podminky.urs.cz/item/CS_URS_2021_01/727111117"/>
    <hyperlink ref="F563" r:id="rId129" display="https://podminky.urs.cz/item/CS_URS_2021_01/727111119"/>
    <hyperlink ref="F566" r:id="rId130" display="https://podminky.urs.cz/item/CS_URS_2021_01/727111202"/>
    <hyperlink ref="F569" r:id="rId131" display="https://podminky.urs.cz/item/CS_URS_2021_01/727111204"/>
    <hyperlink ref="F572" r:id="rId132" display="https://podminky.urs.cz/item/CS_URS_2021_01/727111206"/>
    <hyperlink ref="F576" r:id="rId133" display="https://podminky.urs.cz/item/CS_URS_2021_02/732421214"/>
    <hyperlink ref="F580" r:id="rId134" display="https://podminky.urs.cz/item/CS_URS_2021_02/734211120"/>
    <hyperlink ref="F584" r:id="rId135" display="https://podminky.urs.cz/item/CS_URS_2021_02/781493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2076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3057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8. 6. 2022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ROUND((SUM(BE87:BE155)),  2)</f>
        <v>0</v>
      </c>
      <c r="G35" s="39"/>
      <c r="H35" s="39"/>
      <c r="I35" s="159">
        <v>0.20999999999999999</v>
      </c>
      <c r="J35" s="158">
        <f>ROUND(((SUM(BE87:BE155))*I35),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ROUND((SUM(BF87:BF155)),  2)</f>
        <v>0</v>
      </c>
      <c r="G36" s="39"/>
      <c r="H36" s="39"/>
      <c r="I36" s="159">
        <v>0.14999999999999999</v>
      </c>
      <c r="J36" s="158">
        <f>ROUND(((SUM(BF87:BF155))*I36),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ROUND((SUM(BG87:BG155)),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ROUND((SUM(BH87:BH155)),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ROUND((SUM(BI87:BI155)),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rev22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2076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02d - EPS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8. 6. 2022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3058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3059</v>
      </c>
      <c r="E65" s="179"/>
      <c r="F65" s="179"/>
      <c r="G65" s="179"/>
      <c r="H65" s="179"/>
      <c r="I65" s="179"/>
      <c r="J65" s="180">
        <f>J143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1" t="str">
        <f>E7</f>
        <v>Rekonstrukce objektu č.p. 2983 U Synagogy SO01 stavební úpravy budovy rev22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650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2076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02d - EPS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8. 6. 2022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Č. Lípa</v>
      </c>
      <c r="G83" s="41"/>
      <c r="H83" s="41"/>
      <c r="I83" s="33" t="s">
        <v>31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143</v>
      </c>
      <c r="D86" s="190" t="s">
        <v>57</v>
      </c>
      <c r="E86" s="190" t="s">
        <v>53</v>
      </c>
      <c r="F86" s="190" t="s">
        <v>54</v>
      </c>
      <c r="G86" s="190" t="s">
        <v>144</v>
      </c>
      <c r="H86" s="190" t="s">
        <v>145</v>
      </c>
      <c r="I86" s="190" t="s">
        <v>146</v>
      </c>
      <c r="J86" s="190" t="s">
        <v>124</v>
      </c>
      <c r="K86" s="191" t="s">
        <v>147</v>
      </c>
      <c r="L86" s="192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P88+P143</f>
        <v>0</v>
      </c>
      <c r="Q87" s="97"/>
      <c r="R87" s="195">
        <f>R88+R143</f>
        <v>0</v>
      </c>
      <c r="S87" s="97"/>
      <c r="T87" s="196">
        <f>T88+T143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125</v>
      </c>
      <c r="BK87" s="197">
        <f>BK88+BK143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3060</v>
      </c>
      <c r="F88" s="201" t="s">
        <v>3061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SUM(P89:P142)</f>
        <v>0</v>
      </c>
      <c r="Q88" s="206"/>
      <c r="R88" s="207">
        <f>SUM(R89:R142)</f>
        <v>0</v>
      </c>
      <c r="S88" s="206"/>
      <c r="T88" s="208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157</v>
      </c>
      <c r="BK88" s="211">
        <f>SUM(BK89:BK142)</f>
        <v>0</v>
      </c>
    </row>
    <row r="89" s="2" customFormat="1" ht="16.5" customHeight="1">
      <c r="A89" s="39"/>
      <c r="B89" s="40"/>
      <c r="C89" s="214" t="s">
        <v>80</v>
      </c>
      <c r="D89" s="214" t="s">
        <v>159</v>
      </c>
      <c r="E89" s="215" t="s">
        <v>3062</v>
      </c>
      <c r="F89" s="216" t="s">
        <v>3063</v>
      </c>
      <c r="G89" s="217" t="s">
        <v>3064</v>
      </c>
      <c r="H89" s="218">
        <v>1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164</v>
      </c>
      <c r="AT89" s="225" t="s">
        <v>159</v>
      </c>
      <c r="AU89" s="225" t="s">
        <v>80</v>
      </c>
      <c r="AY89" s="18" t="s">
        <v>157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80</v>
      </c>
      <c r="BK89" s="226">
        <f>ROUND(I89*H89,2)</f>
        <v>0</v>
      </c>
      <c r="BL89" s="18" t="s">
        <v>164</v>
      </c>
      <c r="BM89" s="225" t="s">
        <v>82</v>
      </c>
    </row>
    <row r="90" s="2" customFormat="1">
      <c r="A90" s="39"/>
      <c r="B90" s="40"/>
      <c r="C90" s="41"/>
      <c r="D90" s="227" t="s">
        <v>166</v>
      </c>
      <c r="E90" s="41"/>
      <c r="F90" s="228" t="s">
        <v>3063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80</v>
      </c>
    </row>
    <row r="91" s="2" customFormat="1" ht="16.5" customHeight="1">
      <c r="A91" s="39"/>
      <c r="B91" s="40"/>
      <c r="C91" s="214" t="s">
        <v>82</v>
      </c>
      <c r="D91" s="214" t="s">
        <v>159</v>
      </c>
      <c r="E91" s="215" t="s">
        <v>3065</v>
      </c>
      <c r="F91" s="216" t="s">
        <v>3066</v>
      </c>
      <c r="G91" s="217" t="s">
        <v>3064</v>
      </c>
      <c r="H91" s="218">
        <v>2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43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164</v>
      </c>
      <c r="AT91" s="225" t="s">
        <v>159</v>
      </c>
      <c r="AU91" s="225" t="s">
        <v>80</v>
      </c>
      <c r="AY91" s="18" t="s">
        <v>157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80</v>
      </c>
      <c r="BK91" s="226">
        <f>ROUND(I91*H91,2)</f>
        <v>0</v>
      </c>
      <c r="BL91" s="18" t="s">
        <v>164</v>
      </c>
      <c r="BM91" s="225" t="s">
        <v>164</v>
      </c>
    </row>
    <row r="92" s="2" customFormat="1">
      <c r="A92" s="39"/>
      <c r="B92" s="40"/>
      <c r="C92" s="41"/>
      <c r="D92" s="227" t="s">
        <v>166</v>
      </c>
      <c r="E92" s="41"/>
      <c r="F92" s="228" t="s">
        <v>3066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166</v>
      </c>
      <c r="AU92" s="18" t="s">
        <v>80</v>
      </c>
    </row>
    <row r="93" s="2" customFormat="1" ht="24.15" customHeight="1">
      <c r="A93" s="39"/>
      <c r="B93" s="40"/>
      <c r="C93" s="214" t="s">
        <v>111</v>
      </c>
      <c r="D93" s="214" t="s">
        <v>159</v>
      </c>
      <c r="E93" s="215" t="s">
        <v>3067</v>
      </c>
      <c r="F93" s="216" t="s">
        <v>3068</v>
      </c>
      <c r="G93" s="217" t="s">
        <v>3064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164</v>
      </c>
      <c r="AT93" s="225" t="s">
        <v>159</v>
      </c>
      <c r="AU93" s="225" t="s">
        <v>80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164</v>
      </c>
      <c r="BM93" s="225" t="s">
        <v>197</v>
      </c>
    </row>
    <row r="94" s="2" customFormat="1">
      <c r="A94" s="39"/>
      <c r="B94" s="40"/>
      <c r="C94" s="41"/>
      <c r="D94" s="227" t="s">
        <v>166</v>
      </c>
      <c r="E94" s="41"/>
      <c r="F94" s="228" t="s">
        <v>3069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80</v>
      </c>
    </row>
    <row r="95" s="2" customFormat="1" ht="21.75" customHeight="1">
      <c r="A95" s="39"/>
      <c r="B95" s="40"/>
      <c r="C95" s="214" t="s">
        <v>164</v>
      </c>
      <c r="D95" s="214" t="s">
        <v>159</v>
      </c>
      <c r="E95" s="215" t="s">
        <v>3070</v>
      </c>
      <c r="F95" s="216" t="s">
        <v>3071</v>
      </c>
      <c r="G95" s="217" t="s">
        <v>3064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164</v>
      </c>
      <c r="AT95" s="225" t="s">
        <v>159</v>
      </c>
      <c r="AU95" s="225" t="s">
        <v>80</v>
      </c>
      <c r="AY95" s="18" t="s">
        <v>157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80</v>
      </c>
      <c r="BK95" s="226">
        <f>ROUND(I95*H95,2)</f>
        <v>0</v>
      </c>
      <c r="BL95" s="18" t="s">
        <v>164</v>
      </c>
      <c r="BM95" s="225" t="s">
        <v>222</v>
      </c>
    </row>
    <row r="96" s="2" customFormat="1">
      <c r="A96" s="39"/>
      <c r="B96" s="40"/>
      <c r="C96" s="41"/>
      <c r="D96" s="227" t="s">
        <v>166</v>
      </c>
      <c r="E96" s="41"/>
      <c r="F96" s="228" t="s">
        <v>3071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80</v>
      </c>
    </row>
    <row r="97" s="2" customFormat="1" ht="16.5" customHeight="1">
      <c r="A97" s="39"/>
      <c r="B97" s="40"/>
      <c r="C97" s="214" t="s">
        <v>187</v>
      </c>
      <c r="D97" s="214" t="s">
        <v>159</v>
      </c>
      <c r="E97" s="215" t="s">
        <v>3072</v>
      </c>
      <c r="F97" s="216" t="s">
        <v>3073</v>
      </c>
      <c r="G97" s="217" t="s">
        <v>3064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236</v>
      </c>
    </row>
    <row r="98" s="2" customFormat="1">
      <c r="A98" s="39"/>
      <c r="B98" s="40"/>
      <c r="C98" s="41"/>
      <c r="D98" s="227" t="s">
        <v>166</v>
      </c>
      <c r="E98" s="41"/>
      <c r="F98" s="228" t="s">
        <v>3073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21.75" customHeight="1">
      <c r="A99" s="39"/>
      <c r="B99" s="40"/>
      <c r="C99" s="214" t="s">
        <v>197</v>
      </c>
      <c r="D99" s="214" t="s">
        <v>159</v>
      </c>
      <c r="E99" s="215" t="s">
        <v>3074</v>
      </c>
      <c r="F99" s="216" t="s">
        <v>3075</v>
      </c>
      <c r="G99" s="217" t="s">
        <v>3064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270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3075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21.75" customHeight="1">
      <c r="A101" s="39"/>
      <c r="B101" s="40"/>
      <c r="C101" s="214" t="s">
        <v>209</v>
      </c>
      <c r="D101" s="214" t="s">
        <v>159</v>
      </c>
      <c r="E101" s="215" t="s">
        <v>3076</v>
      </c>
      <c r="F101" s="216" t="s">
        <v>3077</v>
      </c>
      <c r="G101" s="217" t="s">
        <v>3064</v>
      </c>
      <c r="H101" s="218">
        <v>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283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3077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16.5" customHeight="1">
      <c r="A103" s="39"/>
      <c r="B103" s="40"/>
      <c r="C103" s="214" t="s">
        <v>222</v>
      </c>
      <c r="D103" s="214" t="s">
        <v>159</v>
      </c>
      <c r="E103" s="215" t="s">
        <v>3078</v>
      </c>
      <c r="F103" s="216" t="s">
        <v>3079</v>
      </c>
      <c r="G103" s="217" t="s">
        <v>3064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300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3079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33" customHeight="1">
      <c r="A105" s="39"/>
      <c r="B105" s="40"/>
      <c r="C105" s="214" t="s">
        <v>195</v>
      </c>
      <c r="D105" s="214" t="s">
        <v>159</v>
      </c>
      <c r="E105" s="215" t="s">
        <v>3080</v>
      </c>
      <c r="F105" s="216" t="s">
        <v>3081</v>
      </c>
      <c r="G105" s="217" t="s">
        <v>3064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315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3081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16.5" customHeight="1">
      <c r="A107" s="39"/>
      <c r="B107" s="40"/>
      <c r="C107" s="214" t="s">
        <v>236</v>
      </c>
      <c r="D107" s="214" t="s">
        <v>159</v>
      </c>
      <c r="E107" s="215" t="s">
        <v>3082</v>
      </c>
      <c r="F107" s="216" t="s">
        <v>3083</v>
      </c>
      <c r="G107" s="217" t="s">
        <v>3064</v>
      </c>
      <c r="H107" s="218">
        <v>175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332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3083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244</v>
      </c>
      <c r="D109" s="214" t="s">
        <v>159</v>
      </c>
      <c r="E109" s="215" t="s">
        <v>3084</v>
      </c>
      <c r="F109" s="216" t="s">
        <v>3085</v>
      </c>
      <c r="G109" s="217" t="s">
        <v>3064</v>
      </c>
      <c r="H109" s="218">
        <v>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345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3085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270</v>
      </c>
      <c r="D111" s="214" t="s">
        <v>159</v>
      </c>
      <c r="E111" s="215" t="s">
        <v>3086</v>
      </c>
      <c r="F111" s="216" t="s">
        <v>3087</v>
      </c>
      <c r="G111" s="217" t="s">
        <v>3064</v>
      </c>
      <c r="H111" s="218">
        <v>3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359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3087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275</v>
      </c>
      <c r="D113" s="214" t="s">
        <v>159</v>
      </c>
      <c r="E113" s="215" t="s">
        <v>3088</v>
      </c>
      <c r="F113" s="216" t="s">
        <v>3089</v>
      </c>
      <c r="G113" s="217" t="s">
        <v>3064</v>
      </c>
      <c r="H113" s="218">
        <v>176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366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3089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24.15" customHeight="1">
      <c r="A115" s="39"/>
      <c r="B115" s="40"/>
      <c r="C115" s="214" t="s">
        <v>283</v>
      </c>
      <c r="D115" s="214" t="s">
        <v>159</v>
      </c>
      <c r="E115" s="215" t="s">
        <v>3090</v>
      </c>
      <c r="F115" s="216" t="s">
        <v>3091</v>
      </c>
      <c r="G115" s="217" t="s">
        <v>3064</v>
      </c>
      <c r="H115" s="218">
        <v>14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381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3091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16.5" customHeight="1">
      <c r="A117" s="39"/>
      <c r="B117" s="40"/>
      <c r="C117" s="214" t="s">
        <v>8</v>
      </c>
      <c r="D117" s="214" t="s">
        <v>159</v>
      </c>
      <c r="E117" s="215" t="s">
        <v>3092</v>
      </c>
      <c r="F117" s="216" t="s">
        <v>3093</v>
      </c>
      <c r="G117" s="217" t="s">
        <v>3064</v>
      </c>
      <c r="H117" s="218">
        <v>14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401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3093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44.25" customHeight="1">
      <c r="A119" s="39"/>
      <c r="B119" s="40"/>
      <c r="C119" s="214" t="s">
        <v>300</v>
      </c>
      <c r="D119" s="214" t="s">
        <v>159</v>
      </c>
      <c r="E119" s="215" t="s">
        <v>3094</v>
      </c>
      <c r="F119" s="216" t="s">
        <v>3095</v>
      </c>
      <c r="G119" s="217" t="s">
        <v>3064</v>
      </c>
      <c r="H119" s="218">
        <v>34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416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3095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16.5" customHeight="1">
      <c r="A121" s="39"/>
      <c r="B121" s="40"/>
      <c r="C121" s="214" t="s">
        <v>305</v>
      </c>
      <c r="D121" s="214" t="s">
        <v>159</v>
      </c>
      <c r="E121" s="215" t="s">
        <v>3096</v>
      </c>
      <c r="F121" s="216" t="s">
        <v>3097</v>
      </c>
      <c r="G121" s="217" t="s">
        <v>3064</v>
      </c>
      <c r="H121" s="218">
        <v>2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428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3097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16.5" customHeight="1">
      <c r="A123" s="39"/>
      <c r="B123" s="40"/>
      <c r="C123" s="214" t="s">
        <v>315</v>
      </c>
      <c r="D123" s="214" t="s">
        <v>159</v>
      </c>
      <c r="E123" s="215" t="s">
        <v>3098</v>
      </c>
      <c r="F123" s="216" t="s">
        <v>3099</v>
      </c>
      <c r="G123" s="217" t="s">
        <v>3064</v>
      </c>
      <c r="H123" s="218">
        <v>20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442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3099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>
      <c r="A125" s="39"/>
      <c r="B125" s="40"/>
      <c r="C125" s="41"/>
      <c r="D125" s="227" t="s">
        <v>298</v>
      </c>
      <c r="E125" s="41"/>
      <c r="F125" s="267" t="s">
        <v>3100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298</v>
      </c>
      <c r="AU125" s="18" t="s">
        <v>80</v>
      </c>
    </row>
    <row r="126" s="2" customFormat="1" ht="16.5" customHeight="1">
      <c r="A126" s="39"/>
      <c r="B126" s="40"/>
      <c r="C126" s="214" t="s">
        <v>322</v>
      </c>
      <c r="D126" s="214" t="s">
        <v>159</v>
      </c>
      <c r="E126" s="215" t="s">
        <v>3101</v>
      </c>
      <c r="F126" s="216" t="s">
        <v>3102</v>
      </c>
      <c r="G126" s="217" t="s">
        <v>247</v>
      </c>
      <c r="H126" s="218">
        <v>1100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80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454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3102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80</v>
      </c>
    </row>
    <row r="128" s="2" customFormat="1" ht="24.15" customHeight="1">
      <c r="A128" s="39"/>
      <c r="B128" s="40"/>
      <c r="C128" s="214" t="s">
        <v>332</v>
      </c>
      <c r="D128" s="214" t="s">
        <v>159</v>
      </c>
      <c r="E128" s="215" t="s">
        <v>3103</v>
      </c>
      <c r="F128" s="216" t="s">
        <v>3104</v>
      </c>
      <c r="G128" s="217" t="s">
        <v>247</v>
      </c>
      <c r="H128" s="218">
        <v>600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468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3104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16.5" customHeight="1">
      <c r="A130" s="39"/>
      <c r="B130" s="40"/>
      <c r="C130" s="214" t="s">
        <v>7</v>
      </c>
      <c r="D130" s="214" t="s">
        <v>159</v>
      </c>
      <c r="E130" s="215" t="s">
        <v>3105</v>
      </c>
      <c r="F130" s="216" t="s">
        <v>3106</v>
      </c>
      <c r="G130" s="217" t="s">
        <v>247</v>
      </c>
      <c r="H130" s="218">
        <v>50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80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487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3107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80</v>
      </c>
    </row>
    <row r="132" s="2" customFormat="1" ht="16.5" customHeight="1">
      <c r="A132" s="39"/>
      <c r="B132" s="40"/>
      <c r="C132" s="214" t="s">
        <v>345</v>
      </c>
      <c r="D132" s="214" t="s">
        <v>159</v>
      </c>
      <c r="E132" s="215" t="s">
        <v>3108</v>
      </c>
      <c r="F132" s="216" t="s">
        <v>3109</v>
      </c>
      <c r="G132" s="217" t="s">
        <v>247</v>
      </c>
      <c r="H132" s="218">
        <v>400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80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504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3109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80</v>
      </c>
    </row>
    <row r="134" s="2" customFormat="1" ht="16.5" customHeight="1">
      <c r="A134" s="39"/>
      <c r="B134" s="40"/>
      <c r="C134" s="214" t="s">
        <v>352</v>
      </c>
      <c r="D134" s="214" t="s">
        <v>159</v>
      </c>
      <c r="E134" s="215" t="s">
        <v>3110</v>
      </c>
      <c r="F134" s="216" t="s">
        <v>3111</v>
      </c>
      <c r="G134" s="217" t="s">
        <v>247</v>
      </c>
      <c r="H134" s="218">
        <v>300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80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515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3111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80</v>
      </c>
    </row>
    <row r="136" s="2" customFormat="1" ht="16.5" customHeight="1">
      <c r="A136" s="39"/>
      <c r="B136" s="40"/>
      <c r="C136" s="214" t="s">
        <v>359</v>
      </c>
      <c r="D136" s="214" t="s">
        <v>159</v>
      </c>
      <c r="E136" s="215" t="s">
        <v>3112</v>
      </c>
      <c r="F136" s="216" t="s">
        <v>3113</v>
      </c>
      <c r="G136" s="217" t="s">
        <v>3064</v>
      </c>
      <c r="H136" s="218">
        <v>49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80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528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3113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80</v>
      </c>
    </row>
    <row r="138" s="2" customFormat="1" ht="16.5" customHeight="1">
      <c r="A138" s="39"/>
      <c r="B138" s="40"/>
      <c r="C138" s="214" t="s">
        <v>741</v>
      </c>
      <c r="D138" s="214" t="s">
        <v>159</v>
      </c>
      <c r="E138" s="215" t="s">
        <v>3114</v>
      </c>
      <c r="F138" s="216" t="s">
        <v>3115</v>
      </c>
      <c r="G138" s="217" t="s">
        <v>3116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80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547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3115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80</v>
      </c>
    </row>
    <row r="140" s="2" customFormat="1">
      <c r="A140" s="39"/>
      <c r="B140" s="40"/>
      <c r="C140" s="41"/>
      <c r="D140" s="227" t="s">
        <v>298</v>
      </c>
      <c r="E140" s="41"/>
      <c r="F140" s="267" t="s">
        <v>3117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298</v>
      </c>
      <c r="AU140" s="18" t="s">
        <v>80</v>
      </c>
    </row>
    <row r="141" s="2" customFormat="1" ht="16.5" customHeight="1">
      <c r="A141" s="39"/>
      <c r="B141" s="40"/>
      <c r="C141" s="214" t="s">
        <v>366</v>
      </c>
      <c r="D141" s="214" t="s">
        <v>159</v>
      </c>
      <c r="E141" s="215" t="s">
        <v>3118</v>
      </c>
      <c r="F141" s="216" t="s">
        <v>3119</v>
      </c>
      <c r="G141" s="217" t="s">
        <v>3116</v>
      </c>
      <c r="H141" s="218">
        <v>1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80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567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3119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80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3120</v>
      </c>
      <c r="F143" s="201" t="s">
        <v>3121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SUM(P144:P155)</f>
        <v>0</v>
      </c>
      <c r="Q143" s="206"/>
      <c r="R143" s="207">
        <f>SUM(R144:R155)</f>
        <v>0</v>
      </c>
      <c r="S143" s="206"/>
      <c r="T143" s="208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157</v>
      </c>
      <c r="BK143" s="211">
        <f>SUM(BK144:BK155)</f>
        <v>0</v>
      </c>
    </row>
    <row r="144" s="2" customFormat="1" ht="16.5" customHeight="1">
      <c r="A144" s="39"/>
      <c r="B144" s="40"/>
      <c r="C144" s="214" t="s">
        <v>374</v>
      </c>
      <c r="D144" s="214" t="s">
        <v>159</v>
      </c>
      <c r="E144" s="215" t="s">
        <v>3122</v>
      </c>
      <c r="F144" s="216" t="s">
        <v>3123</v>
      </c>
      <c r="G144" s="217" t="s">
        <v>3116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80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576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3123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80</v>
      </c>
    </row>
    <row r="146" s="2" customFormat="1" ht="21.75" customHeight="1">
      <c r="A146" s="39"/>
      <c r="B146" s="40"/>
      <c r="C146" s="214" t="s">
        <v>381</v>
      </c>
      <c r="D146" s="214" t="s">
        <v>159</v>
      </c>
      <c r="E146" s="215" t="s">
        <v>3124</v>
      </c>
      <c r="F146" s="216" t="s">
        <v>3125</v>
      </c>
      <c r="G146" s="217" t="s">
        <v>3116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80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585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3125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80</v>
      </c>
    </row>
    <row r="148" s="2" customFormat="1" ht="24.15" customHeight="1">
      <c r="A148" s="39"/>
      <c r="B148" s="40"/>
      <c r="C148" s="214" t="s">
        <v>392</v>
      </c>
      <c r="D148" s="214" t="s">
        <v>159</v>
      </c>
      <c r="E148" s="215" t="s">
        <v>3126</v>
      </c>
      <c r="F148" s="216" t="s">
        <v>3127</v>
      </c>
      <c r="G148" s="217" t="s">
        <v>3064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80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601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3127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80</v>
      </c>
    </row>
    <row r="150" s="2" customFormat="1" ht="16.5" customHeight="1">
      <c r="A150" s="39"/>
      <c r="B150" s="40"/>
      <c r="C150" s="214" t="s">
        <v>401</v>
      </c>
      <c r="D150" s="214" t="s">
        <v>159</v>
      </c>
      <c r="E150" s="215" t="s">
        <v>3128</v>
      </c>
      <c r="F150" s="216" t="s">
        <v>3129</v>
      </c>
      <c r="G150" s="217" t="s">
        <v>3116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80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626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3129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80</v>
      </c>
    </row>
    <row r="152" s="2" customFormat="1" ht="16.5" customHeight="1">
      <c r="A152" s="39"/>
      <c r="B152" s="40"/>
      <c r="C152" s="214" t="s">
        <v>408</v>
      </c>
      <c r="D152" s="214" t="s">
        <v>159</v>
      </c>
      <c r="E152" s="215" t="s">
        <v>3130</v>
      </c>
      <c r="F152" s="216" t="s">
        <v>3131</v>
      </c>
      <c r="G152" s="217" t="s">
        <v>3116</v>
      </c>
      <c r="H152" s="218">
        <v>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164</v>
      </c>
      <c r="AT152" s="225" t="s">
        <v>159</v>
      </c>
      <c r="AU152" s="225" t="s">
        <v>80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164</v>
      </c>
      <c r="BM152" s="225" t="s">
        <v>641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3131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80</v>
      </c>
    </row>
    <row r="154" s="2" customFormat="1" ht="16.5" customHeight="1">
      <c r="A154" s="39"/>
      <c r="B154" s="40"/>
      <c r="C154" s="214" t="s">
        <v>416</v>
      </c>
      <c r="D154" s="214" t="s">
        <v>159</v>
      </c>
      <c r="E154" s="215" t="s">
        <v>3132</v>
      </c>
      <c r="F154" s="216" t="s">
        <v>3133</v>
      </c>
      <c r="G154" s="217" t="s">
        <v>3116</v>
      </c>
      <c r="H154" s="218">
        <v>1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80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252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3133</v>
      </c>
      <c r="G155" s="41"/>
      <c r="H155" s="41"/>
      <c r="I155" s="229"/>
      <c r="J155" s="41"/>
      <c r="K155" s="41"/>
      <c r="L155" s="45"/>
      <c r="M155" s="281"/>
      <c r="N155" s="282"/>
      <c r="O155" s="283"/>
      <c r="P155" s="283"/>
      <c r="Q155" s="283"/>
      <c r="R155" s="283"/>
      <c r="S155" s="283"/>
      <c r="T155" s="28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80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jucQTSUr9DyIouM8PZLdI9Ca7v0kWjynTR84mIMPxEwnbiaFOqMBqBDta7dUgnQa/R4KHZsUei8M8PjEE73WTQ==" hashValue="iFxJTOgtsE9bJ9ArWZmL1hnmRitlgtcEdgYzm3CwqByf3cT7QLXhBaG2rbsJ9HYSJZU5/kQdD54yJshLt9POCg==" algorithmName="SHA-512" password="CC35"/>
  <autoFilter ref="C86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2076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3134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8. 6. 2022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ROUND((SUM(BE85:BE149)),  2)</f>
        <v>0</v>
      </c>
      <c r="G35" s="39"/>
      <c r="H35" s="39"/>
      <c r="I35" s="159">
        <v>0.20999999999999999</v>
      </c>
      <c r="J35" s="158">
        <f>ROUND(((SUM(BE85:BE149))*I35),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ROUND((SUM(BF85:BF149)),  2)</f>
        <v>0</v>
      </c>
      <c r="G36" s="39"/>
      <c r="H36" s="39"/>
      <c r="I36" s="159">
        <v>0.14999999999999999</v>
      </c>
      <c r="J36" s="158">
        <f>ROUND(((SUM(BF85:BF149))*I36),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ROUND((SUM(BG85:BG149)),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ROUND((SUM(BH85:BH149)),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ROUND((SUM(BI85:BI149)),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rev22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2076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02e - Vnitřní plynovod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8. 6. 2022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142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71" t="str">
        <f>E7</f>
        <v>Rekonstrukce objektu č.p. 2983 U Synagogy SO01 stavební úpravy budovy rev22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120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650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2076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02e - Vnitřní plynovod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8. 6. 2022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Město Č. Lípa</v>
      </c>
      <c r="G81" s="41"/>
      <c r="H81" s="41"/>
      <c r="I81" s="33" t="s">
        <v>31</v>
      </c>
      <c r="J81" s="37" t="str">
        <f>E23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J. Nešněra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143</v>
      </c>
      <c r="D84" s="190" t="s">
        <v>57</v>
      </c>
      <c r="E84" s="190" t="s">
        <v>53</v>
      </c>
      <c r="F84" s="190" t="s">
        <v>54</v>
      </c>
      <c r="G84" s="190" t="s">
        <v>144</v>
      </c>
      <c r="H84" s="190" t="s">
        <v>145</v>
      </c>
      <c r="I84" s="190" t="s">
        <v>146</v>
      </c>
      <c r="J84" s="190" t="s">
        <v>124</v>
      </c>
      <c r="K84" s="191" t="s">
        <v>147</v>
      </c>
      <c r="L84" s="192"/>
      <c r="M84" s="93" t="s">
        <v>19</v>
      </c>
      <c r="N84" s="94" t="s">
        <v>42</v>
      </c>
      <c r="O84" s="94" t="s">
        <v>148</v>
      </c>
      <c r="P84" s="94" t="s">
        <v>149</v>
      </c>
      <c r="Q84" s="94" t="s">
        <v>150</v>
      </c>
      <c r="R84" s="94" t="s">
        <v>151</v>
      </c>
      <c r="S84" s="94" t="s">
        <v>152</v>
      </c>
      <c r="T84" s="95" t="s">
        <v>153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154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SUM(P86:P149)</f>
        <v>0</v>
      </c>
      <c r="Q85" s="97"/>
      <c r="R85" s="195">
        <f>SUM(R86:R149)</f>
        <v>0</v>
      </c>
      <c r="S85" s="97"/>
      <c r="T85" s="196">
        <f>SUM(T86:T149)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125</v>
      </c>
      <c r="BK85" s="197">
        <f>SUM(BK86:BK149)</f>
        <v>0</v>
      </c>
    </row>
    <row r="86" s="2" customFormat="1" ht="21.75" customHeight="1">
      <c r="A86" s="39"/>
      <c r="B86" s="40"/>
      <c r="C86" s="214" t="s">
        <v>80</v>
      </c>
      <c r="D86" s="214" t="s">
        <v>159</v>
      </c>
      <c r="E86" s="215" t="s">
        <v>3135</v>
      </c>
      <c r="F86" s="216" t="s">
        <v>3136</v>
      </c>
      <c r="G86" s="217" t="s">
        <v>308</v>
      </c>
      <c r="H86" s="218">
        <v>4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43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164</v>
      </c>
      <c r="AT86" s="225" t="s">
        <v>159</v>
      </c>
      <c r="AU86" s="225" t="s">
        <v>72</v>
      </c>
      <c r="AY86" s="18" t="s">
        <v>157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80</v>
      </c>
      <c r="BK86" s="226">
        <f>ROUND(I86*H86,2)</f>
        <v>0</v>
      </c>
      <c r="BL86" s="18" t="s">
        <v>164</v>
      </c>
      <c r="BM86" s="225" t="s">
        <v>82</v>
      </c>
    </row>
    <row r="87" s="2" customFormat="1">
      <c r="A87" s="39"/>
      <c r="B87" s="40"/>
      <c r="C87" s="41"/>
      <c r="D87" s="227" t="s">
        <v>166</v>
      </c>
      <c r="E87" s="41"/>
      <c r="F87" s="228" t="s">
        <v>3136</v>
      </c>
      <c r="G87" s="41"/>
      <c r="H87" s="41"/>
      <c r="I87" s="229"/>
      <c r="J87" s="41"/>
      <c r="K87" s="41"/>
      <c r="L87" s="45"/>
      <c r="M87" s="230"/>
      <c r="N87" s="231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166</v>
      </c>
      <c r="AU87" s="18" t="s">
        <v>72</v>
      </c>
    </row>
    <row r="88" s="2" customFormat="1" ht="21.75" customHeight="1">
      <c r="A88" s="39"/>
      <c r="B88" s="40"/>
      <c r="C88" s="214" t="s">
        <v>82</v>
      </c>
      <c r="D88" s="214" t="s">
        <v>159</v>
      </c>
      <c r="E88" s="215" t="s">
        <v>3137</v>
      </c>
      <c r="F88" s="216" t="s">
        <v>3138</v>
      </c>
      <c r="G88" s="217" t="s">
        <v>308</v>
      </c>
      <c r="H88" s="218">
        <v>4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43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164</v>
      </c>
      <c r="AT88" s="225" t="s">
        <v>159</v>
      </c>
      <c r="AU88" s="225" t="s">
        <v>72</v>
      </c>
      <c r="AY88" s="18" t="s">
        <v>157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80</v>
      </c>
      <c r="BK88" s="226">
        <f>ROUND(I88*H88,2)</f>
        <v>0</v>
      </c>
      <c r="BL88" s="18" t="s">
        <v>164</v>
      </c>
      <c r="BM88" s="225" t="s">
        <v>164</v>
      </c>
    </row>
    <row r="89" s="2" customFormat="1">
      <c r="A89" s="39"/>
      <c r="B89" s="40"/>
      <c r="C89" s="41"/>
      <c r="D89" s="227" t="s">
        <v>166</v>
      </c>
      <c r="E89" s="41"/>
      <c r="F89" s="228" t="s">
        <v>3138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166</v>
      </c>
      <c r="AU89" s="18" t="s">
        <v>72</v>
      </c>
    </row>
    <row r="90" s="2" customFormat="1" ht="21.75" customHeight="1">
      <c r="A90" s="39"/>
      <c r="B90" s="40"/>
      <c r="C90" s="214" t="s">
        <v>111</v>
      </c>
      <c r="D90" s="214" t="s">
        <v>159</v>
      </c>
      <c r="E90" s="215" t="s">
        <v>3139</v>
      </c>
      <c r="F90" s="216" t="s">
        <v>3140</v>
      </c>
      <c r="G90" s="217" t="s">
        <v>190</v>
      </c>
      <c r="H90" s="218">
        <v>0.017000000000000001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164</v>
      </c>
      <c r="AT90" s="225" t="s">
        <v>159</v>
      </c>
      <c r="AU90" s="225" t="s">
        <v>72</v>
      </c>
      <c r="AY90" s="18" t="s">
        <v>157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80</v>
      </c>
      <c r="BK90" s="226">
        <f>ROUND(I90*H90,2)</f>
        <v>0</v>
      </c>
      <c r="BL90" s="18" t="s">
        <v>164</v>
      </c>
      <c r="BM90" s="225" t="s">
        <v>197</v>
      </c>
    </row>
    <row r="91" s="2" customFormat="1">
      <c r="A91" s="39"/>
      <c r="B91" s="40"/>
      <c r="C91" s="41"/>
      <c r="D91" s="227" t="s">
        <v>166</v>
      </c>
      <c r="E91" s="41"/>
      <c r="F91" s="228" t="s">
        <v>3140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72</v>
      </c>
    </row>
    <row r="92" s="2" customFormat="1" ht="16.5" customHeight="1">
      <c r="A92" s="39"/>
      <c r="B92" s="40"/>
      <c r="C92" s="214" t="s">
        <v>164</v>
      </c>
      <c r="D92" s="214" t="s">
        <v>159</v>
      </c>
      <c r="E92" s="215" t="s">
        <v>3141</v>
      </c>
      <c r="F92" s="216" t="s">
        <v>3142</v>
      </c>
      <c r="G92" s="217" t="s">
        <v>247</v>
      </c>
      <c r="H92" s="218">
        <v>6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164</v>
      </c>
      <c r="AT92" s="225" t="s">
        <v>159</v>
      </c>
      <c r="AU92" s="225" t="s">
        <v>72</v>
      </c>
      <c r="AY92" s="18" t="s">
        <v>157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80</v>
      </c>
      <c r="BK92" s="226">
        <f>ROUND(I92*H92,2)</f>
        <v>0</v>
      </c>
      <c r="BL92" s="18" t="s">
        <v>164</v>
      </c>
      <c r="BM92" s="225" t="s">
        <v>222</v>
      </c>
    </row>
    <row r="93" s="2" customFormat="1">
      <c r="A93" s="39"/>
      <c r="B93" s="40"/>
      <c r="C93" s="41"/>
      <c r="D93" s="227" t="s">
        <v>166</v>
      </c>
      <c r="E93" s="41"/>
      <c r="F93" s="228" t="s">
        <v>3142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166</v>
      </c>
      <c r="AU93" s="18" t="s">
        <v>72</v>
      </c>
    </row>
    <row r="94" s="2" customFormat="1" ht="16.5" customHeight="1">
      <c r="A94" s="39"/>
      <c r="B94" s="40"/>
      <c r="C94" s="214" t="s">
        <v>187</v>
      </c>
      <c r="D94" s="214" t="s">
        <v>159</v>
      </c>
      <c r="E94" s="215" t="s">
        <v>3143</v>
      </c>
      <c r="F94" s="216" t="s">
        <v>3144</v>
      </c>
      <c r="G94" s="217" t="s">
        <v>247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72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236</v>
      </c>
    </row>
    <row r="95" s="2" customFormat="1">
      <c r="A95" s="39"/>
      <c r="B95" s="40"/>
      <c r="C95" s="41"/>
      <c r="D95" s="227" t="s">
        <v>166</v>
      </c>
      <c r="E95" s="41"/>
      <c r="F95" s="228" t="s">
        <v>3144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72</v>
      </c>
    </row>
    <row r="96" s="2" customFormat="1" ht="16.5" customHeight="1">
      <c r="A96" s="39"/>
      <c r="B96" s="40"/>
      <c r="C96" s="214" t="s">
        <v>197</v>
      </c>
      <c r="D96" s="214" t="s">
        <v>159</v>
      </c>
      <c r="E96" s="215" t="s">
        <v>3145</v>
      </c>
      <c r="F96" s="216" t="s">
        <v>3146</v>
      </c>
      <c r="G96" s="217" t="s">
        <v>247</v>
      </c>
      <c r="H96" s="218">
        <v>35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72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270</v>
      </c>
    </row>
    <row r="97" s="2" customFormat="1">
      <c r="A97" s="39"/>
      <c r="B97" s="40"/>
      <c r="C97" s="41"/>
      <c r="D97" s="227" t="s">
        <v>166</v>
      </c>
      <c r="E97" s="41"/>
      <c r="F97" s="228" t="s">
        <v>3146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72</v>
      </c>
    </row>
    <row r="98" s="2" customFormat="1" ht="21.75" customHeight="1">
      <c r="A98" s="39"/>
      <c r="B98" s="40"/>
      <c r="C98" s="214" t="s">
        <v>209</v>
      </c>
      <c r="D98" s="214" t="s">
        <v>159</v>
      </c>
      <c r="E98" s="215" t="s">
        <v>3147</v>
      </c>
      <c r="F98" s="216" t="s">
        <v>3148</v>
      </c>
      <c r="G98" s="217" t="s">
        <v>247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72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283</v>
      </c>
    </row>
    <row r="99" s="2" customFormat="1">
      <c r="A99" s="39"/>
      <c r="B99" s="40"/>
      <c r="C99" s="41"/>
      <c r="D99" s="227" t="s">
        <v>166</v>
      </c>
      <c r="E99" s="41"/>
      <c r="F99" s="228" t="s">
        <v>3148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72</v>
      </c>
    </row>
    <row r="100" s="2" customFormat="1" ht="16.5" customHeight="1">
      <c r="A100" s="39"/>
      <c r="B100" s="40"/>
      <c r="C100" s="214" t="s">
        <v>222</v>
      </c>
      <c r="D100" s="214" t="s">
        <v>159</v>
      </c>
      <c r="E100" s="215" t="s">
        <v>3149</v>
      </c>
      <c r="F100" s="216" t="s">
        <v>3150</v>
      </c>
      <c r="G100" s="217" t="s">
        <v>273</v>
      </c>
      <c r="H100" s="218">
        <v>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72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300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3150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72</v>
      </c>
    </row>
    <row r="102" s="2" customFormat="1" ht="16.5" customHeight="1">
      <c r="A102" s="39"/>
      <c r="B102" s="40"/>
      <c r="C102" s="214" t="s">
        <v>195</v>
      </c>
      <c r="D102" s="214" t="s">
        <v>159</v>
      </c>
      <c r="E102" s="215" t="s">
        <v>3151</v>
      </c>
      <c r="F102" s="216" t="s">
        <v>3152</v>
      </c>
      <c r="G102" s="217" t="s">
        <v>308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72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315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3152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72</v>
      </c>
    </row>
    <row r="104" s="2" customFormat="1" ht="16.5" customHeight="1">
      <c r="A104" s="39"/>
      <c r="B104" s="40"/>
      <c r="C104" s="214" t="s">
        <v>236</v>
      </c>
      <c r="D104" s="214" t="s">
        <v>159</v>
      </c>
      <c r="E104" s="215" t="s">
        <v>3153</v>
      </c>
      <c r="F104" s="216" t="s">
        <v>3154</v>
      </c>
      <c r="G104" s="217" t="s">
        <v>308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164</v>
      </c>
      <c r="AT104" s="225" t="s">
        <v>159</v>
      </c>
      <c r="AU104" s="225" t="s">
        <v>72</v>
      </c>
      <c r="AY104" s="18" t="s">
        <v>157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164</v>
      </c>
      <c r="BM104" s="225" t="s">
        <v>332</v>
      </c>
    </row>
    <row r="105" s="2" customFormat="1">
      <c r="A105" s="39"/>
      <c r="B105" s="40"/>
      <c r="C105" s="41"/>
      <c r="D105" s="227" t="s">
        <v>166</v>
      </c>
      <c r="E105" s="41"/>
      <c r="F105" s="228" t="s">
        <v>3154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72</v>
      </c>
    </row>
    <row r="106" s="2" customFormat="1" ht="16.5" customHeight="1">
      <c r="A106" s="39"/>
      <c r="B106" s="40"/>
      <c r="C106" s="214" t="s">
        <v>244</v>
      </c>
      <c r="D106" s="214" t="s">
        <v>159</v>
      </c>
      <c r="E106" s="215" t="s">
        <v>3155</v>
      </c>
      <c r="F106" s="216" t="s">
        <v>3156</v>
      </c>
      <c r="G106" s="217" t="s">
        <v>308</v>
      </c>
      <c r="H106" s="218">
        <v>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164</v>
      </c>
      <c r="AT106" s="225" t="s">
        <v>159</v>
      </c>
      <c r="AU106" s="225" t="s">
        <v>72</v>
      </c>
      <c r="AY106" s="18" t="s">
        <v>157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80</v>
      </c>
      <c r="BK106" s="226">
        <f>ROUND(I106*H106,2)</f>
        <v>0</v>
      </c>
      <c r="BL106" s="18" t="s">
        <v>164</v>
      </c>
      <c r="BM106" s="225" t="s">
        <v>345</v>
      </c>
    </row>
    <row r="107" s="2" customFormat="1">
      <c r="A107" s="39"/>
      <c r="B107" s="40"/>
      <c r="C107" s="41"/>
      <c r="D107" s="227" t="s">
        <v>166</v>
      </c>
      <c r="E107" s="41"/>
      <c r="F107" s="228" t="s">
        <v>3156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72</v>
      </c>
    </row>
    <row r="108" s="2" customFormat="1" ht="16.5" customHeight="1">
      <c r="A108" s="39"/>
      <c r="B108" s="40"/>
      <c r="C108" s="214" t="s">
        <v>270</v>
      </c>
      <c r="D108" s="214" t="s">
        <v>159</v>
      </c>
      <c r="E108" s="215" t="s">
        <v>3157</v>
      </c>
      <c r="F108" s="216" t="s">
        <v>3158</v>
      </c>
      <c r="G108" s="217" t="s">
        <v>308</v>
      </c>
      <c r="H108" s="218">
        <v>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164</v>
      </c>
      <c r="AT108" s="225" t="s">
        <v>159</v>
      </c>
      <c r="AU108" s="225" t="s">
        <v>72</v>
      </c>
      <c r="AY108" s="18" t="s">
        <v>157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164</v>
      </c>
      <c r="BM108" s="225" t="s">
        <v>359</v>
      </c>
    </row>
    <row r="109" s="2" customFormat="1">
      <c r="A109" s="39"/>
      <c r="B109" s="40"/>
      <c r="C109" s="41"/>
      <c r="D109" s="227" t="s">
        <v>166</v>
      </c>
      <c r="E109" s="41"/>
      <c r="F109" s="228" t="s">
        <v>3158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72</v>
      </c>
    </row>
    <row r="110" s="2" customFormat="1" ht="16.5" customHeight="1">
      <c r="A110" s="39"/>
      <c r="B110" s="40"/>
      <c r="C110" s="214" t="s">
        <v>275</v>
      </c>
      <c r="D110" s="214" t="s">
        <v>159</v>
      </c>
      <c r="E110" s="215" t="s">
        <v>3159</v>
      </c>
      <c r="F110" s="216" t="s">
        <v>3160</v>
      </c>
      <c r="G110" s="217" t="s">
        <v>308</v>
      </c>
      <c r="H110" s="218">
        <v>3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72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366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3160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72</v>
      </c>
    </row>
    <row r="112" s="2" customFormat="1" ht="16.5" customHeight="1">
      <c r="A112" s="39"/>
      <c r="B112" s="40"/>
      <c r="C112" s="214" t="s">
        <v>283</v>
      </c>
      <c r="D112" s="214" t="s">
        <v>159</v>
      </c>
      <c r="E112" s="215" t="s">
        <v>3161</v>
      </c>
      <c r="F112" s="216" t="s">
        <v>3162</v>
      </c>
      <c r="G112" s="217" t="s">
        <v>308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72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381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3162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72</v>
      </c>
    </row>
    <row r="114" s="2" customFormat="1" ht="16.5" customHeight="1">
      <c r="A114" s="39"/>
      <c r="B114" s="40"/>
      <c r="C114" s="214" t="s">
        <v>8</v>
      </c>
      <c r="D114" s="214" t="s">
        <v>159</v>
      </c>
      <c r="E114" s="215" t="s">
        <v>3163</v>
      </c>
      <c r="F114" s="216" t="s">
        <v>3164</v>
      </c>
      <c r="G114" s="217" t="s">
        <v>308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72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401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3164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72</v>
      </c>
    </row>
    <row r="116" s="2" customFormat="1" ht="16.5" customHeight="1">
      <c r="A116" s="39"/>
      <c r="B116" s="40"/>
      <c r="C116" s="214" t="s">
        <v>300</v>
      </c>
      <c r="D116" s="214" t="s">
        <v>159</v>
      </c>
      <c r="E116" s="215" t="s">
        <v>3165</v>
      </c>
      <c r="F116" s="216" t="s">
        <v>3166</v>
      </c>
      <c r="G116" s="217" t="s">
        <v>308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72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416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3166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72</v>
      </c>
    </row>
    <row r="118" s="2" customFormat="1" ht="16.5" customHeight="1">
      <c r="A118" s="39"/>
      <c r="B118" s="40"/>
      <c r="C118" s="214" t="s">
        <v>305</v>
      </c>
      <c r="D118" s="214" t="s">
        <v>159</v>
      </c>
      <c r="E118" s="215" t="s">
        <v>3167</v>
      </c>
      <c r="F118" s="216" t="s">
        <v>3168</v>
      </c>
      <c r="G118" s="217" t="s">
        <v>273</v>
      </c>
      <c r="H118" s="218">
        <v>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72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428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3168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72</v>
      </c>
    </row>
    <row r="120" s="2" customFormat="1" ht="16.5" customHeight="1">
      <c r="A120" s="39"/>
      <c r="B120" s="40"/>
      <c r="C120" s="214" t="s">
        <v>315</v>
      </c>
      <c r="D120" s="214" t="s">
        <v>159</v>
      </c>
      <c r="E120" s="215" t="s">
        <v>3169</v>
      </c>
      <c r="F120" s="216" t="s">
        <v>3170</v>
      </c>
      <c r="G120" s="217" t="s">
        <v>273</v>
      </c>
      <c r="H120" s="218">
        <v>1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72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442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3170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72</v>
      </c>
    </row>
    <row r="122" s="2" customFormat="1" ht="21.75" customHeight="1">
      <c r="A122" s="39"/>
      <c r="B122" s="40"/>
      <c r="C122" s="214" t="s">
        <v>322</v>
      </c>
      <c r="D122" s="214" t="s">
        <v>159</v>
      </c>
      <c r="E122" s="215" t="s">
        <v>3171</v>
      </c>
      <c r="F122" s="216" t="s">
        <v>3172</v>
      </c>
      <c r="G122" s="217" t="s">
        <v>308</v>
      </c>
      <c r="H122" s="218">
        <v>1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72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454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3172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72</v>
      </c>
    </row>
    <row r="124" s="2" customFormat="1" ht="21.75" customHeight="1">
      <c r="A124" s="39"/>
      <c r="B124" s="40"/>
      <c r="C124" s="214" t="s">
        <v>332</v>
      </c>
      <c r="D124" s="214" t="s">
        <v>159</v>
      </c>
      <c r="E124" s="215" t="s">
        <v>3173</v>
      </c>
      <c r="F124" s="216" t="s">
        <v>3174</v>
      </c>
      <c r="G124" s="217" t="s">
        <v>247</v>
      </c>
      <c r="H124" s="218">
        <v>10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72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468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3174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72</v>
      </c>
    </row>
    <row r="126" s="2" customFormat="1" ht="21.75" customHeight="1">
      <c r="A126" s="39"/>
      <c r="B126" s="40"/>
      <c r="C126" s="214" t="s">
        <v>7</v>
      </c>
      <c r="D126" s="214" t="s">
        <v>159</v>
      </c>
      <c r="E126" s="215" t="s">
        <v>3175</v>
      </c>
      <c r="F126" s="216" t="s">
        <v>3176</v>
      </c>
      <c r="G126" s="217" t="s">
        <v>247</v>
      </c>
      <c r="H126" s="218">
        <v>25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72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487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3176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72</v>
      </c>
    </row>
    <row r="128" s="2" customFormat="1" ht="21.75" customHeight="1">
      <c r="A128" s="39"/>
      <c r="B128" s="40"/>
      <c r="C128" s="214" t="s">
        <v>345</v>
      </c>
      <c r="D128" s="214" t="s">
        <v>159</v>
      </c>
      <c r="E128" s="215" t="s">
        <v>3177</v>
      </c>
      <c r="F128" s="216" t="s">
        <v>3178</v>
      </c>
      <c r="G128" s="217" t="s">
        <v>247</v>
      </c>
      <c r="H128" s="218">
        <v>50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72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504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3178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72</v>
      </c>
    </row>
    <row r="130" s="2" customFormat="1" ht="16.5" customHeight="1">
      <c r="A130" s="39"/>
      <c r="B130" s="40"/>
      <c r="C130" s="214" t="s">
        <v>352</v>
      </c>
      <c r="D130" s="214" t="s">
        <v>159</v>
      </c>
      <c r="E130" s="215" t="s">
        <v>3179</v>
      </c>
      <c r="F130" s="216" t="s">
        <v>3180</v>
      </c>
      <c r="G130" s="217" t="s">
        <v>3181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72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515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3180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72</v>
      </c>
    </row>
    <row r="132" s="2" customFormat="1" ht="16.5" customHeight="1">
      <c r="A132" s="39"/>
      <c r="B132" s="40"/>
      <c r="C132" s="214" t="s">
        <v>359</v>
      </c>
      <c r="D132" s="214" t="s">
        <v>159</v>
      </c>
      <c r="E132" s="215" t="s">
        <v>3182</v>
      </c>
      <c r="F132" s="216" t="s">
        <v>3183</v>
      </c>
      <c r="G132" s="217" t="s">
        <v>3181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72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528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3183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72</v>
      </c>
    </row>
    <row r="134" s="2" customFormat="1" ht="16.5" customHeight="1">
      <c r="A134" s="39"/>
      <c r="B134" s="40"/>
      <c r="C134" s="214" t="s">
        <v>741</v>
      </c>
      <c r="D134" s="214" t="s">
        <v>159</v>
      </c>
      <c r="E134" s="215" t="s">
        <v>3184</v>
      </c>
      <c r="F134" s="216" t="s">
        <v>3185</v>
      </c>
      <c r="G134" s="217" t="s">
        <v>308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72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547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3185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72</v>
      </c>
    </row>
    <row r="136" s="2" customFormat="1" ht="16.5" customHeight="1">
      <c r="A136" s="39"/>
      <c r="B136" s="40"/>
      <c r="C136" s="214" t="s">
        <v>366</v>
      </c>
      <c r="D136" s="214" t="s">
        <v>159</v>
      </c>
      <c r="E136" s="215" t="s">
        <v>3186</v>
      </c>
      <c r="F136" s="216" t="s">
        <v>3187</v>
      </c>
      <c r="G136" s="217" t="s">
        <v>308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72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567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3187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72</v>
      </c>
    </row>
    <row r="138" s="2" customFormat="1" ht="21.75" customHeight="1">
      <c r="A138" s="39"/>
      <c r="B138" s="40"/>
      <c r="C138" s="214" t="s">
        <v>374</v>
      </c>
      <c r="D138" s="214" t="s">
        <v>159</v>
      </c>
      <c r="E138" s="215" t="s">
        <v>3188</v>
      </c>
      <c r="F138" s="216" t="s">
        <v>3189</v>
      </c>
      <c r="G138" s="217" t="s">
        <v>273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72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576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3189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72</v>
      </c>
    </row>
    <row r="140" s="2" customFormat="1" ht="16.5" customHeight="1">
      <c r="A140" s="39"/>
      <c r="B140" s="40"/>
      <c r="C140" s="214" t="s">
        <v>381</v>
      </c>
      <c r="D140" s="214" t="s">
        <v>159</v>
      </c>
      <c r="E140" s="215" t="s">
        <v>3190</v>
      </c>
      <c r="F140" s="216" t="s">
        <v>3191</v>
      </c>
      <c r="G140" s="217" t="s">
        <v>308</v>
      </c>
      <c r="H140" s="218">
        <v>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72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585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3191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72</v>
      </c>
    </row>
    <row r="142" s="2" customFormat="1" ht="16.5" customHeight="1">
      <c r="A142" s="39"/>
      <c r="B142" s="40"/>
      <c r="C142" s="214" t="s">
        <v>392</v>
      </c>
      <c r="D142" s="214" t="s">
        <v>159</v>
      </c>
      <c r="E142" s="215" t="s">
        <v>3192</v>
      </c>
      <c r="F142" s="216" t="s">
        <v>3193</v>
      </c>
      <c r="G142" s="217" t="s">
        <v>308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72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601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3193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72</v>
      </c>
    </row>
    <row r="144" s="2" customFormat="1" ht="21.75" customHeight="1">
      <c r="A144" s="39"/>
      <c r="B144" s="40"/>
      <c r="C144" s="214" t="s">
        <v>401</v>
      </c>
      <c r="D144" s="214" t="s">
        <v>159</v>
      </c>
      <c r="E144" s="215" t="s">
        <v>3194</v>
      </c>
      <c r="F144" s="216" t="s">
        <v>3195</v>
      </c>
      <c r="G144" s="217" t="s">
        <v>190</v>
      </c>
      <c r="H144" s="218">
        <v>0.61699999999999999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72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626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3195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72</v>
      </c>
    </row>
    <row r="146" s="2" customFormat="1" ht="21.75" customHeight="1">
      <c r="A146" s="39"/>
      <c r="B146" s="40"/>
      <c r="C146" s="214" t="s">
        <v>408</v>
      </c>
      <c r="D146" s="214" t="s">
        <v>159</v>
      </c>
      <c r="E146" s="215" t="s">
        <v>3196</v>
      </c>
      <c r="F146" s="216" t="s">
        <v>3197</v>
      </c>
      <c r="G146" s="217" t="s">
        <v>190</v>
      </c>
      <c r="H146" s="218">
        <v>0.46500000000000002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72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641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3197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72</v>
      </c>
    </row>
    <row r="148" s="2" customFormat="1" ht="21.75" customHeight="1">
      <c r="A148" s="39"/>
      <c r="B148" s="40"/>
      <c r="C148" s="214" t="s">
        <v>416</v>
      </c>
      <c r="D148" s="214" t="s">
        <v>159</v>
      </c>
      <c r="E148" s="215" t="s">
        <v>3198</v>
      </c>
      <c r="F148" s="216" t="s">
        <v>3199</v>
      </c>
      <c r="G148" s="217" t="s">
        <v>247</v>
      </c>
      <c r="H148" s="218">
        <v>42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72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252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3200</v>
      </c>
      <c r="G149" s="41"/>
      <c r="H149" s="41"/>
      <c r="I149" s="229"/>
      <c r="J149" s="41"/>
      <c r="K149" s="41"/>
      <c r="L149" s="45"/>
      <c r="M149" s="281"/>
      <c r="N149" s="282"/>
      <c r="O149" s="283"/>
      <c r="P149" s="283"/>
      <c r="Q149" s="283"/>
      <c r="R149" s="283"/>
      <c r="S149" s="283"/>
      <c r="T149" s="28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72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QUxpF3tCWsCTqXy2+5Om4Q8JIlBUmu1cyaVSlF+yxdDQ1Rk5l/8zEVfQWpzQmytM9E9RAam1+r956QzOYcMXIQ==" hashValue="9TcDoT9KhaX2dbysYS/4K224jWGqzF3/QSzRvaX+ZwEjntzn8SR0LyRgHOj9z/DxRNTsawieU13qMPfnCp4hXQ==" algorithmName="SHA-512" password="CC35"/>
  <autoFilter ref="C84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2076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3201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8. 6. 2022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3202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ROUND((SUM(BE91:BE299)),  2)</f>
        <v>0</v>
      </c>
      <c r="G35" s="39"/>
      <c r="H35" s="39"/>
      <c r="I35" s="159">
        <v>0.20999999999999999</v>
      </c>
      <c r="J35" s="158">
        <f>ROUND(((SUM(BE91:BE299))*I35),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ROUND((SUM(BF91:BF299)),  2)</f>
        <v>0</v>
      </c>
      <c r="G36" s="39"/>
      <c r="H36" s="39"/>
      <c r="I36" s="159">
        <v>0.14999999999999999</v>
      </c>
      <c r="J36" s="158">
        <f>ROUND(((SUM(BF91:BF299))*I36),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ROUND((SUM(BG91:BG299)),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ROUND((SUM(BH91:BH299)),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ROUND((SUM(BI91:BI299)),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rev22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2076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02f - Elektroinstalace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8. 6. 2022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3203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3204</v>
      </c>
      <c r="E65" s="179"/>
      <c r="F65" s="179"/>
      <c r="G65" s="179"/>
      <c r="H65" s="179"/>
      <c r="I65" s="179"/>
      <c r="J65" s="180">
        <f>J107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3205</v>
      </c>
      <c r="E66" s="179"/>
      <c r="F66" s="179"/>
      <c r="G66" s="179"/>
      <c r="H66" s="179"/>
      <c r="I66" s="179"/>
      <c r="J66" s="180">
        <f>J170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3206</v>
      </c>
      <c r="E67" s="179"/>
      <c r="F67" s="179"/>
      <c r="G67" s="179"/>
      <c r="H67" s="179"/>
      <c r="I67" s="179"/>
      <c r="J67" s="180">
        <f>J183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3207</v>
      </c>
      <c r="E68" s="179"/>
      <c r="F68" s="179"/>
      <c r="G68" s="179"/>
      <c r="H68" s="179"/>
      <c r="I68" s="179"/>
      <c r="J68" s="180">
        <f>J252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3208</v>
      </c>
      <c r="E69" s="179"/>
      <c r="F69" s="179"/>
      <c r="G69" s="179"/>
      <c r="H69" s="179"/>
      <c r="I69" s="179"/>
      <c r="J69" s="180">
        <f>J289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142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1" t="str">
        <f>E7</f>
        <v>Rekonstrukce objektu č.p. 2983 U Synagogy SO01 stavební úpravy budovy rev22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650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2076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02f - Elektroinstalace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8. 6. 2022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Č. Lípa</v>
      </c>
      <c r="G87" s="41"/>
      <c r="H87" s="41"/>
      <c r="I87" s="33" t="s">
        <v>31</v>
      </c>
      <c r="J87" s="37" t="str">
        <f>E23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143</v>
      </c>
      <c r="D90" s="190" t="s">
        <v>57</v>
      </c>
      <c r="E90" s="190" t="s">
        <v>53</v>
      </c>
      <c r="F90" s="190" t="s">
        <v>54</v>
      </c>
      <c r="G90" s="190" t="s">
        <v>144</v>
      </c>
      <c r="H90" s="190" t="s">
        <v>145</v>
      </c>
      <c r="I90" s="190" t="s">
        <v>146</v>
      </c>
      <c r="J90" s="190" t="s">
        <v>124</v>
      </c>
      <c r="K90" s="191" t="s">
        <v>147</v>
      </c>
      <c r="L90" s="192"/>
      <c r="M90" s="93" t="s">
        <v>19</v>
      </c>
      <c r="N90" s="94" t="s">
        <v>42</v>
      </c>
      <c r="O90" s="94" t="s">
        <v>148</v>
      </c>
      <c r="P90" s="94" t="s">
        <v>149</v>
      </c>
      <c r="Q90" s="94" t="s">
        <v>150</v>
      </c>
      <c r="R90" s="94" t="s">
        <v>151</v>
      </c>
      <c r="S90" s="94" t="s">
        <v>152</v>
      </c>
      <c r="T90" s="95" t="s">
        <v>153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154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P92+P107+P170+P183+P252+P289</f>
        <v>0</v>
      </c>
      <c r="Q91" s="97"/>
      <c r="R91" s="195">
        <f>R92+R107+R170+R183+R252+R289</f>
        <v>0</v>
      </c>
      <c r="S91" s="97"/>
      <c r="T91" s="196">
        <f>T92+T107+T170+T183+T252+T289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125</v>
      </c>
      <c r="BK91" s="197">
        <f>BK92+BK107+BK170+BK183+BK252+BK289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3060</v>
      </c>
      <c r="F92" s="201" t="s">
        <v>3209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SUM(P93:P106)</f>
        <v>0</v>
      </c>
      <c r="Q92" s="206"/>
      <c r="R92" s="207">
        <f>SUM(R93:R106)</f>
        <v>0</v>
      </c>
      <c r="S92" s="206"/>
      <c r="T92" s="208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157</v>
      </c>
      <c r="BK92" s="211">
        <f>SUM(BK93:BK106)</f>
        <v>0</v>
      </c>
    </row>
    <row r="93" s="2" customFormat="1" ht="78" customHeight="1">
      <c r="A93" s="39"/>
      <c r="B93" s="40"/>
      <c r="C93" s="214" t="s">
        <v>80</v>
      </c>
      <c r="D93" s="214" t="s">
        <v>159</v>
      </c>
      <c r="E93" s="215" t="s">
        <v>3210</v>
      </c>
      <c r="F93" s="216" t="s">
        <v>3211</v>
      </c>
      <c r="G93" s="217" t="s">
        <v>3064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164</v>
      </c>
      <c r="AT93" s="225" t="s">
        <v>159</v>
      </c>
      <c r="AU93" s="225" t="s">
        <v>80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164</v>
      </c>
      <c r="BM93" s="225" t="s">
        <v>82</v>
      </c>
    </row>
    <row r="94" s="2" customFormat="1">
      <c r="A94" s="39"/>
      <c r="B94" s="40"/>
      <c r="C94" s="41"/>
      <c r="D94" s="227" t="s">
        <v>166</v>
      </c>
      <c r="E94" s="41"/>
      <c r="F94" s="228" t="s">
        <v>3212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80</v>
      </c>
    </row>
    <row r="95" s="2" customFormat="1" ht="16.5" customHeight="1">
      <c r="A95" s="39"/>
      <c r="B95" s="40"/>
      <c r="C95" s="214" t="s">
        <v>82</v>
      </c>
      <c r="D95" s="214" t="s">
        <v>159</v>
      </c>
      <c r="E95" s="215" t="s">
        <v>3213</v>
      </c>
      <c r="F95" s="216" t="s">
        <v>3214</v>
      </c>
      <c r="G95" s="217" t="s">
        <v>3064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164</v>
      </c>
      <c r="AT95" s="225" t="s">
        <v>159</v>
      </c>
      <c r="AU95" s="225" t="s">
        <v>80</v>
      </c>
      <c r="AY95" s="18" t="s">
        <v>157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80</v>
      </c>
      <c r="BK95" s="226">
        <f>ROUND(I95*H95,2)</f>
        <v>0</v>
      </c>
      <c r="BL95" s="18" t="s">
        <v>164</v>
      </c>
      <c r="BM95" s="225" t="s">
        <v>164</v>
      </c>
    </row>
    <row r="96" s="2" customFormat="1">
      <c r="A96" s="39"/>
      <c r="B96" s="40"/>
      <c r="C96" s="41"/>
      <c r="D96" s="227" t="s">
        <v>166</v>
      </c>
      <c r="E96" s="41"/>
      <c r="F96" s="228" t="s">
        <v>3215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80</v>
      </c>
    </row>
    <row r="97" s="2" customFormat="1" ht="16.5" customHeight="1">
      <c r="A97" s="39"/>
      <c r="B97" s="40"/>
      <c r="C97" s="214" t="s">
        <v>111</v>
      </c>
      <c r="D97" s="214" t="s">
        <v>159</v>
      </c>
      <c r="E97" s="215" t="s">
        <v>3216</v>
      </c>
      <c r="F97" s="216" t="s">
        <v>3217</v>
      </c>
      <c r="G97" s="217" t="s">
        <v>3064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197</v>
      </c>
    </row>
    <row r="98" s="2" customFormat="1">
      <c r="A98" s="39"/>
      <c r="B98" s="40"/>
      <c r="C98" s="41"/>
      <c r="D98" s="227" t="s">
        <v>166</v>
      </c>
      <c r="E98" s="41"/>
      <c r="F98" s="228" t="s">
        <v>3218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16.5" customHeight="1">
      <c r="A99" s="39"/>
      <c r="B99" s="40"/>
      <c r="C99" s="214" t="s">
        <v>164</v>
      </c>
      <c r="D99" s="214" t="s">
        <v>159</v>
      </c>
      <c r="E99" s="215" t="s">
        <v>3219</v>
      </c>
      <c r="F99" s="216" t="s">
        <v>3220</v>
      </c>
      <c r="G99" s="217" t="s">
        <v>3064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222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3221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89.25" customHeight="1">
      <c r="A101" s="39"/>
      <c r="B101" s="40"/>
      <c r="C101" s="214" t="s">
        <v>187</v>
      </c>
      <c r="D101" s="214" t="s">
        <v>159</v>
      </c>
      <c r="E101" s="215" t="s">
        <v>3222</v>
      </c>
      <c r="F101" s="216" t="s">
        <v>3223</v>
      </c>
      <c r="G101" s="217" t="s">
        <v>3064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236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3224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89.25" customHeight="1">
      <c r="A103" s="39"/>
      <c r="B103" s="40"/>
      <c r="C103" s="214" t="s">
        <v>197</v>
      </c>
      <c r="D103" s="214" t="s">
        <v>159</v>
      </c>
      <c r="E103" s="215" t="s">
        <v>3225</v>
      </c>
      <c r="F103" s="216" t="s">
        <v>3226</v>
      </c>
      <c r="G103" s="217" t="s">
        <v>3064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270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3227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209</v>
      </c>
      <c r="D105" s="214" t="s">
        <v>159</v>
      </c>
      <c r="E105" s="215" t="s">
        <v>3228</v>
      </c>
      <c r="F105" s="216" t="s">
        <v>3229</v>
      </c>
      <c r="G105" s="217" t="s">
        <v>273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283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3229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3120</v>
      </c>
      <c r="F107" s="201" t="s">
        <v>3230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SUM(P108:P169)</f>
        <v>0</v>
      </c>
      <c r="Q107" s="206"/>
      <c r="R107" s="207">
        <f>SUM(R108:R169)</f>
        <v>0</v>
      </c>
      <c r="S107" s="206"/>
      <c r="T107" s="208">
        <f>SUM(T108:T169)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80</v>
      </c>
      <c r="AT107" s="210" t="s">
        <v>71</v>
      </c>
      <c r="AU107" s="210" t="s">
        <v>72</v>
      </c>
      <c r="AY107" s="209" t="s">
        <v>157</v>
      </c>
      <c r="BK107" s="211">
        <f>SUM(BK108:BK169)</f>
        <v>0</v>
      </c>
    </row>
    <row r="108" s="2" customFormat="1" ht="16.5" customHeight="1">
      <c r="A108" s="39"/>
      <c r="B108" s="40"/>
      <c r="C108" s="214" t="s">
        <v>222</v>
      </c>
      <c r="D108" s="214" t="s">
        <v>159</v>
      </c>
      <c r="E108" s="215" t="s">
        <v>3231</v>
      </c>
      <c r="F108" s="216" t="s">
        <v>3232</v>
      </c>
      <c r="G108" s="217" t="s">
        <v>247</v>
      </c>
      <c r="H108" s="218">
        <v>25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164</v>
      </c>
      <c r="AT108" s="225" t="s">
        <v>159</v>
      </c>
      <c r="AU108" s="225" t="s">
        <v>80</v>
      </c>
      <c r="AY108" s="18" t="s">
        <v>157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164</v>
      </c>
      <c r="BM108" s="225" t="s">
        <v>300</v>
      </c>
    </row>
    <row r="109" s="2" customFormat="1">
      <c r="A109" s="39"/>
      <c r="B109" s="40"/>
      <c r="C109" s="41"/>
      <c r="D109" s="227" t="s">
        <v>166</v>
      </c>
      <c r="E109" s="41"/>
      <c r="F109" s="228" t="s">
        <v>3232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80</v>
      </c>
    </row>
    <row r="110" s="2" customFormat="1" ht="16.5" customHeight="1">
      <c r="A110" s="39"/>
      <c r="B110" s="40"/>
      <c r="C110" s="214" t="s">
        <v>195</v>
      </c>
      <c r="D110" s="214" t="s">
        <v>159</v>
      </c>
      <c r="E110" s="215" t="s">
        <v>3233</v>
      </c>
      <c r="F110" s="216" t="s">
        <v>3234</v>
      </c>
      <c r="G110" s="217" t="s">
        <v>247</v>
      </c>
      <c r="H110" s="218">
        <v>172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80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315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3234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80</v>
      </c>
    </row>
    <row r="112" s="2" customFormat="1" ht="16.5" customHeight="1">
      <c r="A112" s="39"/>
      <c r="B112" s="40"/>
      <c r="C112" s="214" t="s">
        <v>236</v>
      </c>
      <c r="D112" s="214" t="s">
        <v>159</v>
      </c>
      <c r="E112" s="215" t="s">
        <v>3235</v>
      </c>
      <c r="F112" s="216" t="s">
        <v>3236</v>
      </c>
      <c r="G112" s="217" t="s">
        <v>247</v>
      </c>
      <c r="H112" s="218">
        <v>325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80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332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3236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80</v>
      </c>
    </row>
    <row r="114" s="2" customFormat="1" ht="16.5" customHeight="1">
      <c r="A114" s="39"/>
      <c r="B114" s="40"/>
      <c r="C114" s="214" t="s">
        <v>244</v>
      </c>
      <c r="D114" s="214" t="s">
        <v>159</v>
      </c>
      <c r="E114" s="215" t="s">
        <v>3237</v>
      </c>
      <c r="F114" s="216" t="s">
        <v>3238</v>
      </c>
      <c r="G114" s="217" t="s">
        <v>247</v>
      </c>
      <c r="H114" s="218">
        <v>212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80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345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3238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80</v>
      </c>
    </row>
    <row r="116" s="2" customFormat="1" ht="16.5" customHeight="1">
      <c r="A116" s="39"/>
      <c r="B116" s="40"/>
      <c r="C116" s="214" t="s">
        <v>270</v>
      </c>
      <c r="D116" s="214" t="s">
        <v>159</v>
      </c>
      <c r="E116" s="215" t="s">
        <v>3239</v>
      </c>
      <c r="F116" s="216" t="s">
        <v>3240</v>
      </c>
      <c r="G116" s="217" t="s">
        <v>247</v>
      </c>
      <c r="H116" s="218">
        <v>237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80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359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3240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80</v>
      </c>
    </row>
    <row r="118" s="2" customFormat="1" ht="16.5" customHeight="1">
      <c r="A118" s="39"/>
      <c r="B118" s="40"/>
      <c r="C118" s="214" t="s">
        <v>275</v>
      </c>
      <c r="D118" s="214" t="s">
        <v>159</v>
      </c>
      <c r="E118" s="215" t="s">
        <v>3241</v>
      </c>
      <c r="F118" s="216" t="s">
        <v>3242</v>
      </c>
      <c r="G118" s="217" t="s">
        <v>247</v>
      </c>
      <c r="H118" s="218">
        <v>9815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80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366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3242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80</v>
      </c>
    </row>
    <row r="120" s="2" customFormat="1" ht="16.5" customHeight="1">
      <c r="A120" s="39"/>
      <c r="B120" s="40"/>
      <c r="C120" s="214" t="s">
        <v>283</v>
      </c>
      <c r="D120" s="214" t="s">
        <v>159</v>
      </c>
      <c r="E120" s="215" t="s">
        <v>3243</v>
      </c>
      <c r="F120" s="216" t="s">
        <v>3244</v>
      </c>
      <c r="G120" s="217" t="s">
        <v>247</v>
      </c>
      <c r="H120" s="218">
        <v>1687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80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381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3244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80</v>
      </c>
    </row>
    <row r="122" s="2" customFormat="1" ht="16.5" customHeight="1">
      <c r="A122" s="39"/>
      <c r="B122" s="40"/>
      <c r="C122" s="214" t="s">
        <v>8</v>
      </c>
      <c r="D122" s="214" t="s">
        <v>159</v>
      </c>
      <c r="E122" s="215" t="s">
        <v>3245</v>
      </c>
      <c r="F122" s="216" t="s">
        <v>3246</v>
      </c>
      <c r="G122" s="217" t="s">
        <v>247</v>
      </c>
      <c r="H122" s="218">
        <v>7745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80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401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3246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80</v>
      </c>
    </row>
    <row r="124" s="2" customFormat="1" ht="16.5" customHeight="1">
      <c r="A124" s="39"/>
      <c r="B124" s="40"/>
      <c r="C124" s="214" t="s">
        <v>300</v>
      </c>
      <c r="D124" s="214" t="s">
        <v>159</v>
      </c>
      <c r="E124" s="215" t="s">
        <v>3247</v>
      </c>
      <c r="F124" s="216" t="s">
        <v>3248</v>
      </c>
      <c r="G124" s="217" t="s">
        <v>247</v>
      </c>
      <c r="H124" s="218">
        <v>455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80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416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3248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80</v>
      </c>
    </row>
    <row r="126" s="2" customFormat="1" ht="16.5" customHeight="1">
      <c r="A126" s="39"/>
      <c r="B126" s="40"/>
      <c r="C126" s="214" t="s">
        <v>305</v>
      </c>
      <c r="D126" s="214" t="s">
        <v>159</v>
      </c>
      <c r="E126" s="215" t="s">
        <v>3249</v>
      </c>
      <c r="F126" s="216" t="s">
        <v>3250</v>
      </c>
      <c r="G126" s="217" t="s">
        <v>247</v>
      </c>
      <c r="H126" s="218">
        <v>75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80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428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3250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80</v>
      </c>
    </row>
    <row r="128" s="2" customFormat="1" ht="16.5" customHeight="1">
      <c r="A128" s="39"/>
      <c r="B128" s="40"/>
      <c r="C128" s="214" t="s">
        <v>315</v>
      </c>
      <c r="D128" s="214" t="s">
        <v>159</v>
      </c>
      <c r="E128" s="215" t="s">
        <v>3251</v>
      </c>
      <c r="F128" s="216" t="s">
        <v>19</v>
      </c>
      <c r="G128" s="217" t="s">
        <v>247</v>
      </c>
      <c r="H128" s="218">
        <v>82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3252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3253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16.5" customHeight="1">
      <c r="A130" s="39"/>
      <c r="B130" s="40"/>
      <c r="C130" s="214" t="s">
        <v>322</v>
      </c>
      <c r="D130" s="214" t="s">
        <v>159</v>
      </c>
      <c r="E130" s="215" t="s">
        <v>3254</v>
      </c>
      <c r="F130" s="216" t="s">
        <v>3255</v>
      </c>
      <c r="G130" s="217" t="s">
        <v>247</v>
      </c>
      <c r="H130" s="218">
        <v>425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80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442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3255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80</v>
      </c>
    </row>
    <row r="132" s="2" customFormat="1" ht="16.5" customHeight="1">
      <c r="A132" s="39"/>
      <c r="B132" s="40"/>
      <c r="C132" s="214" t="s">
        <v>332</v>
      </c>
      <c r="D132" s="214" t="s">
        <v>159</v>
      </c>
      <c r="E132" s="215" t="s">
        <v>3256</v>
      </c>
      <c r="F132" s="216" t="s">
        <v>3257</v>
      </c>
      <c r="G132" s="217" t="s">
        <v>247</v>
      </c>
      <c r="H132" s="218">
        <v>270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80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454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3257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80</v>
      </c>
    </row>
    <row r="134" s="2" customFormat="1" ht="24.15" customHeight="1">
      <c r="A134" s="39"/>
      <c r="B134" s="40"/>
      <c r="C134" s="214" t="s">
        <v>7</v>
      </c>
      <c r="D134" s="214" t="s">
        <v>159</v>
      </c>
      <c r="E134" s="215" t="s">
        <v>3258</v>
      </c>
      <c r="F134" s="216" t="s">
        <v>3259</v>
      </c>
      <c r="G134" s="217" t="s">
        <v>247</v>
      </c>
      <c r="H134" s="218">
        <v>430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80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468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3259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80</v>
      </c>
    </row>
    <row r="136" s="2" customFormat="1" ht="16.5" customHeight="1">
      <c r="A136" s="39"/>
      <c r="B136" s="40"/>
      <c r="C136" s="214" t="s">
        <v>345</v>
      </c>
      <c r="D136" s="214" t="s">
        <v>159</v>
      </c>
      <c r="E136" s="215" t="s">
        <v>3260</v>
      </c>
      <c r="F136" s="216" t="s">
        <v>3261</v>
      </c>
      <c r="G136" s="217" t="s">
        <v>247</v>
      </c>
      <c r="H136" s="218">
        <v>350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80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487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3261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80</v>
      </c>
    </row>
    <row r="138" s="2" customFormat="1" ht="16.5" customHeight="1">
      <c r="A138" s="39"/>
      <c r="B138" s="40"/>
      <c r="C138" s="214" t="s">
        <v>352</v>
      </c>
      <c r="D138" s="214" t="s">
        <v>159</v>
      </c>
      <c r="E138" s="215" t="s">
        <v>3262</v>
      </c>
      <c r="F138" s="216" t="s">
        <v>3263</v>
      </c>
      <c r="G138" s="217" t="s">
        <v>247</v>
      </c>
      <c r="H138" s="218">
        <v>175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80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504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3263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80</v>
      </c>
    </row>
    <row r="140" s="2" customFormat="1" ht="16.5" customHeight="1">
      <c r="A140" s="39"/>
      <c r="B140" s="40"/>
      <c r="C140" s="214" t="s">
        <v>359</v>
      </c>
      <c r="D140" s="214" t="s">
        <v>159</v>
      </c>
      <c r="E140" s="215" t="s">
        <v>3264</v>
      </c>
      <c r="F140" s="216" t="s">
        <v>3265</v>
      </c>
      <c r="G140" s="217" t="s">
        <v>247</v>
      </c>
      <c r="H140" s="218">
        <v>875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80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515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3265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80</v>
      </c>
    </row>
    <row r="142" s="2" customFormat="1" ht="37.8" customHeight="1">
      <c r="A142" s="39"/>
      <c r="B142" s="40"/>
      <c r="C142" s="214" t="s">
        <v>741</v>
      </c>
      <c r="D142" s="214" t="s">
        <v>159</v>
      </c>
      <c r="E142" s="215" t="s">
        <v>3266</v>
      </c>
      <c r="F142" s="216" t="s">
        <v>3267</v>
      </c>
      <c r="G142" s="217" t="s">
        <v>3116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80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528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3267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80</v>
      </c>
    </row>
    <row r="144" s="2" customFormat="1" ht="33" customHeight="1">
      <c r="A144" s="39"/>
      <c r="B144" s="40"/>
      <c r="C144" s="214" t="s">
        <v>366</v>
      </c>
      <c r="D144" s="214" t="s">
        <v>159</v>
      </c>
      <c r="E144" s="215" t="s">
        <v>3268</v>
      </c>
      <c r="F144" s="216" t="s">
        <v>3269</v>
      </c>
      <c r="G144" s="217" t="s">
        <v>247</v>
      </c>
      <c r="H144" s="218">
        <v>25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80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547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3270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80</v>
      </c>
    </row>
    <row r="146" s="2" customFormat="1" ht="33" customHeight="1">
      <c r="A146" s="39"/>
      <c r="B146" s="40"/>
      <c r="C146" s="214" t="s">
        <v>374</v>
      </c>
      <c r="D146" s="214" t="s">
        <v>159</v>
      </c>
      <c r="E146" s="215" t="s">
        <v>3271</v>
      </c>
      <c r="F146" s="216" t="s">
        <v>3272</v>
      </c>
      <c r="G146" s="217" t="s">
        <v>247</v>
      </c>
      <c r="H146" s="218">
        <v>50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80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567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3273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80</v>
      </c>
    </row>
    <row r="148" s="2" customFormat="1" ht="44.25" customHeight="1">
      <c r="A148" s="39"/>
      <c r="B148" s="40"/>
      <c r="C148" s="214" t="s">
        <v>381</v>
      </c>
      <c r="D148" s="214" t="s">
        <v>159</v>
      </c>
      <c r="E148" s="215" t="s">
        <v>3274</v>
      </c>
      <c r="F148" s="216" t="s">
        <v>3275</v>
      </c>
      <c r="G148" s="217" t="s">
        <v>247</v>
      </c>
      <c r="H148" s="218">
        <v>80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80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576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3276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80</v>
      </c>
    </row>
    <row r="150" s="2" customFormat="1" ht="44.25" customHeight="1">
      <c r="A150" s="39"/>
      <c r="B150" s="40"/>
      <c r="C150" s="214" t="s">
        <v>392</v>
      </c>
      <c r="D150" s="214" t="s">
        <v>159</v>
      </c>
      <c r="E150" s="215" t="s">
        <v>3277</v>
      </c>
      <c r="F150" s="216" t="s">
        <v>3278</v>
      </c>
      <c r="G150" s="217" t="s">
        <v>247</v>
      </c>
      <c r="H150" s="218">
        <v>180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80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585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3279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80</v>
      </c>
    </row>
    <row r="152" s="2" customFormat="1" ht="44.25" customHeight="1">
      <c r="A152" s="39"/>
      <c r="B152" s="40"/>
      <c r="C152" s="214" t="s">
        <v>401</v>
      </c>
      <c r="D152" s="214" t="s">
        <v>159</v>
      </c>
      <c r="E152" s="215" t="s">
        <v>3280</v>
      </c>
      <c r="F152" s="216" t="s">
        <v>3281</v>
      </c>
      <c r="G152" s="217" t="s">
        <v>247</v>
      </c>
      <c r="H152" s="218">
        <v>90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164</v>
      </c>
      <c r="AT152" s="225" t="s">
        <v>159</v>
      </c>
      <c r="AU152" s="225" t="s">
        <v>80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164</v>
      </c>
      <c r="BM152" s="225" t="s">
        <v>601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3282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80</v>
      </c>
    </row>
    <row r="154" s="2" customFormat="1" ht="44.25" customHeight="1">
      <c r="A154" s="39"/>
      <c r="B154" s="40"/>
      <c r="C154" s="214" t="s">
        <v>408</v>
      </c>
      <c r="D154" s="214" t="s">
        <v>159</v>
      </c>
      <c r="E154" s="215" t="s">
        <v>3283</v>
      </c>
      <c r="F154" s="216" t="s">
        <v>3284</v>
      </c>
      <c r="G154" s="217" t="s">
        <v>247</v>
      </c>
      <c r="H154" s="218">
        <v>120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80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626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3285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80</v>
      </c>
    </row>
    <row r="156" s="2" customFormat="1" ht="55.5" customHeight="1">
      <c r="A156" s="39"/>
      <c r="B156" s="40"/>
      <c r="C156" s="214" t="s">
        <v>416</v>
      </c>
      <c r="D156" s="214" t="s">
        <v>159</v>
      </c>
      <c r="E156" s="215" t="s">
        <v>3286</v>
      </c>
      <c r="F156" s="216" t="s">
        <v>3287</v>
      </c>
      <c r="G156" s="217" t="s">
        <v>247</v>
      </c>
      <c r="H156" s="218">
        <v>115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164</v>
      </c>
      <c r="AT156" s="225" t="s">
        <v>159</v>
      </c>
      <c r="AU156" s="225" t="s">
        <v>80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164</v>
      </c>
      <c r="BM156" s="225" t="s">
        <v>641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3288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80</v>
      </c>
    </row>
    <row r="158" s="2" customFormat="1" ht="16.5" customHeight="1">
      <c r="A158" s="39"/>
      <c r="B158" s="40"/>
      <c r="C158" s="214" t="s">
        <v>422</v>
      </c>
      <c r="D158" s="214" t="s">
        <v>159</v>
      </c>
      <c r="E158" s="215" t="s">
        <v>3289</v>
      </c>
      <c r="F158" s="216" t="s">
        <v>3290</v>
      </c>
      <c r="G158" s="217" t="s">
        <v>247</v>
      </c>
      <c r="H158" s="218">
        <v>40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164</v>
      </c>
      <c r="AT158" s="225" t="s">
        <v>159</v>
      </c>
      <c r="AU158" s="225" t="s">
        <v>80</v>
      </c>
      <c r="AY158" s="18" t="s">
        <v>157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80</v>
      </c>
      <c r="BK158" s="226">
        <f>ROUND(I158*H158,2)</f>
        <v>0</v>
      </c>
      <c r="BL158" s="18" t="s">
        <v>164</v>
      </c>
      <c r="BM158" s="225" t="s">
        <v>252</v>
      </c>
    </row>
    <row r="159" s="2" customFormat="1">
      <c r="A159" s="39"/>
      <c r="B159" s="40"/>
      <c r="C159" s="41"/>
      <c r="D159" s="227" t="s">
        <v>166</v>
      </c>
      <c r="E159" s="41"/>
      <c r="F159" s="228" t="s">
        <v>3290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166</v>
      </c>
      <c r="AU159" s="18" t="s">
        <v>80</v>
      </c>
    </row>
    <row r="160" s="2" customFormat="1" ht="44.25" customHeight="1">
      <c r="A160" s="39"/>
      <c r="B160" s="40"/>
      <c r="C160" s="214" t="s">
        <v>428</v>
      </c>
      <c r="D160" s="214" t="s">
        <v>159</v>
      </c>
      <c r="E160" s="215" t="s">
        <v>3291</v>
      </c>
      <c r="F160" s="216" t="s">
        <v>3292</v>
      </c>
      <c r="G160" s="217" t="s">
        <v>3116</v>
      </c>
      <c r="H160" s="218">
        <v>1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80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1112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3293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80</v>
      </c>
    </row>
    <row r="162" s="2" customFormat="1" ht="16.5" customHeight="1">
      <c r="A162" s="39"/>
      <c r="B162" s="40"/>
      <c r="C162" s="214" t="s">
        <v>435</v>
      </c>
      <c r="D162" s="214" t="s">
        <v>159</v>
      </c>
      <c r="E162" s="215" t="s">
        <v>3294</v>
      </c>
      <c r="F162" s="216" t="s">
        <v>3295</v>
      </c>
      <c r="G162" s="217" t="s">
        <v>3116</v>
      </c>
      <c r="H162" s="218">
        <v>1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164</v>
      </c>
      <c r="AT162" s="225" t="s">
        <v>159</v>
      </c>
      <c r="AU162" s="225" t="s">
        <v>80</v>
      </c>
      <c r="AY162" s="18" t="s">
        <v>157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80</v>
      </c>
      <c r="BK162" s="226">
        <f>ROUND(I162*H162,2)</f>
        <v>0</v>
      </c>
      <c r="BL162" s="18" t="s">
        <v>164</v>
      </c>
      <c r="BM162" s="225" t="s">
        <v>1122</v>
      </c>
    </row>
    <row r="163" s="2" customFormat="1">
      <c r="A163" s="39"/>
      <c r="B163" s="40"/>
      <c r="C163" s="41"/>
      <c r="D163" s="227" t="s">
        <v>166</v>
      </c>
      <c r="E163" s="41"/>
      <c r="F163" s="228" t="s">
        <v>3295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80</v>
      </c>
    </row>
    <row r="164" s="2" customFormat="1" ht="16.5" customHeight="1">
      <c r="A164" s="39"/>
      <c r="B164" s="40"/>
      <c r="C164" s="214" t="s">
        <v>442</v>
      </c>
      <c r="D164" s="214" t="s">
        <v>159</v>
      </c>
      <c r="E164" s="215" t="s">
        <v>3296</v>
      </c>
      <c r="F164" s="216" t="s">
        <v>3297</v>
      </c>
      <c r="G164" s="217" t="s">
        <v>3116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80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1135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3297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80</v>
      </c>
    </row>
    <row r="166" s="2" customFormat="1" ht="24.15" customHeight="1">
      <c r="A166" s="39"/>
      <c r="B166" s="40"/>
      <c r="C166" s="214" t="s">
        <v>448</v>
      </c>
      <c r="D166" s="214" t="s">
        <v>159</v>
      </c>
      <c r="E166" s="215" t="s">
        <v>3298</v>
      </c>
      <c r="F166" s="216" t="s">
        <v>3299</v>
      </c>
      <c r="G166" s="217" t="s">
        <v>3300</v>
      </c>
      <c r="H166" s="218">
        <v>160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164</v>
      </c>
      <c r="AT166" s="225" t="s">
        <v>159</v>
      </c>
      <c r="AU166" s="225" t="s">
        <v>80</v>
      </c>
      <c r="AY166" s="18" t="s">
        <v>157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80</v>
      </c>
      <c r="BK166" s="226">
        <f>ROUND(I166*H166,2)</f>
        <v>0</v>
      </c>
      <c r="BL166" s="18" t="s">
        <v>164</v>
      </c>
      <c r="BM166" s="225" t="s">
        <v>1143</v>
      </c>
    </row>
    <row r="167" s="2" customFormat="1">
      <c r="A167" s="39"/>
      <c r="B167" s="40"/>
      <c r="C167" s="41"/>
      <c r="D167" s="227" t="s">
        <v>166</v>
      </c>
      <c r="E167" s="41"/>
      <c r="F167" s="228" t="s">
        <v>3299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166</v>
      </c>
      <c r="AU167" s="18" t="s">
        <v>80</v>
      </c>
    </row>
    <row r="168" s="2" customFormat="1" ht="16.5" customHeight="1">
      <c r="A168" s="39"/>
      <c r="B168" s="40"/>
      <c r="C168" s="214" t="s">
        <v>454</v>
      </c>
      <c r="D168" s="214" t="s">
        <v>159</v>
      </c>
      <c r="E168" s="215" t="s">
        <v>3301</v>
      </c>
      <c r="F168" s="216" t="s">
        <v>3302</v>
      </c>
      <c r="G168" s="217" t="s">
        <v>273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80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1156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3302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80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3303</v>
      </c>
      <c r="F170" s="201" t="s">
        <v>3304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SUM(P171:P182)</f>
        <v>0</v>
      </c>
      <c r="Q170" s="206"/>
      <c r="R170" s="207">
        <f>SUM(R171:R182)</f>
        <v>0</v>
      </c>
      <c r="S170" s="206"/>
      <c r="T170" s="208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157</v>
      </c>
      <c r="BK170" s="211">
        <f>SUM(BK171:BK182)</f>
        <v>0</v>
      </c>
    </row>
    <row r="171" s="2" customFormat="1" ht="55.5" customHeight="1">
      <c r="A171" s="39"/>
      <c r="B171" s="40"/>
      <c r="C171" s="214" t="s">
        <v>461</v>
      </c>
      <c r="D171" s="214" t="s">
        <v>159</v>
      </c>
      <c r="E171" s="215" t="s">
        <v>3305</v>
      </c>
      <c r="F171" s="216" t="s">
        <v>3306</v>
      </c>
      <c r="G171" s="217" t="s">
        <v>3064</v>
      </c>
      <c r="H171" s="218">
        <v>15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43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164</v>
      </c>
      <c r="AT171" s="225" t="s">
        <v>159</v>
      </c>
      <c r="AU171" s="225" t="s">
        <v>80</v>
      </c>
      <c r="AY171" s="18" t="s">
        <v>157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80</v>
      </c>
      <c r="BK171" s="226">
        <f>ROUND(I171*H171,2)</f>
        <v>0</v>
      </c>
      <c r="BL171" s="18" t="s">
        <v>164</v>
      </c>
      <c r="BM171" s="225" t="s">
        <v>1169</v>
      </c>
    </row>
    <row r="172" s="2" customFormat="1">
      <c r="A172" s="39"/>
      <c r="B172" s="40"/>
      <c r="C172" s="41"/>
      <c r="D172" s="227" t="s">
        <v>166</v>
      </c>
      <c r="E172" s="41"/>
      <c r="F172" s="228" t="s">
        <v>3307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166</v>
      </c>
      <c r="AU172" s="18" t="s">
        <v>80</v>
      </c>
    </row>
    <row r="173" s="2" customFormat="1" ht="78" customHeight="1">
      <c r="A173" s="39"/>
      <c r="B173" s="40"/>
      <c r="C173" s="214" t="s">
        <v>468</v>
      </c>
      <c r="D173" s="214" t="s">
        <v>159</v>
      </c>
      <c r="E173" s="215" t="s">
        <v>3308</v>
      </c>
      <c r="F173" s="216" t="s">
        <v>3309</v>
      </c>
      <c r="G173" s="217" t="s">
        <v>3064</v>
      </c>
      <c r="H173" s="218">
        <v>73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164</v>
      </c>
      <c r="AT173" s="225" t="s">
        <v>159</v>
      </c>
      <c r="AU173" s="225" t="s">
        <v>80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164</v>
      </c>
      <c r="BM173" s="225" t="s">
        <v>1184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3310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80</v>
      </c>
    </row>
    <row r="175" s="2" customFormat="1" ht="66.75" customHeight="1">
      <c r="A175" s="39"/>
      <c r="B175" s="40"/>
      <c r="C175" s="214" t="s">
        <v>477</v>
      </c>
      <c r="D175" s="214" t="s">
        <v>159</v>
      </c>
      <c r="E175" s="215" t="s">
        <v>3311</v>
      </c>
      <c r="F175" s="216" t="s">
        <v>3312</v>
      </c>
      <c r="G175" s="217" t="s">
        <v>3064</v>
      </c>
      <c r="H175" s="218">
        <v>14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164</v>
      </c>
      <c r="AT175" s="225" t="s">
        <v>159</v>
      </c>
      <c r="AU175" s="225" t="s">
        <v>80</v>
      </c>
      <c r="AY175" s="18" t="s">
        <v>157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80</v>
      </c>
      <c r="BK175" s="226">
        <f>ROUND(I175*H175,2)</f>
        <v>0</v>
      </c>
      <c r="BL175" s="18" t="s">
        <v>164</v>
      </c>
      <c r="BM175" s="225" t="s">
        <v>1198</v>
      </c>
    </row>
    <row r="176" s="2" customFormat="1">
      <c r="A176" s="39"/>
      <c r="B176" s="40"/>
      <c r="C176" s="41"/>
      <c r="D176" s="227" t="s">
        <v>166</v>
      </c>
      <c r="E176" s="41"/>
      <c r="F176" s="228" t="s">
        <v>3313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166</v>
      </c>
      <c r="AU176" s="18" t="s">
        <v>80</v>
      </c>
    </row>
    <row r="177" s="2" customFormat="1" ht="44.25" customHeight="1">
      <c r="A177" s="39"/>
      <c r="B177" s="40"/>
      <c r="C177" s="214" t="s">
        <v>487</v>
      </c>
      <c r="D177" s="214" t="s">
        <v>159</v>
      </c>
      <c r="E177" s="215" t="s">
        <v>3314</v>
      </c>
      <c r="F177" s="216" t="s">
        <v>3315</v>
      </c>
      <c r="G177" s="217" t="s">
        <v>3064</v>
      </c>
      <c r="H177" s="218">
        <v>2</v>
      </c>
      <c r="I177" s="219"/>
      <c r="J177" s="220">
        <f>ROUND(I177*H177,2)</f>
        <v>0</v>
      </c>
      <c r="K177" s="216" t="s">
        <v>19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164</v>
      </c>
      <c r="AT177" s="225" t="s">
        <v>159</v>
      </c>
      <c r="AU177" s="225" t="s">
        <v>80</v>
      </c>
      <c r="AY177" s="18" t="s">
        <v>157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164</v>
      </c>
      <c r="BM177" s="225" t="s">
        <v>1207</v>
      </c>
    </row>
    <row r="178" s="2" customFormat="1">
      <c r="A178" s="39"/>
      <c r="B178" s="40"/>
      <c r="C178" s="41"/>
      <c r="D178" s="227" t="s">
        <v>166</v>
      </c>
      <c r="E178" s="41"/>
      <c r="F178" s="228" t="s">
        <v>3316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80</v>
      </c>
    </row>
    <row r="179" s="2" customFormat="1" ht="44.25" customHeight="1">
      <c r="A179" s="39"/>
      <c r="B179" s="40"/>
      <c r="C179" s="214" t="s">
        <v>496</v>
      </c>
      <c r="D179" s="214" t="s">
        <v>159</v>
      </c>
      <c r="E179" s="215" t="s">
        <v>3317</v>
      </c>
      <c r="F179" s="216" t="s">
        <v>3318</v>
      </c>
      <c r="G179" s="217" t="s">
        <v>3064</v>
      </c>
      <c r="H179" s="218">
        <v>2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164</v>
      </c>
      <c r="AT179" s="225" t="s">
        <v>159</v>
      </c>
      <c r="AU179" s="225" t="s">
        <v>80</v>
      </c>
      <c r="AY179" s="18" t="s">
        <v>157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80</v>
      </c>
      <c r="BK179" s="226">
        <f>ROUND(I179*H179,2)</f>
        <v>0</v>
      </c>
      <c r="BL179" s="18" t="s">
        <v>164</v>
      </c>
      <c r="BM179" s="225" t="s">
        <v>1238</v>
      </c>
    </row>
    <row r="180" s="2" customFormat="1">
      <c r="A180" s="39"/>
      <c r="B180" s="40"/>
      <c r="C180" s="41"/>
      <c r="D180" s="227" t="s">
        <v>166</v>
      </c>
      <c r="E180" s="41"/>
      <c r="F180" s="228" t="s">
        <v>3319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166</v>
      </c>
      <c r="AU180" s="18" t="s">
        <v>80</v>
      </c>
    </row>
    <row r="181" s="2" customFormat="1" ht="21.75" customHeight="1">
      <c r="A181" s="39"/>
      <c r="B181" s="40"/>
      <c r="C181" s="214" t="s">
        <v>504</v>
      </c>
      <c r="D181" s="214" t="s">
        <v>159</v>
      </c>
      <c r="E181" s="215" t="s">
        <v>3320</v>
      </c>
      <c r="F181" s="216" t="s">
        <v>3321</v>
      </c>
      <c r="G181" s="217" t="s">
        <v>273</v>
      </c>
      <c r="H181" s="218">
        <v>1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164</v>
      </c>
      <c r="AT181" s="225" t="s">
        <v>159</v>
      </c>
      <c r="AU181" s="225" t="s">
        <v>80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164</v>
      </c>
      <c r="BM181" s="225" t="s">
        <v>1246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3321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80</v>
      </c>
    </row>
    <row r="183" s="12" customFormat="1" ht="25.92" customHeight="1">
      <c r="A183" s="12"/>
      <c r="B183" s="198"/>
      <c r="C183" s="199"/>
      <c r="D183" s="200" t="s">
        <v>71</v>
      </c>
      <c r="E183" s="201" t="s">
        <v>3322</v>
      </c>
      <c r="F183" s="201" t="s">
        <v>3323</v>
      </c>
      <c r="G183" s="199"/>
      <c r="H183" s="199"/>
      <c r="I183" s="202"/>
      <c r="J183" s="203">
        <f>BK183</f>
        <v>0</v>
      </c>
      <c r="K183" s="199"/>
      <c r="L183" s="204"/>
      <c r="M183" s="205"/>
      <c r="N183" s="206"/>
      <c r="O183" s="206"/>
      <c r="P183" s="207">
        <f>SUM(P184:P251)</f>
        <v>0</v>
      </c>
      <c r="Q183" s="206"/>
      <c r="R183" s="207">
        <f>SUM(R184:R251)</f>
        <v>0</v>
      </c>
      <c r="S183" s="206"/>
      <c r="T183" s="208">
        <f>SUM(T184:T251)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80</v>
      </c>
      <c r="AT183" s="210" t="s">
        <v>71</v>
      </c>
      <c r="AU183" s="210" t="s">
        <v>72</v>
      </c>
      <c r="AY183" s="209" t="s">
        <v>157</v>
      </c>
      <c r="BK183" s="211">
        <f>SUM(BK184:BK251)</f>
        <v>0</v>
      </c>
    </row>
    <row r="184" s="2" customFormat="1" ht="21.75" customHeight="1">
      <c r="A184" s="39"/>
      <c r="B184" s="40"/>
      <c r="C184" s="214" t="s">
        <v>511</v>
      </c>
      <c r="D184" s="214" t="s">
        <v>159</v>
      </c>
      <c r="E184" s="215" t="s">
        <v>3324</v>
      </c>
      <c r="F184" s="216" t="s">
        <v>3325</v>
      </c>
      <c r="G184" s="217" t="s">
        <v>3064</v>
      </c>
      <c r="H184" s="218">
        <v>25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164</v>
      </c>
      <c r="AT184" s="225" t="s">
        <v>159</v>
      </c>
      <c r="AU184" s="225" t="s">
        <v>80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164</v>
      </c>
      <c r="BM184" s="225" t="s">
        <v>1325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3325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80</v>
      </c>
    </row>
    <row r="186" s="2" customFormat="1" ht="16.5" customHeight="1">
      <c r="A186" s="39"/>
      <c r="B186" s="40"/>
      <c r="C186" s="214" t="s">
        <v>515</v>
      </c>
      <c r="D186" s="214" t="s">
        <v>159</v>
      </c>
      <c r="E186" s="215" t="s">
        <v>3326</v>
      </c>
      <c r="F186" s="216" t="s">
        <v>3327</v>
      </c>
      <c r="G186" s="217" t="s">
        <v>3064</v>
      </c>
      <c r="H186" s="218">
        <v>49</v>
      </c>
      <c r="I186" s="219"/>
      <c r="J186" s="220">
        <f>ROUND(I186*H186,2)</f>
        <v>0</v>
      </c>
      <c r="K186" s="216" t="s">
        <v>19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164</v>
      </c>
      <c r="AT186" s="225" t="s">
        <v>159</v>
      </c>
      <c r="AU186" s="225" t="s">
        <v>80</v>
      </c>
      <c r="AY186" s="18" t="s">
        <v>157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80</v>
      </c>
      <c r="BK186" s="226">
        <f>ROUND(I186*H186,2)</f>
        <v>0</v>
      </c>
      <c r="BL186" s="18" t="s">
        <v>164</v>
      </c>
      <c r="BM186" s="225" t="s">
        <v>1333</v>
      </c>
    </row>
    <row r="187" s="2" customFormat="1">
      <c r="A187" s="39"/>
      <c r="B187" s="40"/>
      <c r="C187" s="41"/>
      <c r="D187" s="227" t="s">
        <v>166</v>
      </c>
      <c r="E187" s="41"/>
      <c r="F187" s="228" t="s">
        <v>3327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80</v>
      </c>
    </row>
    <row r="188" s="2" customFormat="1" ht="16.5" customHeight="1">
      <c r="A188" s="39"/>
      <c r="B188" s="40"/>
      <c r="C188" s="214" t="s">
        <v>521</v>
      </c>
      <c r="D188" s="214" t="s">
        <v>159</v>
      </c>
      <c r="E188" s="215" t="s">
        <v>3328</v>
      </c>
      <c r="F188" s="216" t="s">
        <v>3329</v>
      </c>
      <c r="G188" s="217" t="s">
        <v>3064</v>
      </c>
      <c r="H188" s="218">
        <v>12</v>
      </c>
      <c r="I188" s="219"/>
      <c r="J188" s="220">
        <f>ROUND(I188*H188,2)</f>
        <v>0</v>
      </c>
      <c r="K188" s="216" t="s">
        <v>19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164</v>
      </c>
      <c r="AT188" s="225" t="s">
        <v>159</v>
      </c>
      <c r="AU188" s="225" t="s">
        <v>80</v>
      </c>
      <c r="AY188" s="18" t="s">
        <v>157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164</v>
      </c>
      <c r="BM188" s="225" t="s">
        <v>1341</v>
      </c>
    </row>
    <row r="189" s="2" customFormat="1">
      <c r="A189" s="39"/>
      <c r="B189" s="40"/>
      <c r="C189" s="41"/>
      <c r="D189" s="227" t="s">
        <v>166</v>
      </c>
      <c r="E189" s="41"/>
      <c r="F189" s="228" t="s">
        <v>3329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80</v>
      </c>
    </row>
    <row r="190" s="2" customFormat="1" ht="16.5" customHeight="1">
      <c r="A190" s="39"/>
      <c r="B190" s="40"/>
      <c r="C190" s="214" t="s">
        <v>528</v>
      </c>
      <c r="D190" s="214" t="s">
        <v>159</v>
      </c>
      <c r="E190" s="215" t="s">
        <v>3330</v>
      </c>
      <c r="F190" s="216" t="s">
        <v>3331</v>
      </c>
      <c r="G190" s="217" t="s">
        <v>3064</v>
      </c>
      <c r="H190" s="218">
        <v>10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164</v>
      </c>
      <c r="AT190" s="225" t="s">
        <v>159</v>
      </c>
      <c r="AU190" s="225" t="s">
        <v>80</v>
      </c>
      <c r="AY190" s="18" t="s">
        <v>157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80</v>
      </c>
      <c r="BK190" s="226">
        <f>ROUND(I190*H190,2)</f>
        <v>0</v>
      </c>
      <c r="BL190" s="18" t="s">
        <v>164</v>
      </c>
      <c r="BM190" s="225" t="s">
        <v>1349</v>
      </c>
    </row>
    <row r="191" s="2" customFormat="1">
      <c r="A191" s="39"/>
      <c r="B191" s="40"/>
      <c r="C191" s="41"/>
      <c r="D191" s="227" t="s">
        <v>166</v>
      </c>
      <c r="E191" s="41"/>
      <c r="F191" s="228" t="s">
        <v>3331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80</v>
      </c>
    </row>
    <row r="192" s="2" customFormat="1" ht="24.15" customHeight="1">
      <c r="A192" s="39"/>
      <c r="B192" s="40"/>
      <c r="C192" s="214" t="s">
        <v>538</v>
      </c>
      <c r="D192" s="214" t="s">
        <v>159</v>
      </c>
      <c r="E192" s="215" t="s">
        <v>3332</v>
      </c>
      <c r="F192" s="216" t="s">
        <v>3333</v>
      </c>
      <c r="G192" s="217" t="s">
        <v>3064</v>
      </c>
      <c r="H192" s="218">
        <v>4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164</v>
      </c>
      <c r="AT192" s="225" t="s">
        <v>159</v>
      </c>
      <c r="AU192" s="225" t="s">
        <v>80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164</v>
      </c>
      <c r="BM192" s="225" t="s">
        <v>1357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3333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80</v>
      </c>
    </row>
    <row r="194" s="2" customFormat="1" ht="16.5" customHeight="1">
      <c r="A194" s="39"/>
      <c r="B194" s="40"/>
      <c r="C194" s="214" t="s">
        <v>547</v>
      </c>
      <c r="D194" s="214" t="s">
        <v>159</v>
      </c>
      <c r="E194" s="215" t="s">
        <v>3334</v>
      </c>
      <c r="F194" s="216" t="s">
        <v>3335</v>
      </c>
      <c r="G194" s="217" t="s">
        <v>3064</v>
      </c>
      <c r="H194" s="218">
        <v>79</v>
      </c>
      <c r="I194" s="219"/>
      <c r="J194" s="220">
        <f>ROUND(I194*H194,2)</f>
        <v>0</v>
      </c>
      <c r="K194" s="216" t="s">
        <v>19</v>
      </c>
      <c r="L194" s="45"/>
      <c r="M194" s="221" t="s">
        <v>19</v>
      </c>
      <c r="N194" s="222" t="s">
        <v>43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164</v>
      </c>
      <c r="AT194" s="225" t="s">
        <v>159</v>
      </c>
      <c r="AU194" s="225" t="s">
        <v>80</v>
      </c>
      <c r="AY194" s="18" t="s">
        <v>157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80</v>
      </c>
      <c r="BK194" s="226">
        <f>ROUND(I194*H194,2)</f>
        <v>0</v>
      </c>
      <c r="BL194" s="18" t="s">
        <v>164</v>
      </c>
      <c r="BM194" s="225" t="s">
        <v>1365</v>
      </c>
    </row>
    <row r="195" s="2" customFormat="1">
      <c r="A195" s="39"/>
      <c r="B195" s="40"/>
      <c r="C195" s="41"/>
      <c r="D195" s="227" t="s">
        <v>166</v>
      </c>
      <c r="E195" s="41"/>
      <c r="F195" s="228" t="s">
        <v>3335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166</v>
      </c>
      <c r="AU195" s="18" t="s">
        <v>80</v>
      </c>
    </row>
    <row r="196" s="2" customFormat="1" ht="16.5" customHeight="1">
      <c r="A196" s="39"/>
      <c r="B196" s="40"/>
      <c r="C196" s="214" t="s">
        <v>557</v>
      </c>
      <c r="D196" s="214" t="s">
        <v>159</v>
      </c>
      <c r="E196" s="215" t="s">
        <v>3336</v>
      </c>
      <c r="F196" s="216" t="s">
        <v>3337</v>
      </c>
      <c r="G196" s="217" t="s">
        <v>3064</v>
      </c>
      <c r="H196" s="218">
        <v>9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164</v>
      </c>
      <c r="AT196" s="225" t="s">
        <v>159</v>
      </c>
      <c r="AU196" s="225" t="s">
        <v>80</v>
      </c>
      <c r="AY196" s="18" t="s">
        <v>157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80</v>
      </c>
      <c r="BK196" s="226">
        <f>ROUND(I196*H196,2)</f>
        <v>0</v>
      </c>
      <c r="BL196" s="18" t="s">
        <v>164</v>
      </c>
      <c r="BM196" s="225" t="s">
        <v>1373</v>
      </c>
    </row>
    <row r="197" s="2" customFormat="1">
      <c r="A197" s="39"/>
      <c r="B197" s="40"/>
      <c r="C197" s="41"/>
      <c r="D197" s="227" t="s">
        <v>166</v>
      </c>
      <c r="E197" s="41"/>
      <c r="F197" s="228" t="s">
        <v>3337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166</v>
      </c>
      <c r="AU197" s="18" t="s">
        <v>80</v>
      </c>
    </row>
    <row r="198" s="2" customFormat="1" ht="21.75" customHeight="1">
      <c r="A198" s="39"/>
      <c r="B198" s="40"/>
      <c r="C198" s="214" t="s">
        <v>567</v>
      </c>
      <c r="D198" s="214" t="s">
        <v>159</v>
      </c>
      <c r="E198" s="215" t="s">
        <v>3338</v>
      </c>
      <c r="F198" s="216" t="s">
        <v>3339</v>
      </c>
      <c r="G198" s="217" t="s">
        <v>3064</v>
      </c>
      <c r="H198" s="218">
        <v>90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164</v>
      </c>
      <c r="AT198" s="225" t="s">
        <v>159</v>
      </c>
      <c r="AU198" s="225" t="s">
        <v>80</v>
      </c>
      <c r="AY198" s="18" t="s">
        <v>157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80</v>
      </c>
      <c r="BK198" s="226">
        <f>ROUND(I198*H198,2)</f>
        <v>0</v>
      </c>
      <c r="BL198" s="18" t="s">
        <v>164</v>
      </c>
      <c r="BM198" s="225" t="s">
        <v>1381</v>
      </c>
    </row>
    <row r="199" s="2" customFormat="1">
      <c r="A199" s="39"/>
      <c r="B199" s="40"/>
      <c r="C199" s="41"/>
      <c r="D199" s="227" t="s">
        <v>166</v>
      </c>
      <c r="E199" s="41"/>
      <c r="F199" s="228" t="s">
        <v>3339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166</v>
      </c>
      <c r="AU199" s="18" t="s">
        <v>80</v>
      </c>
    </row>
    <row r="200" s="2" customFormat="1" ht="24.15" customHeight="1">
      <c r="A200" s="39"/>
      <c r="B200" s="40"/>
      <c r="C200" s="214" t="s">
        <v>572</v>
      </c>
      <c r="D200" s="214" t="s">
        <v>159</v>
      </c>
      <c r="E200" s="215" t="s">
        <v>3340</v>
      </c>
      <c r="F200" s="216" t="s">
        <v>3341</v>
      </c>
      <c r="G200" s="217" t="s">
        <v>3064</v>
      </c>
      <c r="H200" s="218">
        <v>92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164</v>
      </c>
      <c r="AT200" s="225" t="s">
        <v>159</v>
      </c>
      <c r="AU200" s="225" t="s">
        <v>80</v>
      </c>
      <c r="AY200" s="18" t="s">
        <v>157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80</v>
      </c>
      <c r="BK200" s="226">
        <f>ROUND(I200*H200,2)</f>
        <v>0</v>
      </c>
      <c r="BL200" s="18" t="s">
        <v>164</v>
      </c>
      <c r="BM200" s="225" t="s">
        <v>1389</v>
      </c>
    </row>
    <row r="201" s="2" customFormat="1">
      <c r="A201" s="39"/>
      <c r="B201" s="40"/>
      <c r="C201" s="41"/>
      <c r="D201" s="227" t="s">
        <v>166</v>
      </c>
      <c r="E201" s="41"/>
      <c r="F201" s="228" t="s">
        <v>3341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166</v>
      </c>
      <c r="AU201" s="18" t="s">
        <v>80</v>
      </c>
    </row>
    <row r="202" s="2" customFormat="1" ht="16.5" customHeight="1">
      <c r="A202" s="39"/>
      <c r="B202" s="40"/>
      <c r="C202" s="214" t="s">
        <v>576</v>
      </c>
      <c r="D202" s="214" t="s">
        <v>159</v>
      </c>
      <c r="E202" s="215" t="s">
        <v>3342</v>
      </c>
      <c r="F202" s="216" t="s">
        <v>19</v>
      </c>
      <c r="G202" s="217" t="s">
        <v>3064</v>
      </c>
      <c r="H202" s="218">
        <v>170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80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3343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3344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80</v>
      </c>
    </row>
    <row r="204" s="2" customFormat="1" ht="16.5" customHeight="1">
      <c r="A204" s="39"/>
      <c r="B204" s="40"/>
      <c r="C204" s="214" t="s">
        <v>580</v>
      </c>
      <c r="D204" s="214" t="s">
        <v>159</v>
      </c>
      <c r="E204" s="215" t="s">
        <v>3345</v>
      </c>
      <c r="F204" s="216" t="s">
        <v>19</v>
      </c>
      <c r="G204" s="217" t="s">
        <v>308</v>
      </c>
      <c r="H204" s="218">
        <v>29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164</v>
      </c>
      <c r="AT204" s="225" t="s">
        <v>159</v>
      </c>
      <c r="AU204" s="225" t="s">
        <v>80</v>
      </c>
      <c r="AY204" s="18" t="s">
        <v>157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164</v>
      </c>
      <c r="BM204" s="225" t="s">
        <v>3346</v>
      </c>
    </row>
    <row r="205" s="2" customFormat="1">
      <c r="A205" s="39"/>
      <c r="B205" s="40"/>
      <c r="C205" s="41"/>
      <c r="D205" s="227" t="s">
        <v>166</v>
      </c>
      <c r="E205" s="41"/>
      <c r="F205" s="228" t="s">
        <v>3347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80</v>
      </c>
    </row>
    <row r="206" s="2" customFormat="1" ht="24.15" customHeight="1">
      <c r="A206" s="39"/>
      <c r="B206" s="40"/>
      <c r="C206" s="214" t="s">
        <v>585</v>
      </c>
      <c r="D206" s="214" t="s">
        <v>159</v>
      </c>
      <c r="E206" s="215" t="s">
        <v>3348</v>
      </c>
      <c r="F206" s="216" t="s">
        <v>3349</v>
      </c>
      <c r="G206" s="217" t="s">
        <v>3064</v>
      </c>
      <c r="H206" s="218">
        <v>180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80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1397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3349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80</v>
      </c>
    </row>
    <row r="208" s="2" customFormat="1" ht="16.5" customHeight="1">
      <c r="A208" s="39"/>
      <c r="B208" s="40"/>
      <c r="C208" s="214" t="s">
        <v>595</v>
      </c>
      <c r="D208" s="214" t="s">
        <v>159</v>
      </c>
      <c r="E208" s="215" t="s">
        <v>3350</v>
      </c>
      <c r="F208" s="216" t="s">
        <v>19</v>
      </c>
      <c r="G208" s="217" t="s">
        <v>3064</v>
      </c>
      <c r="H208" s="218">
        <v>36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164</v>
      </c>
      <c r="AT208" s="225" t="s">
        <v>159</v>
      </c>
      <c r="AU208" s="225" t="s">
        <v>80</v>
      </c>
      <c r="AY208" s="18" t="s">
        <v>157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164</v>
      </c>
      <c r="BM208" s="225" t="s">
        <v>3351</v>
      </c>
    </row>
    <row r="209" s="2" customFormat="1">
      <c r="A209" s="39"/>
      <c r="B209" s="40"/>
      <c r="C209" s="41"/>
      <c r="D209" s="227" t="s">
        <v>166</v>
      </c>
      <c r="E209" s="41"/>
      <c r="F209" s="228" t="s">
        <v>3352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80</v>
      </c>
    </row>
    <row r="210" s="2" customFormat="1" ht="16.5" customHeight="1">
      <c r="A210" s="39"/>
      <c r="B210" s="40"/>
      <c r="C210" s="214" t="s">
        <v>601</v>
      </c>
      <c r="D210" s="214" t="s">
        <v>159</v>
      </c>
      <c r="E210" s="215" t="s">
        <v>3353</v>
      </c>
      <c r="F210" s="216" t="s">
        <v>19</v>
      </c>
      <c r="G210" s="217" t="s">
        <v>3064</v>
      </c>
      <c r="H210" s="218">
        <v>37</v>
      </c>
      <c r="I210" s="219"/>
      <c r="J210" s="220">
        <f>ROUND(I210*H210,2)</f>
        <v>0</v>
      </c>
      <c r="K210" s="216" t="s">
        <v>19</v>
      </c>
      <c r="L210" s="45"/>
      <c r="M210" s="221" t="s">
        <v>19</v>
      </c>
      <c r="N210" s="222" t="s">
        <v>43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164</v>
      </c>
      <c r="AT210" s="225" t="s">
        <v>159</v>
      </c>
      <c r="AU210" s="225" t="s">
        <v>80</v>
      </c>
      <c r="AY210" s="18" t="s">
        <v>157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80</v>
      </c>
      <c r="BK210" s="226">
        <f>ROUND(I210*H210,2)</f>
        <v>0</v>
      </c>
      <c r="BL210" s="18" t="s">
        <v>164</v>
      </c>
      <c r="BM210" s="225" t="s">
        <v>3354</v>
      </c>
    </row>
    <row r="211" s="2" customFormat="1">
      <c r="A211" s="39"/>
      <c r="B211" s="40"/>
      <c r="C211" s="41"/>
      <c r="D211" s="227" t="s">
        <v>166</v>
      </c>
      <c r="E211" s="41"/>
      <c r="F211" s="228" t="s">
        <v>3355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166</v>
      </c>
      <c r="AU211" s="18" t="s">
        <v>80</v>
      </c>
    </row>
    <row r="212" s="2" customFormat="1" ht="16.5" customHeight="1">
      <c r="A212" s="39"/>
      <c r="B212" s="40"/>
      <c r="C212" s="214" t="s">
        <v>614</v>
      </c>
      <c r="D212" s="214" t="s">
        <v>159</v>
      </c>
      <c r="E212" s="215" t="s">
        <v>3356</v>
      </c>
      <c r="F212" s="216" t="s">
        <v>3357</v>
      </c>
      <c r="G212" s="217" t="s">
        <v>3064</v>
      </c>
      <c r="H212" s="218">
        <v>10</v>
      </c>
      <c r="I212" s="219"/>
      <c r="J212" s="220">
        <f>ROUND(I212*H212,2)</f>
        <v>0</v>
      </c>
      <c r="K212" s="216" t="s">
        <v>19</v>
      </c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164</v>
      </c>
      <c r="AT212" s="225" t="s">
        <v>159</v>
      </c>
      <c r="AU212" s="225" t="s">
        <v>80</v>
      </c>
      <c r="AY212" s="18" t="s">
        <v>157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80</v>
      </c>
      <c r="BK212" s="226">
        <f>ROUND(I212*H212,2)</f>
        <v>0</v>
      </c>
      <c r="BL212" s="18" t="s">
        <v>164</v>
      </c>
      <c r="BM212" s="225" t="s">
        <v>1405</v>
      </c>
    </row>
    <row r="213" s="2" customFormat="1">
      <c r="A213" s="39"/>
      <c r="B213" s="40"/>
      <c r="C213" s="41"/>
      <c r="D213" s="227" t="s">
        <v>166</v>
      </c>
      <c r="E213" s="41"/>
      <c r="F213" s="228" t="s">
        <v>3357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166</v>
      </c>
      <c r="AU213" s="18" t="s">
        <v>80</v>
      </c>
    </row>
    <row r="214" s="2" customFormat="1" ht="16.5" customHeight="1">
      <c r="A214" s="39"/>
      <c r="B214" s="40"/>
      <c r="C214" s="214" t="s">
        <v>626</v>
      </c>
      <c r="D214" s="214" t="s">
        <v>159</v>
      </c>
      <c r="E214" s="215" t="s">
        <v>3358</v>
      </c>
      <c r="F214" s="216" t="s">
        <v>3359</v>
      </c>
      <c r="G214" s="217" t="s">
        <v>3064</v>
      </c>
      <c r="H214" s="218">
        <v>4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164</v>
      </c>
      <c r="AT214" s="225" t="s">
        <v>159</v>
      </c>
      <c r="AU214" s="225" t="s">
        <v>80</v>
      </c>
      <c r="AY214" s="18" t="s">
        <v>157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80</v>
      </c>
      <c r="BK214" s="226">
        <f>ROUND(I214*H214,2)</f>
        <v>0</v>
      </c>
      <c r="BL214" s="18" t="s">
        <v>164</v>
      </c>
      <c r="BM214" s="225" t="s">
        <v>1413</v>
      </c>
    </row>
    <row r="215" s="2" customFormat="1">
      <c r="A215" s="39"/>
      <c r="B215" s="40"/>
      <c r="C215" s="41"/>
      <c r="D215" s="227" t="s">
        <v>166</v>
      </c>
      <c r="E215" s="41"/>
      <c r="F215" s="228" t="s">
        <v>3359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166</v>
      </c>
      <c r="AU215" s="18" t="s">
        <v>80</v>
      </c>
    </row>
    <row r="216" s="2" customFormat="1" ht="21.75" customHeight="1">
      <c r="A216" s="39"/>
      <c r="B216" s="40"/>
      <c r="C216" s="214" t="s">
        <v>633</v>
      </c>
      <c r="D216" s="214" t="s">
        <v>159</v>
      </c>
      <c r="E216" s="215" t="s">
        <v>3360</v>
      </c>
      <c r="F216" s="216" t="s">
        <v>3361</v>
      </c>
      <c r="G216" s="217" t="s">
        <v>3064</v>
      </c>
      <c r="H216" s="218">
        <v>2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164</v>
      </c>
      <c r="AT216" s="225" t="s">
        <v>159</v>
      </c>
      <c r="AU216" s="225" t="s">
        <v>80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164</v>
      </c>
      <c r="BM216" s="225" t="s">
        <v>1421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3361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80</v>
      </c>
    </row>
    <row r="218" s="2" customFormat="1" ht="16.5" customHeight="1">
      <c r="A218" s="39"/>
      <c r="B218" s="40"/>
      <c r="C218" s="214" t="s">
        <v>641</v>
      </c>
      <c r="D218" s="214" t="s">
        <v>159</v>
      </c>
      <c r="E218" s="215" t="s">
        <v>3362</v>
      </c>
      <c r="F218" s="216" t="s">
        <v>3363</v>
      </c>
      <c r="G218" s="217" t="s">
        <v>3064</v>
      </c>
      <c r="H218" s="218">
        <v>23</v>
      </c>
      <c r="I218" s="219"/>
      <c r="J218" s="220">
        <f>ROUND(I218*H218,2)</f>
        <v>0</v>
      </c>
      <c r="K218" s="216" t="s">
        <v>19</v>
      </c>
      <c r="L218" s="45"/>
      <c r="M218" s="221" t="s">
        <v>19</v>
      </c>
      <c r="N218" s="222" t="s">
        <v>43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164</v>
      </c>
      <c r="AT218" s="225" t="s">
        <v>159</v>
      </c>
      <c r="AU218" s="225" t="s">
        <v>80</v>
      </c>
      <c r="AY218" s="18" t="s">
        <v>157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80</v>
      </c>
      <c r="BK218" s="226">
        <f>ROUND(I218*H218,2)</f>
        <v>0</v>
      </c>
      <c r="BL218" s="18" t="s">
        <v>164</v>
      </c>
      <c r="BM218" s="225" t="s">
        <v>1429</v>
      </c>
    </row>
    <row r="219" s="2" customFormat="1">
      <c r="A219" s="39"/>
      <c r="B219" s="40"/>
      <c r="C219" s="41"/>
      <c r="D219" s="227" t="s">
        <v>166</v>
      </c>
      <c r="E219" s="41"/>
      <c r="F219" s="228" t="s">
        <v>3363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166</v>
      </c>
      <c r="AU219" s="18" t="s">
        <v>80</v>
      </c>
    </row>
    <row r="220" s="2" customFormat="1" ht="24.15" customHeight="1">
      <c r="A220" s="39"/>
      <c r="B220" s="40"/>
      <c r="C220" s="214" t="s">
        <v>263</v>
      </c>
      <c r="D220" s="214" t="s">
        <v>159</v>
      </c>
      <c r="E220" s="215" t="s">
        <v>3364</v>
      </c>
      <c r="F220" s="216" t="s">
        <v>3365</v>
      </c>
      <c r="G220" s="217" t="s">
        <v>3064</v>
      </c>
      <c r="H220" s="218">
        <v>32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164</v>
      </c>
      <c r="AT220" s="225" t="s">
        <v>159</v>
      </c>
      <c r="AU220" s="225" t="s">
        <v>80</v>
      </c>
      <c r="AY220" s="18" t="s">
        <v>157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164</v>
      </c>
      <c r="BM220" s="225" t="s">
        <v>1437</v>
      </c>
    </row>
    <row r="221" s="2" customFormat="1">
      <c r="A221" s="39"/>
      <c r="B221" s="40"/>
      <c r="C221" s="41"/>
      <c r="D221" s="227" t="s">
        <v>166</v>
      </c>
      <c r="E221" s="41"/>
      <c r="F221" s="228" t="s">
        <v>3365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80</v>
      </c>
    </row>
    <row r="222" s="2" customFormat="1" ht="16.5" customHeight="1">
      <c r="A222" s="39"/>
      <c r="B222" s="40"/>
      <c r="C222" s="214" t="s">
        <v>252</v>
      </c>
      <c r="D222" s="214" t="s">
        <v>159</v>
      </c>
      <c r="E222" s="215" t="s">
        <v>3366</v>
      </c>
      <c r="F222" s="216" t="s">
        <v>3367</v>
      </c>
      <c r="G222" s="217" t="s">
        <v>3064</v>
      </c>
      <c r="H222" s="218">
        <v>1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164</v>
      </c>
      <c r="AT222" s="225" t="s">
        <v>159</v>
      </c>
      <c r="AU222" s="225" t="s">
        <v>80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164</v>
      </c>
      <c r="BM222" s="225" t="s">
        <v>1461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3367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80</v>
      </c>
    </row>
    <row r="224" s="2" customFormat="1" ht="16.5" customHeight="1">
      <c r="A224" s="39"/>
      <c r="B224" s="40"/>
      <c r="C224" s="214" t="s">
        <v>291</v>
      </c>
      <c r="D224" s="214" t="s">
        <v>159</v>
      </c>
      <c r="E224" s="215" t="s">
        <v>3368</v>
      </c>
      <c r="F224" s="216" t="s">
        <v>3369</v>
      </c>
      <c r="G224" s="217" t="s">
        <v>3064</v>
      </c>
      <c r="H224" s="218">
        <v>2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164</v>
      </c>
      <c r="AT224" s="225" t="s">
        <v>159</v>
      </c>
      <c r="AU224" s="225" t="s">
        <v>80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164</v>
      </c>
      <c r="BM224" s="225" t="s">
        <v>1469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3369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80</v>
      </c>
    </row>
    <row r="226" s="2" customFormat="1" ht="16.5" customHeight="1">
      <c r="A226" s="39"/>
      <c r="B226" s="40"/>
      <c r="C226" s="214" t="s">
        <v>1112</v>
      </c>
      <c r="D226" s="214" t="s">
        <v>159</v>
      </c>
      <c r="E226" s="215" t="s">
        <v>3370</v>
      </c>
      <c r="F226" s="216" t="s">
        <v>3371</v>
      </c>
      <c r="G226" s="217" t="s">
        <v>3064</v>
      </c>
      <c r="H226" s="218">
        <v>10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164</v>
      </c>
      <c r="AT226" s="225" t="s">
        <v>159</v>
      </c>
      <c r="AU226" s="225" t="s">
        <v>80</v>
      </c>
      <c r="AY226" s="18" t="s">
        <v>157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164</v>
      </c>
      <c r="BM226" s="225" t="s">
        <v>1477</v>
      </c>
    </row>
    <row r="227" s="2" customFormat="1">
      <c r="A227" s="39"/>
      <c r="B227" s="40"/>
      <c r="C227" s="41"/>
      <c r="D227" s="227" t="s">
        <v>166</v>
      </c>
      <c r="E227" s="41"/>
      <c r="F227" s="228" t="s">
        <v>3371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80</v>
      </c>
    </row>
    <row r="228" s="2" customFormat="1" ht="16.5" customHeight="1">
      <c r="A228" s="39"/>
      <c r="B228" s="40"/>
      <c r="C228" s="214" t="s">
        <v>1116</v>
      </c>
      <c r="D228" s="214" t="s">
        <v>159</v>
      </c>
      <c r="E228" s="215" t="s">
        <v>3372</v>
      </c>
      <c r="F228" s="216" t="s">
        <v>3363</v>
      </c>
      <c r="G228" s="217" t="s">
        <v>3064</v>
      </c>
      <c r="H228" s="218">
        <v>23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164</v>
      </c>
      <c r="AT228" s="225" t="s">
        <v>159</v>
      </c>
      <c r="AU228" s="225" t="s">
        <v>80</v>
      </c>
      <c r="AY228" s="18" t="s">
        <v>157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80</v>
      </c>
      <c r="BK228" s="226">
        <f>ROUND(I228*H228,2)</f>
        <v>0</v>
      </c>
      <c r="BL228" s="18" t="s">
        <v>164</v>
      </c>
      <c r="BM228" s="225" t="s">
        <v>1485</v>
      </c>
    </row>
    <row r="229" s="2" customFormat="1">
      <c r="A229" s="39"/>
      <c r="B229" s="40"/>
      <c r="C229" s="41"/>
      <c r="D229" s="227" t="s">
        <v>166</v>
      </c>
      <c r="E229" s="41"/>
      <c r="F229" s="228" t="s">
        <v>3363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80</v>
      </c>
    </row>
    <row r="230" s="2" customFormat="1" ht="16.5" customHeight="1">
      <c r="A230" s="39"/>
      <c r="B230" s="40"/>
      <c r="C230" s="214" t="s">
        <v>1122</v>
      </c>
      <c r="D230" s="214" t="s">
        <v>159</v>
      </c>
      <c r="E230" s="215" t="s">
        <v>3373</v>
      </c>
      <c r="F230" s="216" t="s">
        <v>3374</v>
      </c>
      <c r="G230" s="217" t="s">
        <v>3064</v>
      </c>
      <c r="H230" s="218">
        <v>2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164</v>
      </c>
      <c r="AT230" s="225" t="s">
        <v>159</v>
      </c>
      <c r="AU230" s="225" t="s">
        <v>80</v>
      </c>
      <c r="AY230" s="18" t="s">
        <v>157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80</v>
      </c>
      <c r="BK230" s="226">
        <f>ROUND(I230*H230,2)</f>
        <v>0</v>
      </c>
      <c r="BL230" s="18" t="s">
        <v>164</v>
      </c>
      <c r="BM230" s="225" t="s">
        <v>1501</v>
      </c>
    </row>
    <row r="231" s="2" customFormat="1">
      <c r="A231" s="39"/>
      <c r="B231" s="40"/>
      <c r="C231" s="41"/>
      <c r="D231" s="227" t="s">
        <v>166</v>
      </c>
      <c r="E231" s="41"/>
      <c r="F231" s="228" t="s">
        <v>3374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166</v>
      </c>
      <c r="AU231" s="18" t="s">
        <v>80</v>
      </c>
    </row>
    <row r="232" s="2" customFormat="1" ht="16.5" customHeight="1">
      <c r="A232" s="39"/>
      <c r="B232" s="40"/>
      <c r="C232" s="214" t="s">
        <v>1129</v>
      </c>
      <c r="D232" s="214" t="s">
        <v>159</v>
      </c>
      <c r="E232" s="215" t="s">
        <v>3375</v>
      </c>
      <c r="F232" s="216" t="s">
        <v>3376</v>
      </c>
      <c r="G232" s="217" t="s">
        <v>3064</v>
      </c>
      <c r="H232" s="218">
        <v>250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164</v>
      </c>
      <c r="AT232" s="225" t="s">
        <v>159</v>
      </c>
      <c r="AU232" s="225" t="s">
        <v>80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164</v>
      </c>
      <c r="BM232" s="225" t="s">
        <v>1509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3376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80</v>
      </c>
    </row>
    <row r="234" s="2" customFormat="1" ht="16.5" customHeight="1">
      <c r="A234" s="39"/>
      <c r="B234" s="40"/>
      <c r="C234" s="214" t="s">
        <v>1135</v>
      </c>
      <c r="D234" s="214" t="s">
        <v>159</v>
      </c>
      <c r="E234" s="215" t="s">
        <v>3377</v>
      </c>
      <c r="F234" s="216" t="s">
        <v>3378</v>
      </c>
      <c r="G234" s="217" t="s">
        <v>3064</v>
      </c>
      <c r="H234" s="218">
        <v>600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164</v>
      </c>
      <c r="AT234" s="225" t="s">
        <v>159</v>
      </c>
      <c r="AU234" s="225" t="s">
        <v>80</v>
      </c>
      <c r="AY234" s="18" t="s">
        <v>157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164</v>
      </c>
      <c r="BM234" s="225" t="s">
        <v>1517</v>
      </c>
    </row>
    <row r="235" s="2" customFormat="1">
      <c r="A235" s="39"/>
      <c r="B235" s="40"/>
      <c r="C235" s="41"/>
      <c r="D235" s="227" t="s">
        <v>166</v>
      </c>
      <c r="E235" s="41"/>
      <c r="F235" s="228" t="s">
        <v>3378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166</v>
      </c>
      <c r="AU235" s="18" t="s">
        <v>80</v>
      </c>
    </row>
    <row r="236" s="2" customFormat="1" ht="16.5" customHeight="1">
      <c r="A236" s="39"/>
      <c r="B236" s="40"/>
      <c r="C236" s="214" t="s">
        <v>1139</v>
      </c>
      <c r="D236" s="214" t="s">
        <v>159</v>
      </c>
      <c r="E236" s="215" t="s">
        <v>3379</v>
      </c>
      <c r="F236" s="216" t="s">
        <v>3380</v>
      </c>
      <c r="G236" s="217" t="s">
        <v>3064</v>
      </c>
      <c r="H236" s="218">
        <v>280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80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1525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3380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80</v>
      </c>
    </row>
    <row r="238" s="2" customFormat="1" ht="44.25" customHeight="1">
      <c r="A238" s="39"/>
      <c r="B238" s="40"/>
      <c r="C238" s="214" t="s">
        <v>1143</v>
      </c>
      <c r="D238" s="214" t="s">
        <v>159</v>
      </c>
      <c r="E238" s="215" t="s">
        <v>3381</v>
      </c>
      <c r="F238" s="216" t="s">
        <v>3382</v>
      </c>
      <c r="G238" s="217" t="s">
        <v>3064</v>
      </c>
      <c r="H238" s="218">
        <v>1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164</v>
      </c>
      <c r="AT238" s="225" t="s">
        <v>159</v>
      </c>
      <c r="AU238" s="225" t="s">
        <v>80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164</v>
      </c>
      <c r="BM238" s="225" t="s">
        <v>1533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3383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80</v>
      </c>
    </row>
    <row r="240" s="2" customFormat="1" ht="16.5" customHeight="1">
      <c r="A240" s="39"/>
      <c r="B240" s="40"/>
      <c r="C240" s="214" t="s">
        <v>1150</v>
      </c>
      <c r="D240" s="214" t="s">
        <v>159</v>
      </c>
      <c r="E240" s="215" t="s">
        <v>3384</v>
      </c>
      <c r="F240" s="216" t="s">
        <v>19</v>
      </c>
      <c r="G240" s="217" t="s">
        <v>3064</v>
      </c>
      <c r="H240" s="218">
        <v>1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80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3385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3386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80</v>
      </c>
    </row>
    <row r="242" s="2" customFormat="1" ht="44.25" customHeight="1">
      <c r="A242" s="39"/>
      <c r="B242" s="40"/>
      <c r="C242" s="214" t="s">
        <v>1156</v>
      </c>
      <c r="D242" s="214" t="s">
        <v>159</v>
      </c>
      <c r="E242" s="215" t="s">
        <v>3387</v>
      </c>
      <c r="F242" s="216" t="s">
        <v>3388</v>
      </c>
      <c r="G242" s="217" t="s">
        <v>3064</v>
      </c>
      <c r="H242" s="218">
        <v>2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164</v>
      </c>
      <c r="AT242" s="225" t="s">
        <v>159</v>
      </c>
      <c r="AU242" s="225" t="s">
        <v>80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164</v>
      </c>
      <c r="BM242" s="225" t="s">
        <v>1315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3389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80</v>
      </c>
    </row>
    <row r="244" s="2" customFormat="1" ht="16.5" customHeight="1">
      <c r="A244" s="39"/>
      <c r="B244" s="40"/>
      <c r="C244" s="214" t="s">
        <v>460</v>
      </c>
      <c r="D244" s="214" t="s">
        <v>159</v>
      </c>
      <c r="E244" s="215" t="s">
        <v>3390</v>
      </c>
      <c r="F244" s="216" t="s">
        <v>3391</v>
      </c>
      <c r="G244" s="217" t="s">
        <v>3064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164</v>
      </c>
      <c r="AT244" s="225" t="s">
        <v>159</v>
      </c>
      <c r="AU244" s="225" t="s">
        <v>80</v>
      </c>
      <c r="AY244" s="18" t="s">
        <v>157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164</v>
      </c>
      <c r="BM244" s="225" t="s">
        <v>1541</v>
      </c>
    </row>
    <row r="245" s="2" customFormat="1">
      <c r="A245" s="39"/>
      <c r="B245" s="40"/>
      <c r="C245" s="41"/>
      <c r="D245" s="227" t="s">
        <v>166</v>
      </c>
      <c r="E245" s="41"/>
      <c r="F245" s="228" t="s">
        <v>3391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80</v>
      </c>
    </row>
    <row r="246" s="2" customFormat="1" ht="16.5" customHeight="1">
      <c r="A246" s="39"/>
      <c r="B246" s="40"/>
      <c r="C246" s="214" t="s">
        <v>1169</v>
      </c>
      <c r="D246" s="214" t="s">
        <v>159</v>
      </c>
      <c r="E246" s="215" t="s">
        <v>3392</v>
      </c>
      <c r="F246" s="216" t="s">
        <v>3393</v>
      </c>
      <c r="G246" s="217" t="s">
        <v>3064</v>
      </c>
      <c r="H246" s="218">
        <v>5</v>
      </c>
      <c r="I246" s="219"/>
      <c r="J246" s="220">
        <f>ROUND(I246*H246,2)</f>
        <v>0</v>
      </c>
      <c r="K246" s="216" t="s">
        <v>19</v>
      </c>
      <c r="L246" s="45"/>
      <c r="M246" s="221" t="s">
        <v>19</v>
      </c>
      <c r="N246" s="222" t="s">
        <v>43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164</v>
      </c>
      <c r="AT246" s="225" t="s">
        <v>159</v>
      </c>
      <c r="AU246" s="225" t="s">
        <v>80</v>
      </c>
      <c r="AY246" s="18" t="s">
        <v>157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80</v>
      </c>
      <c r="BK246" s="226">
        <f>ROUND(I246*H246,2)</f>
        <v>0</v>
      </c>
      <c r="BL246" s="18" t="s">
        <v>164</v>
      </c>
      <c r="BM246" s="225" t="s">
        <v>1549</v>
      </c>
    </row>
    <row r="247" s="2" customFormat="1">
      <c r="A247" s="39"/>
      <c r="B247" s="40"/>
      <c r="C247" s="41"/>
      <c r="D247" s="227" t="s">
        <v>166</v>
      </c>
      <c r="E247" s="41"/>
      <c r="F247" s="228" t="s">
        <v>3393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166</v>
      </c>
      <c r="AU247" s="18" t="s">
        <v>80</v>
      </c>
    </row>
    <row r="248" s="2" customFormat="1" ht="16.5" customHeight="1">
      <c r="A248" s="39"/>
      <c r="B248" s="40"/>
      <c r="C248" s="214" t="s">
        <v>1179</v>
      </c>
      <c r="D248" s="214" t="s">
        <v>159</v>
      </c>
      <c r="E248" s="215" t="s">
        <v>3394</v>
      </c>
      <c r="F248" s="216" t="s">
        <v>3297</v>
      </c>
      <c r="G248" s="217" t="s">
        <v>3116</v>
      </c>
      <c r="H248" s="218">
        <v>1</v>
      </c>
      <c r="I248" s="219"/>
      <c r="J248" s="220">
        <f>ROUND(I248*H248,2)</f>
        <v>0</v>
      </c>
      <c r="K248" s="216" t="s">
        <v>19</v>
      </c>
      <c r="L248" s="45"/>
      <c r="M248" s="221" t="s">
        <v>19</v>
      </c>
      <c r="N248" s="222" t="s">
        <v>43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164</v>
      </c>
      <c r="AT248" s="225" t="s">
        <v>159</v>
      </c>
      <c r="AU248" s="225" t="s">
        <v>80</v>
      </c>
      <c r="AY248" s="18" t="s">
        <v>157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80</v>
      </c>
      <c r="BK248" s="226">
        <f>ROUND(I248*H248,2)</f>
        <v>0</v>
      </c>
      <c r="BL248" s="18" t="s">
        <v>164</v>
      </c>
      <c r="BM248" s="225" t="s">
        <v>1557</v>
      </c>
    </row>
    <row r="249" s="2" customFormat="1">
      <c r="A249" s="39"/>
      <c r="B249" s="40"/>
      <c r="C249" s="41"/>
      <c r="D249" s="227" t="s">
        <v>166</v>
      </c>
      <c r="E249" s="41"/>
      <c r="F249" s="228" t="s">
        <v>3297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166</v>
      </c>
      <c r="AU249" s="18" t="s">
        <v>80</v>
      </c>
    </row>
    <row r="250" s="2" customFormat="1" ht="16.5" customHeight="1">
      <c r="A250" s="39"/>
      <c r="B250" s="40"/>
      <c r="C250" s="214" t="s">
        <v>1184</v>
      </c>
      <c r="D250" s="214" t="s">
        <v>159</v>
      </c>
      <c r="E250" s="215" t="s">
        <v>3395</v>
      </c>
      <c r="F250" s="216" t="s">
        <v>3396</v>
      </c>
      <c r="G250" s="217" t="s">
        <v>273</v>
      </c>
      <c r="H250" s="218">
        <v>1</v>
      </c>
      <c r="I250" s="219"/>
      <c r="J250" s="220">
        <f>ROUND(I250*H250,2)</f>
        <v>0</v>
      </c>
      <c r="K250" s="216" t="s">
        <v>19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164</v>
      </c>
      <c r="AT250" s="225" t="s">
        <v>159</v>
      </c>
      <c r="AU250" s="225" t="s">
        <v>80</v>
      </c>
      <c r="AY250" s="18" t="s">
        <v>157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80</v>
      </c>
      <c r="BK250" s="226">
        <f>ROUND(I250*H250,2)</f>
        <v>0</v>
      </c>
      <c r="BL250" s="18" t="s">
        <v>164</v>
      </c>
      <c r="BM250" s="225" t="s">
        <v>1565</v>
      </c>
    </row>
    <row r="251" s="2" customFormat="1">
      <c r="A251" s="39"/>
      <c r="B251" s="40"/>
      <c r="C251" s="41"/>
      <c r="D251" s="227" t="s">
        <v>166</v>
      </c>
      <c r="E251" s="41"/>
      <c r="F251" s="228" t="s">
        <v>3396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80</v>
      </c>
    </row>
    <row r="252" s="12" customFormat="1" ht="25.92" customHeight="1">
      <c r="A252" s="12"/>
      <c r="B252" s="198"/>
      <c r="C252" s="199"/>
      <c r="D252" s="200" t="s">
        <v>71</v>
      </c>
      <c r="E252" s="201" t="s">
        <v>3397</v>
      </c>
      <c r="F252" s="201" t="s">
        <v>3398</v>
      </c>
      <c r="G252" s="199"/>
      <c r="H252" s="199"/>
      <c r="I252" s="202"/>
      <c r="J252" s="203">
        <f>BK252</f>
        <v>0</v>
      </c>
      <c r="K252" s="199"/>
      <c r="L252" s="204"/>
      <c r="M252" s="205"/>
      <c r="N252" s="206"/>
      <c r="O252" s="206"/>
      <c r="P252" s="207">
        <f>SUM(P253:P288)</f>
        <v>0</v>
      </c>
      <c r="Q252" s="206"/>
      <c r="R252" s="207">
        <f>SUM(R253:R288)</f>
        <v>0</v>
      </c>
      <c r="S252" s="206"/>
      <c r="T252" s="208">
        <f>SUM(T253:T288)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72</v>
      </c>
      <c r="AY252" s="209" t="s">
        <v>157</v>
      </c>
      <c r="BK252" s="211">
        <f>SUM(BK253:BK288)</f>
        <v>0</v>
      </c>
    </row>
    <row r="253" s="2" customFormat="1" ht="16.5" customHeight="1">
      <c r="A253" s="39"/>
      <c r="B253" s="40"/>
      <c r="C253" s="214" t="s">
        <v>1190</v>
      </c>
      <c r="D253" s="214" t="s">
        <v>159</v>
      </c>
      <c r="E253" s="215" t="s">
        <v>3399</v>
      </c>
      <c r="F253" s="216" t="s">
        <v>3400</v>
      </c>
      <c r="G253" s="217" t="s">
        <v>247</v>
      </c>
      <c r="H253" s="218">
        <v>120</v>
      </c>
      <c r="I253" s="219"/>
      <c r="J253" s="220">
        <f>ROUND(I253*H253,2)</f>
        <v>0</v>
      </c>
      <c r="K253" s="216" t="s">
        <v>19</v>
      </c>
      <c r="L253" s="45"/>
      <c r="M253" s="221" t="s">
        <v>19</v>
      </c>
      <c r="N253" s="222" t="s">
        <v>43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164</v>
      </c>
      <c r="AT253" s="225" t="s">
        <v>159</v>
      </c>
      <c r="AU253" s="225" t="s">
        <v>80</v>
      </c>
      <c r="AY253" s="18" t="s">
        <v>157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80</v>
      </c>
      <c r="BK253" s="226">
        <f>ROUND(I253*H253,2)</f>
        <v>0</v>
      </c>
      <c r="BL253" s="18" t="s">
        <v>164</v>
      </c>
      <c r="BM253" s="225" t="s">
        <v>1573</v>
      </c>
    </row>
    <row r="254" s="2" customFormat="1">
      <c r="A254" s="39"/>
      <c r="B254" s="40"/>
      <c r="C254" s="41"/>
      <c r="D254" s="227" t="s">
        <v>166</v>
      </c>
      <c r="E254" s="41"/>
      <c r="F254" s="228" t="s">
        <v>3400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166</v>
      </c>
      <c r="AU254" s="18" t="s">
        <v>80</v>
      </c>
    </row>
    <row r="255" s="2" customFormat="1" ht="16.5" customHeight="1">
      <c r="A255" s="39"/>
      <c r="B255" s="40"/>
      <c r="C255" s="214" t="s">
        <v>1198</v>
      </c>
      <c r="D255" s="214" t="s">
        <v>159</v>
      </c>
      <c r="E255" s="215" t="s">
        <v>3401</v>
      </c>
      <c r="F255" s="216" t="s">
        <v>3402</v>
      </c>
      <c r="G255" s="217" t="s">
        <v>247</v>
      </c>
      <c r="H255" s="218">
        <v>36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43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164</v>
      </c>
      <c r="AT255" s="225" t="s">
        <v>159</v>
      </c>
      <c r="AU255" s="225" t="s">
        <v>80</v>
      </c>
      <c r="AY255" s="18" t="s">
        <v>157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80</v>
      </c>
      <c r="BK255" s="226">
        <f>ROUND(I255*H255,2)</f>
        <v>0</v>
      </c>
      <c r="BL255" s="18" t="s">
        <v>164</v>
      </c>
      <c r="BM255" s="225" t="s">
        <v>1581</v>
      </c>
    </row>
    <row r="256" s="2" customFormat="1">
      <c r="A256" s="39"/>
      <c r="B256" s="40"/>
      <c r="C256" s="41"/>
      <c r="D256" s="227" t="s">
        <v>166</v>
      </c>
      <c r="E256" s="41"/>
      <c r="F256" s="228" t="s">
        <v>3402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166</v>
      </c>
      <c r="AU256" s="18" t="s">
        <v>80</v>
      </c>
    </row>
    <row r="257" s="2" customFormat="1" ht="16.5" customHeight="1">
      <c r="A257" s="39"/>
      <c r="B257" s="40"/>
      <c r="C257" s="214" t="s">
        <v>1202</v>
      </c>
      <c r="D257" s="214" t="s">
        <v>159</v>
      </c>
      <c r="E257" s="215" t="s">
        <v>3403</v>
      </c>
      <c r="F257" s="216" t="s">
        <v>3404</v>
      </c>
      <c r="G257" s="217" t="s">
        <v>247</v>
      </c>
      <c r="H257" s="218">
        <v>240</v>
      </c>
      <c r="I257" s="219"/>
      <c r="J257" s="220">
        <f>ROUND(I257*H257,2)</f>
        <v>0</v>
      </c>
      <c r="K257" s="216" t="s">
        <v>19</v>
      </c>
      <c r="L257" s="45"/>
      <c r="M257" s="221" t="s">
        <v>19</v>
      </c>
      <c r="N257" s="222" t="s">
        <v>43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164</v>
      </c>
      <c r="AT257" s="225" t="s">
        <v>159</v>
      </c>
      <c r="AU257" s="225" t="s">
        <v>80</v>
      </c>
      <c r="AY257" s="18" t="s">
        <v>157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80</v>
      </c>
      <c r="BK257" s="226">
        <f>ROUND(I257*H257,2)</f>
        <v>0</v>
      </c>
      <c r="BL257" s="18" t="s">
        <v>164</v>
      </c>
      <c r="BM257" s="225" t="s">
        <v>1589</v>
      </c>
    </row>
    <row r="258" s="2" customFormat="1">
      <c r="A258" s="39"/>
      <c r="B258" s="40"/>
      <c r="C258" s="41"/>
      <c r="D258" s="227" t="s">
        <v>166</v>
      </c>
      <c r="E258" s="41"/>
      <c r="F258" s="228" t="s">
        <v>3404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166</v>
      </c>
      <c r="AU258" s="18" t="s">
        <v>80</v>
      </c>
    </row>
    <row r="259" s="2" customFormat="1" ht="16.5" customHeight="1">
      <c r="A259" s="39"/>
      <c r="B259" s="40"/>
      <c r="C259" s="214" t="s">
        <v>1207</v>
      </c>
      <c r="D259" s="214" t="s">
        <v>159</v>
      </c>
      <c r="E259" s="215" t="s">
        <v>3405</v>
      </c>
      <c r="F259" s="216" t="s">
        <v>3406</v>
      </c>
      <c r="G259" s="217" t="s">
        <v>3064</v>
      </c>
      <c r="H259" s="218">
        <v>20</v>
      </c>
      <c r="I259" s="219"/>
      <c r="J259" s="220">
        <f>ROUND(I259*H259,2)</f>
        <v>0</v>
      </c>
      <c r="K259" s="216" t="s">
        <v>19</v>
      </c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164</v>
      </c>
      <c r="AT259" s="225" t="s">
        <v>159</v>
      </c>
      <c r="AU259" s="225" t="s">
        <v>80</v>
      </c>
      <c r="AY259" s="18" t="s">
        <v>157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80</v>
      </c>
      <c r="BK259" s="226">
        <f>ROUND(I259*H259,2)</f>
        <v>0</v>
      </c>
      <c r="BL259" s="18" t="s">
        <v>164</v>
      </c>
      <c r="BM259" s="225" t="s">
        <v>1597</v>
      </c>
    </row>
    <row r="260" s="2" customFormat="1">
      <c r="A260" s="39"/>
      <c r="B260" s="40"/>
      <c r="C260" s="41"/>
      <c r="D260" s="227" t="s">
        <v>166</v>
      </c>
      <c r="E260" s="41"/>
      <c r="F260" s="228" t="s">
        <v>3406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80</v>
      </c>
    </row>
    <row r="261" s="2" customFormat="1" ht="24.15" customHeight="1">
      <c r="A261" s="39"/>
      <c r="B261" s="40"/>
      <c r="C261" s="214" t="s">
        <v>1232</v>
      </c>
      <c r="D261" s="214" t="s">
        <v>159</v>
      </c>
      <c r="E261" s="215" t="s">
        <v>3407</v>
      </c>
      <c r="F261" s="216" t="s">
        <v>3408</v>
      </c>
      <c r="G261" s="217" t="s">
        <v>3064</v>
      </c>
      <c r="H261" s="218">
        <v>10</v>
      </c>
      <c r="I261" s="219"/>
      <c r="J261" s="220">
        <f>ROUND(I261*H261,2)</f>
        <v>0</v>
      </c>
      <c r="K261" s="216" t="s">
        <v>19</v>
      </c>
      <c r="L261" s="45"/>
      <c r="M261" s="221" t="s">
        <v>19</v>
      </c>
      <c r="N261" s="222" t="s">
        <v>43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164</v>
      </c>
      <c r="AT261" s="225" t="s">
        <v>159</v>
      </c>
      <c r="AU261" s="225" t="s">
        <v>80</v>
      </c>
      <c r="AY261" s="18" t="s">
        <v>157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80</v>
      </c>
      <c r="BK261" s="226">
        <f>ROUND(I261*H261,2)</f>
        <v>0</v>
      </c>
      <c r="BL261" s="18" t="s">
        <v>164</v>
      </c>
      <c r="BM261" s="225" t="s">
        <v>1605</v>
      </c>
    </row>
    <row r="262" s="2" customFormat="1">
      <c r="A262" s="39"/>
      <c r="B262" s="40"/>
      <c r="C262" s="41"/>
      <c r="D262" s="227" t="s">
        <v>166</v>
      </c>
      <c r="E262" s="41"/>
      <c r="F262" s="228" t="s">
        <v>3409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166</v>
      </c>
      <c r="AU262" s="18" t="s">
        <v>80</v>
      </c>
    </row>
    <row r="263" s="2" customFormat="1" ht="16.5" customHeight="1">
      <c r="A263" s="39"/>
      <c r="B263" s="40"/>
      <c r="C263" s="214" t="s">
        <v>1238</v>
      </c>
      <c r="D263" s="214" t="s">
        <v>159</v>
      </c>
      <c r="E263" s="215" t="s">
        <v>3410</v>
      </c>
      <c r="F263" s="216" t="s">
        <v>19</v>
      </c>
      <c r="G263" s="217" t="s">
        <v>3064</v>
      </c>
      <c r="H263" s="218">
        <v>6</v>
      </c>
      <c r="I263" s="219"/>
      <c r="J263" s="220">
        <f>ROUND(I263*H263,2)</f>
        <v>0</v>
      </c>
      <c r="K263" s="216" t="s">
        <v>19</v>
      </c>
      <c r="L263" s="45"/>
      <c r="M263" s="221" t="s">
        <v>19</v>
      </c>
      <c r="N263" s="222" t="s">
        <v>43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164</v>
      </c>
      <c r="AT263" s="225" t="s">
        <v>159</v>
      </c>
      <c r="AU263" s="225" t="s">
        <v>80</v>
      </c>
      <c r="AY263" s="18" t="s">
        <v>157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80</v>
      </c>
      <c r="BK263" s="226">
        <f>ROUND(I263*H263,2)</f>
        <v>0</v>
      </c>
      <c r="BL263" s="18" t="s">
        <v>164</v>
      </c>
      <c r="BM263" s="225" t="s">
        <v>3411</v>
      </c>
    </row>
    <row r="264" s="2" customFormat="1">
      <c r="A264" s="39"/>
      <c r="B264" s="40"/>
      <c r="C264" s="41"/>
      <c r="D264" s="227" t="s">
        <v>166</v>
      </c>
      <c r="E264" s="41"/>
      <c r="F264" s="228" t="s">
        <v>3412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166</v>
      </c>
      <c r="AU264" s="18" t="s">
        <v>80</v>
      </c>
    </row>
    <row r="265" s="2" customFormat="1" ht="16.5" customHeight="1">
      <c r="A265" s="39"/>
      <c r="B265" s="40"/>
      <c r="C265" s="214" t="s">
        <v>1242</v>
      </c>
      <c r="D265" s="214" t="s">
        <v>159</v>
      </c>
      <c r="E265" s="215" t="s">
        <v>3413</v>
      </c>
      <c r="F265" s="216" t="s">
        <v>3414</v>
      </c>
      <c r="G265" s="217" t="s">
        <v>3064</v>
      </c>
      <c r="H265" s="218">
        <v>40</v>
      </c>
      <c r="I265" s="219"/>
      <c r="J265" s="220">
        <f>ROUND(I265*H265,2)</f>
        <v>0</v>
      </c>
      <c r="K265" s="216" t="s">
        <v>19</v>
      </c>
      <c r="L265" s="45"/>
      <c r="M265" s="221" t="s">
        <v>19</v>
      </c>
      <c r="N265" s="222" t="s">
        <v>43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164</v>
      </c>
      <c r="AT265" s="225" t="s">
        <v>159</v>
      </c>
      <c r="AU265" s="225" t="s">
        <v>80</v>
      </c>
      <c r="AY265" s="18" t="s">
        <v>157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80</v>
      </c>
      <c r="BK265" s="226">
        <f>ROUND(I265*H265,2)</f>
        <v>0</v>
      </c>
      <c r="BL265" s="18" t="s">
        <v>164</v>
      </c>
      <c r="BM265" s="225" t="s">
        <v>1613</v>
      </c>
    </row>
    <row r="266" s="2" customFormat="1">
      <c r="A266" s="39"/>
      <c r="B266" s="40"/>
      <c r="C266" s="41"/>
      <c r="D266" s="227" t="s">
        <v>166</v>
      </c>
      <c r="E266" s="41"/>
      <c r="F266" s="228" t="s">
        <v>3414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80</v>
      </c>
    </row>
    <row r="267" s="2" customFormat="1" ht="16.5" customHeight="1">
      <c r="A267" s="39"/>
      <c r="B267" s="40"/>
      <c r="C267" s="214" t="s">
        <v>1246</v>
      </c>
      <c r="D267" s="214" t="s">
        <v>159</v>
      </c>
      <c r="E267" s="215" t="s">
        <v>3415</v>
      </c>
      <c r="F267" s="216" t="s">
        <v>3416</v>
      </c>
      <c r="G267" s="217" t="s">
        <v>3064</v>
      </c>
      <c r="H267" s="218">
        <v>180</v>
      </c>
      <c r="I267" s="219"/>
      <c r="J267" s="220">
        <f>ROUND(I267*H267,2)</f>
        <v>0</v>
      </c>
      <c r="K267" s="216" t="s">
        <v>19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164</v>
      </c>
      <c r="AT267" s="225" t="s">
        <v>159</v>
      </c>
      <c r="AU267" s="225" t="s">
        <v>80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164</v>
      </c>
      <c r="BM267" s="225" t="s">
        <v>1621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3416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80</v>
      </c>
    </row>
    <row r="269" s="2" customFormat="1" ht="16.5" customHeight="1">
      <c r="A269" s="39"/>
      <c r="B269" s="40"/>
      <c r="C269" s="214" t="s">
        <v>1298</v>
      </c>
      <c r="D269" s="214" t="s">
        <v>159</v>
      </c>
      <c r="E269" s="215" t="s">
        <v>3417</v>
      </c>
      <c r="F269" s="216" t="s">
        <v>3418</v>
      </c>
      <c r="G269" s="217" t="s">
        <v>3064</v>
      </c>
      <c r="H269" s="218">
        <v>50</v>
      </c>
      <c r="I269" s="219"/>
      <c r="J269" s="220">
        <f>ROUND(I269*H269,2)</f>
        <v>0</v>
      </c>
      <c r="K269" s="216" t="s">
        <v>19</v>
      </c>
      <c r="L269" s="45"/>
      <c r="M269" s="221" t="s">
        <v>19</v>
      </c>
      <c r="N269" s="222" t="s">
        <v>43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164</v>
      </c>
      <c r="AT269" s="225" t="s">
        <v>159</v>
      </c>
      <c r="AU269" s="225" t="s">
        <v>80</v>
      </c>
      <c r="AY269" s="18" t="s">
        <v>157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80</v>
      </c>
      <c r="BK269" s="226">
        <f>ROUND(I269*H269,2)</f>
        <v>0</v>
      </c>
      <c r="BL269" s="18" t="s">
        <v>164</v>
      </c>
      <c r="BM269" s="225" t="s">
        <v>1629</v>
      </c>
    </row>
    <row r="270" s="2" customFormat="1">
      <c r="A270" s="39"/>
      <c r="B270" s="40"/>
      <c r="C270" s="41"/>
      <c r="D270" s="227" t="s">
        <v>166</v>
      </c>
      <c r="E270" s="41"/>
      <c r="F270" s="228" t="s">
        <v>3419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166</v>
      </c>
      <c r="AU270" s="18" t="s">
        <v>80</v>
      </c>
    </row>
    <row r="271" s="2" customFormat="1" ht="16.5" customHeight="1">
      <c r="A271" s="39"/>
      <c r="B271" s="40"/>
      <c r="C271" s="214" t="s">
        <v>1302</v>
      </c>
      <c r="D271" s="214" t="s">
        <v>159</v>
      </c>
      <c r="E271" s="215" t="s">
        <v>3420</v>
      </c>
      <c r="F271" s="216" t="s">
        <v>3421</v>
      </c>
      <c r="G271" s="217" t="s">
        <v>3064</v>
      </c>
      <c r="H271" s="218">
        <v>56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164</v>
      </c>
      <c r="AT271" s="225" t="s">
        <v>159</v>
      </c>
      <c r="AU271" s="225" t="s">
        <v>80</v>
      </c>
      <c r="AY271" s="18" t="s">
        <v>157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80</v>
      </c>
      <c r="BK271" s="226">
        <f>ROUND(I271*H271,2)</f>
        <v>0</v>
      </c>
      <c r="BL271" s="18" t="s">
        <v>164</v>
      </c>
      <c r="BM271" s="225" t="s">
        <v>1637</v>
      </c>
    </row>
    <row r="272" s="2" customFormat="1">
      <c r="A272" s="39"/>
      <c r="B272" s="40"/>
      <c r="C272" s="41"/>
      <c r="D272" s="227" t="s">
        <v>166</v>
      </c>
      <c r="E272" s="41"/>
      <c r="F272" s="228" t="s">
        <v>3421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80</v>
      </c>
    </row>
    <row r="273" s="2" customFormat="1" ht="16.5" customHeight="1">
      <c r="A273" s="39"/>
      <c r="B273" s="40"/>
      <c r="C273" s="214" t="s">
        <v>1321</v>
      </c>
      <c r="D273" s="214" t="s">
        <v>159</v>
      </c>
      <c r="E273" s="215" t="s">
        <v>3422</v>
      </c>
      <c r="F273" s="216" t="s">
        <v>3423</v>
      </c>
      <c r="G273" s="217" t="s">
        <v>3064</v>
      </c>
      <c r="H273" s="218">
        <v>9</v>
      </c>
      <c r="I273" s="219"/>
      <c r="J273" s="220">
        <f>ROUND(I273*H273,2)</f>
        <v>0</v>
      </c>
      <c r="K273" s="216" t="s">
        <v>19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164</v>
      </c>
      <c r="AT273" s="225" t="s">
        <v>159</v>
      </c>
      <c r="AU273" s="225" t="s">
        <v>80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164</v>
      </c>
      <c r="BM273" s="225" t="s">
        <v>1645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3423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80</v>
      </c>
    </row>
    <row r="275" s="2" customFormat="1" ht="16.5" customHeight="1">
      <c r="A275" s="39"/>
      <c r="B275" s="40"/>
      <c r="C275" s="214" t="s">
        <v>1325</v>
      </c>
      <c r="D275" s="214" t="s">
        <v>159</v>
      </c>
      <c r="E275" s="215" t="s">
        <v>3424</v>
      </c>
      <c r="F275" s="216" t="s">
        <v>3425</v>
      </c>
      <c r="G275" s="217" t="s">
        <v>3064</v>
      </c>
      <c r="H275" s="218">
        <v>64</v>
      </c>
      <c r="I275" s="219"/>
      <c r="J275" s="220">
        <f>ROUND(I275*H275,2)</f>
        <v>0</v>
      </c>
      <c r="K275" s="216" t="s">
        <v>19</v>
      </c>
      <c r="L275" s="45"/>
      <c r="M275" s="221" t="s">
        <v>19</v>
      </c>
      <c r="N275" s="222" t="s">
        <v>43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164</v>
      </c>
      <c r="AT275" s="225" t="s">
        <v>159</v>
      </c>
      <c r="AU275" s="225" t="s">
        <v>80</v>
      </c>
      <c r="AY275" s="18" t="s">
        <v>157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80</v>
      </c>
      <c r="BK275" s="226">
        <f>ROUND(I275*H275,2)</f>
        <v>0</v>
      </c>
      <c r="BL275" s="18" t="s">
        <v>164</v>
      </c>
      <c r="BM275" s="225" t="s">
        <v>1653</v>
      </c>
    </row>
    <row r="276" s="2" customFormat="1">
      <c r="A276" s="39"/>
      <c r="B276" s="40"/>
      <c r="C276" s="41"/>
      <c r="D276" s="227" t="s">
        <v>166</v>
      </c>
      <c r="E276" s="41"/>
      <c r="F276" s="228" t="s">
        <v>3425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166</v>
      </c>
      <c r="AU276" s="18" t="s">
        <v>80</v>
      </c>
    </row>
    <row r="277" s="2" customFormat="1" ht="16.5" customHeight="1">
      <c r="A277" s="39"/>
      <c r="B277" s="40"/>
      <c r="C277" s="214" t="s">
        <v>1329</v>
      </c>
      <c r="D277" s="214" t="s">
        <v>159</v>
      </c>
      <c r="E277" s="215" t="s">
        <v>3426</v>
      </c>
      <c r="F277" s="216" t="s">
        <v>3427</v>
      </c>
      <c r="G277" s="217" t="s">
        <v>3064</v>
      </c>
      <c r="H277" s="218">
        <v>9</v>
      </c>
      <c r="I277" s="219"/>
      <c r="J277" s="220">
        <f>ROUND(I277*H277,2)</f>
        <v>0</v>
      </c>
      <c r="K277" s="216" t="s">
        <v>19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164</v>
      </c>
      <c r="AT277" s="225" t="s">
        <v>159</v>
      </c>
      <c r="AU277" s="225" t="s">
        <v>80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164</v>
      </c>
      <c r="BM277" s="225" t="s">
        <v>1661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3427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80</v>
      </c>
    </row>
    <row r="279" s="2" customFormat="1" ht="16.5" customHeight="1">
      <c r="A279" s="39"/>
      <c r="B279" s="40"/>
      <c r="C279" s="214" t="s">
        <v>1333</v>
      </c>
      <c r="D279" s="214" t="s">
        <v>159</v>
      </c>
      <c r="E279" s="215" t="s">
        <v>3428</v>
      </c>
      <c r="F279" s="216" t="s">
        <v>3429</v>
      </c>
      <c r="G279" s="217" t="s">
        <v>3064</v>
      </c>
      <c r="H279" s="218">
        <v>9</v>
      </c>
      <c r="I279" s="219"/>
      <c r="J279" s="220">
        <f>ROUND(I279*H279,2)</f>
        <v>0</v>
      </c>
      <c r="K279" s="216" t="s">
        <v>19</v>
      </c>
      <c r="L279" s="45"/>
      <c r="M279" s="221" t="s">
        <v>19</v>
      </c>
      <c r="N279" s="222" t="s">
        <v>43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164</v>
      </c>
      <c r="AT279" s="225" t="s">
        <v>159</v>
      </c>
      <c r="AU279" s="225" t="s">
        <v>80</v>
      </c>
      <c r="AY279" s="18" t="s">
        <v>157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80</v>
      </c>
      <c r="BK279" s="226">
        <f>ROUND(I279*H279,2)</f>
        <v>0</v>
      </c>
      <c r="BL279" s="18" t="s">
        <v>164</v>
      </c>
      <c r="BM279" s="225" t="s">
        <v>1669</v>
      </c>
    </row>
    <row r="280" s="2" customFormat="1">
      <c r="A280" s="39"/>
      <c r="B280" s="40"/>
      <c r="C280" s="41"/>
      <c r="D280" s="227" t="s">
        <v>166</v>
      </c>
      <c r="E280" s="41"/>
      <c r="F280" s="228" t="s">
        <v>3429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166</v>
      </c>
      <c r="AU280" s="18" t="s">
        <v>80</v>
      </c>
    </row>
    <row r="281" s="2" customFormat="1" ht="16.5" customHeight="1">
      <c r="A281" s="39"/>
      <c r="B281" s="40"/>
      <c r="C281" s="214" t="s">
        <v>1337</v>
      </c>
      <c r="D281" s="214" t="s">
        <v>159</v>
      </c>
      <c r="E281" s="215" t="s">
        <v>3430</v>
      </c>
      <c r="F281" s="216" t="s">
        <v>3431</v>
      </c>
      <c r="G281" s="217" t="s">
        <v>3064</v>
      </c>
      <c r="H281" s="218">
        <v>18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164</v>
      </c>
      <c r="AT281" s="225" t="s">
        <v>159</v>
      </c>
      <c r="AU281" s="225" t="s">
        <v>80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164</v>
      </c>
      <c r="BM281" s="225" t="s">
        <v>1677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3431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80</v>
      </c>
    </row>
    <row r="283" s="2" customFormat="1" ht="16.5" customHeight="1">
      <c r="A283" s="39"/>
      <c r="B283" s="40"/>
      <c r="C283" s="214" t="s">
        <v>1341</v>
      </c>
      <c r="D283" s="214" t="s">
        <v>159</v>
      </c>
      <c r="E283" s="215" t="s">
        <v>3432</v>
      </c>
      <c r="F283" s="216" t="s">
        <v>3433</v>
      </c>
      <c r="G283" s="217" t="s">
        <v>3064</v>
      </c>
      <c r="H283" s="218">
        <v>20</v>
      </c>
      <c r="I283" s="219"/>
      <c r="J283" s="220">
        <f>ROUND(I283*H283,2)</f>
        <v>0</v>
      </c>
      <c r="K283" s="216" t="s">
        <v>19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164</v>
      </c>
      <c r="AT283" s="225" t="s">
        <v>159</v>
      </c>
      <c r="AU283" s="225" t="s">
        <v>80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164</v>
      </c>
      <c r="BM283" s="225" t="s">
        <v>1685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3433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80</v>
      </c>
    </row>
    <row r="285" s="2" customFormat="1" ht="16.5" customHeight="1">
      <c r="A285" s="39"/>
      <c r="B285" s="40"/>
      <c r="C285" s="214" t="s">
        <v>1345</v>
      </c>
      <c r="D285" s="214" t="s">
        <v>159</v>
      </c>
      <c r="E285" s="215" t="s">
        <v>3434</v>
      </c>
      <c r="F285" s="216" t="s">
        <v>3435</v>
      </c>
      <c r="G285" s="217" t="s">
        <v>3064</v>
      </c>
      <c r="H285" s="218">
        <v>9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43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164</v>
      </c>
      <c r="AT285" s="225" t="s">
        <v>159</v>
      </c>
      <c r="AU285" s="225" t="s">
        <v>80</v>
      </c>
      <c r="AY285" s="18" t="s">
        <v>157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80</v>
      </c>
      <c r="BK285" s="226">
        <f>ROUND(I285*H285,2)</f>
        <v>0</v>
      </c>
      <c r="BL285" s="18" t="s">
        <v>164</v>
      </c>
      <c r="BM285" s="225" t="s">
        <v>1693</v>
      </c>
    </row>
    <row r="286" s="2" customFormat="1">
      <c r="A286" s="39"/>
      <c r="B286" s="40"/>
      <c r="C286" s="41"/>
      <c r="D286" s="227" t="s">
        <v>166</v>
      </c>
      <c r="E286" s="41"/>
      <c r="F286" s="228" t="s">
        <v>3435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166</v>
      </c>
      <c r="AU286" s="18" t="s">
        <v>80</v>
      </c>
    </row>
    <row r="287" s="2" customFormat="1" ht="16.5" customHeight="1">
      <c r="A287" s="39"/>
      <c r="B287" s="40"/>
      <c r="C287" s="214" t="s">
        <v>1349</v>
      </c>
      <c r="D287" s="214" t="s">
        <v>159</v>
      </c>
      <c r="E287" s="215" t="s">
        <v>3436</v>
      </c>
      <c r="F287" s="216" t="s">
        <v>3437</v>
      </c>
      <c r="G287" s="217" t="s">
        <v>273</v>
      </c>
      <c r="H287" s="218">
        <v>1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164</v>
      </c>
      <c r="AT287" s="225" t="s">
        <v>159</v>
      </c>
      <c r="AU287" s="225" t="s">
        <v>80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164</v>
      </c>
      <c r="BM287" s="225" t="s">
        <v>1701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3437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80</v>
      </c>
    </row>
    <row r="289" s="12" customFormat="1" ht="25.92" customHeight="1">
      <c r="A289" s="12"/>
      <c r="B289" s="198"/>
      <c r="C289" s="199"/>
      <c r="D289" s="200" t="s">
        <v>71</v>
      </c>
      <c r="E289" s="201" t="s">
        <v>3438</v>
      </c>
      <c r="F289" s="201" t="s">
        <v>3439</v>
      </c>
      <c r="G289" s="199"/>
      <c r="H289" s="199"/>
      <c r="I289" s="202"/>
      <c r="J289" s="203">
        <f>BK289</f>
        <v>0</v>
      </c>
      <c r="K289" s="199"/>
      <c r="L289" s="204"/>
      <c r="M289" s="205"/>
      <c r="N289" s="206"/>
      <c r="O289" s="206"/>
      <c r="P289" s="207">
        <f>SUM(P290:P299)</f>
        <v>0</v>
      </c>
      <c r="Q289" s="206"/>
      <c r="R289" s="207">
        <f>SUM(R290:R299)</f>
        <v>0</v>
      </c>
      <c r="S289" s="206"/>
      <c r="T289" s="208">
        <f>SUM(T290:T299)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80</v>
      </c>
      <c r="AT289" s="210" t="s">
        <v>71</v>
      </c>
      <c r="AU289" s="210" t="s">
        <v>72</v>
      </c>
      <c r="AY289" s="209" t="s">
        <v>157</v>
      </c>
      <c r="BK289" s="211">
        <f>SUM(BK290:BK299)</f>
        <v>0</v>
      </c>
    </row>
    <row r="290" s="2" customFormat="1" ht="16.5" customHeight="1">
      <c r="A290" s="39"/>
      <c r="B290" s="40"/>
      <c r="C290" s="214" t="s">
        <v>1353</v>
      </c>
      <c r="D290" s="214" t="s">
        <v>159</v>
      </c>
      <c r="E290" s="215" t="s">
        <v>3440</v>
      </c>
      <c r="F290" s="216" t="s">
        <v>3441</v>
      </c>
      <c r="G290" s="217" t="s">
        <v>3116</v>
      </c>
      <c r="H290" s="218">
        <v>1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164</v>
      </c>
      <c r="AT290" s="225" t="s">
        <v>159</v>
      </c>
      <c r="AU290" s="225" t="s">
        <v>80</v>
      </c>
      <c r="AY290" s="18" t="s">
        <v>157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80</v>
      </c>
      <c r="BK290" s="226">
        <f>ROUND(I290*H290,2)</f>
        <v>0</v>
      </c>
      <c r="BL290" s="18" t="s">
        <v>164</v>
      </c>
      <c r="BM290" s="225" t="s">
        <v>1709</v>
      </c>
    </row>
    <row r="291" s="2" customFormat="1">
      <c r="A291" s="39"/>
      <c r="B291" s="40"/>
      <c r="C291" s="41"/>
      <c r="D291" s="227" t="s">
        <v>166</v>
      </c>
      <c r="E291" s="41"/>
      <c r="F291" s="228" t="s">
        <v>3441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80</v>
      </c>
    </row>
    <row r="292" s="2" customFormat="1" ht="16.5" customHeight="1">
      <c r="A292" s="39"/>
      <c r="B292" s="40"/>
      <c r="C292" s="214" t="s">
        <v>1357</v>
      </c>
      <c r="D292" s="214" t="s">
        <v>159</v>
      </c>
      <c r="E292" s="215" t="s">
        <v>3442</v>
      </c>
      <c r="F292" s="216" t="s">
        <v>3443</v>
      </c>
      <c r="G292" s="217" t="s">
        <v>3116</v>
      </c>
      <c r="H292" s="218">
        <v>1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164</v>
      </c>
      <c r="AT292" s="225" t="s">
        <v>159</v>
      </c>
      <c r="AU292" s="225" t="s">
        <v>80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164</v>
      </c>
      <c r="BM292" s="225" t="s">
        <v>1735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3443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80</v>
      </c>
    </row>
    <row r="294" s="2" customFormat="1" ht="21.75" customHeight="1">
      <c r="A294" s="39"/>
      <c r="B294" s="40"/>
      <c r="C294" s="214" t="s">
        <v>1361</v>
      </c>
      <c r="D294" s="214" t="s">
        <v>159</v>
      </c>
      <c r="E294" s="215" t="s">
        <v>3444</v>
      </c>
      <c r="F294" s="216" t="s">
        <v>3445</v>
      </c>
      <c r="G294" s="217" t="s">
        <v>3116</v>
      </c>
      <c r="H294" s="218">
        <v>1</v>
      </c>
      <c r="I294" s="219"/>
      <c r="J294" s="220">
        <f>ROUND(I294*H294,2)</f>
        <v>0</v>
      </c>
      <c r="K294" s="216" t="s">
        <v>19</v>
      </c>
      <c r="L294" s="45"/>
      <c r="M294" s="221" t="s">
        <v>19</v>
      </c>
      <c r="N294" s="222" t="s">
        <v>43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164</v>
      </c>
      <c r="AT294" s="225" t="s">
        <v>159</v>
      </c>
      <c r="AU294" s="225" t="s">
        <v>80</v>
      </c>
      <c r="AY294" s="18" t="s">
        <v>157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80</v>
      </c>
      <c r="BK294" s="226">
        <f>ROUND(I294*H294,2)</f>
        <v>0</v>
      </c>
      <c r="BL294" s="18" t="s">
        <v>164</v>
      </c>
      <c r="BM294" s="225" t="s">
        <v>1748</v>
      </c>
    </row>
    <row r="295" s="2" customFormat="1">
      <c r="A295" s="39"/>
      <c r="B295" s="40"/>
      <c r="C295" s="41"/>
      <c r="D295" s="227" t="s">
        <v>166</v>
      </c>
      <c r="E295" s="41"/>
      <c r="F295" s="228" t="s">
        <v>3445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80</v>
      </c>
    </row>
    <row r="296" s="2" customFormat="1" ht="16.5" customHeight="1">
      <c r="A296" s="39"/>
      <c r="B296" s="40"/>
      <c r="C296" s="214" t="s">
        <v>1365</v>
      </c>
      <c r="D296" s="214" t="s">
        <v>159</v>
      </c>
      <c r="E296" s="215" t="s">
        <v>3446</v>
      </c>
      <c r="F296" s="216" t="s">
        <v>3447</v>
      </c>
      <c r="G296" s="217" t="s">
        <v>3116</v>
      </c>
      <c r="H296" s="218">
        <v>1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43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164</v>
      </c>
      <c r="AT296" s="225" t="s">
        <v>159</v>
      </c>
      <c r="AU296" s="225" t="s">
        <v>80</v>
      </c>
      <c r="AY296" s="18" t="s">
        <v>157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80</v>
      </c>
      <c r="BK296" s="226">
        <f>ROUND(I296*H296,2)</f>
        <v>0</v>
      </c>
      <c r="BL296" s="18" t="s">
        <v>164</v>
      </c>
      <c r="BM296" s="225" t="s">
        <v>1776</v>
      </c>
    </row>
    <row r="297" s="2" customFormat="1">
      <c r="A297" s="39"/>
      <c r="B297" s="40"/>
      <c r="C297" s="41"/>
      <c r="D297" s="227" t="s">
        <v>166</v>
      </c>
      <c r="E297" s="41"/>
      <c r="F297" s="228" t="s">
        <v>3447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80</v>
      </c>
    </row>
    <row r="298" s="2" customFormat="1" ht="78" customHeight="1">
      <c r="A298" s="39"/>
      <c r="B298" s="40"/>
      <c r="C298" s="214" t="s">
        <v>1369</v>
      </c>
      <c r="D298" s="214" t="s">
        <v>159</v>
      </c>
      <c r="E298" s="215" t="s">
        <v>3448</v>
      </c>
      <c r="F298" s="216" t="s">
        <v>3449</v>
      </c>
      <c r="G298" s="217" t="s">
        <v>3116</v>
      </c>
      <c r="H298" s="218">
        <v>1</v>
      </c>
      <c r="I298" s="219"/>
      <c r="J298" s="220">
        <f>ROUND(I298*H298,2)</f>
        <v>0</v>
      </c>
      <c r="K298" s="216" t="s">
        <v>19</v>
      </c>
      <c r="L298" s="45"/>
      <c r="M298" s="221" t="s">
        <v>19</v>
      </c>
      <c r="N298" s="222" t="s">
        <v>43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164</v>
      </c>
      <c r="AT298" s="225" t="s">
        <v>159</v>
      </c>
      <c r="AU298" s="225" t="s">
        <v>80</v>
      </c>
      <c r="AY298" s="18" t="s">
        <v>157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80</v>
      </c>
      <c r="BK298" s="226">
        <f>ROUND(I298*H298,2)</f>
        <v>0</v>
      </c>
      <c r="BL298" s="18" t="s">
        <v>164</v>
      </c>
      <c r="BM298" s="225" t="s">
        <v>1786</v>
      </c>
    </row>
    <row r="299" s="2" customFormat="1">
      <c r="A299" s="39"/>
      <c r="B299" s="40"/>
      <c r="C299" s="41"/>
      <c r="D299" s="227" t="s">
        <v>166</v>
      </c>
      <c r="E299" s="41"/>
      <c r="F299" s="228" t="s">
        <v>3450</v>
      </c>
      <c r="G299" s="41"/>
      <c r="H299" s="41"/>
      <c r="I299" s="229"/>
      <c r="J299" s="41"/>
      <c r="K299" s="41"/>
      <c r="L299" s="45"/>
      <c r="M299" s="281"/>
      <c r="N299" s="282"/>
      <c r="O299" s="283"/>
      <c r="P299" s="283"/>
      <c r="Q299" s="283"/>
      <c r="R299" s="283"/>
      <c r="S299" s="283"/>
      <c r="T299" s="28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80</v>
      </c>
    </row>
    <row r="300" s="2" customFormat="1" ht="6.96" customHeight="1">
      <c r="A300" s="39"/>
      <c r="B300" s="60"/>
      <c r="C300" s="61"/>
      <c r="D300" s="61"/>
      <c r="E300" s="61"/>
      <c r="F300" s="61"/>
      <c r="G300" s="61"/>
      <c r="H300" s="61"/>
      <c r="I300" s="61"/>
      <c r="J300" s="61"/>
      <c r="K300" s="61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Ss2X4afqW3z+jR+KAZhwxXKJjVfyePRhD650+H8OAstT8KNEyQSxSrwbAv3QNYo9GzXeIhLMOPOKYNT4hSgmCQ==" hashValue="WdJymEbqSWjoBstdQ4ptANH6uFusUaiAuJSCSNliqLx0TGfAkYITc9Y2Cl4fYEezUe5EZtSoTE3bvUWq+wiQ9A==" algorithmName="SHA-512" password="CC35"/>
  <autoFilter ref="C90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>
      <c r="B8" s="21"/>
      <c r="D8" s="144" t="s">
        <v>120</v>
      </c>
      <c r="L8" s="21"/>
    </row>
    <row r="9" s="1" customFormat="1" ht="16.5" customHeight="1">
      <c r="B9" s="21"/>
      <c r="E9" s="145" t="s">
        <v>650</v>
      </c>
      <c r="F9" s="1"/>
      <c r="G9" s="1"/>
      <c r="H9" s="1"/>
      <c r="L9" s="21"/>
    </row>
    <row r="10" s="1" customFormat="1" ht="12" customHeight="1">
      <c r="B10" s="21"/>
      <c r="D10" s="144" t="s">
        <v>2076</v>
      </c>
      <c r="L10" s="21"/>
    </row>
    <row r="11" s="2" customFormat="1" ht="16.5" customHeight="1">
      <c r="A11" s="39"/>
      <c r="B11" s="45"/>
      <c r="C11" s="39"/>
      <c r="D11" s="39"/>
      <c r="E11" s="157" t="s">
        <v>3451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3452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3453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32</v>
      </c>
      <c r="G16" s="39"/>
      <c r="H16" s="39"/>
      <c r="I16" s="144" t="s">
        <v>23</v>
      </c>
      <c r="J16" s="148" t="str">
        <f>'Rekapitulace stavby'!AN8</f>
        <v>8. 6. 2022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>Město Č. Lípa</v>
      </c>
      <c r="F19" s="39"/>
      <c r="G19" s="39"/>
      <c r="H19" s="39"/>
      <c r="I19" s="144" t="s">
        <v>28</v>
      </c>
      <c r="J19" s="134" t="str">
        <f>IF('Rekapitulace stavby'!AN11="","",'Rekapitulace stavby'!AN11)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28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28</v>
      </c>
      <c r="J25" s="134" t="str">
        <f>IF('Rekapitulace stavby'!AN17="","",'Rekapitulace stavby'!AN17)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>J. Nešněra</v>
      </c>
      <c r="F28" s="39"/>
      <c r="G28" s="39"/>
      <c r="H28" s="39"/>
      <c r="I28" s="144" t="s">
        <v>28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38</v>
      </c>
      <c r="E34" s="39"/>
      <c r="F34" s="39"/>
      <c r="G34" s="39"/>
      <c r="H34" s="39"/>
      <c r="I34" s="39"/>
      <c r="J34" s="155">
        <f>ROUND(J92,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40</v>
      </c>
      <c r="G36" s="39"/>
      <c r="H36" s="39"/>
      <c r="I36" s="156" t="s">
        <v>39</v>
      </c>
      <c r="J36" s="156" t="s">
        <v>41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42</v>
      </c>
      <c r="E37" s="144" t="s">
        <v>43</v>
      </c>
      <c r="F37" s="158">
        <f>ROUND((SUM(BE92:BE150)),  2)</f>
        <v>0</v>
      </c>
      <c r="G37" s="39"/>
      <c r="H37" s="39"/>
      <c r="I37" s="159">
        <v>0.20999999999999999</v>
      </c>
      <c r="J37" s="158">
        <f>ROUND(((SUM(BE92:BE150))*I37),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ROUND((SUM(BF92:BF150)),  2)</f>
        <v>0</v>
      </c>
      <c r="G38" s="39"/>
      <c r="H38" s="39"/>
      <c r="I38" s="159">
        <v>0.14999999999999999</v>
      </c>
      <c r="J38" s="158">
        <f>ROUND(((SUM(BF92:BF150))*I38),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ROUND((SUM(BG92:BG150)),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ROUND((SUM(BH92:BH150)),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ROUND((SUM(BI92:BI150)),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122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26.25" customHeight="1">
      <c r="A52" s="39"/>
      <c r="B52" s="40"/>
      <c r="C52" s="41"/>
      <c r="D52" s="41"/>
      <c r="E52" s="171" t="str">
        <f>E7</f>
        <v>Rekonstrukce objektu č.p. 2983 U Synagogy SO01 stavební úpravy budovy rev22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120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650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2076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5" t="s">
        <v>3451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3452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02ga - PC,data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8. 6. 2022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Č. Lípa</v>
      </c>
      <c r="G62" s="41"/>
      <c r="H62" s="41"/>
      <c r="I62" s="33" t="s">
        <v>31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J. Nešněra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123</v>
      </c>
      <c r="D65" s="173"/>
      <c r="E65" s="173"/>
      <c r="F65" s="173"/>
      <c r="G65" s="173"/>
      <c r="H65" s="173"/>
      <c r="I65" s="173"/>
      <c r="J65" s="174" t="s">
        <v>124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70</v>
      </c>
      <c r="D67" s="41"/>
      <c r="E67" s="41"/>
      <c r="F67" s="41"/>
      <c r="G67" s="41"/>
      <c r="H67" s="41"/>
      <c r="I67" s="41"/>
      <c r="J67" s="103">
        <f>J92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125</v>
      </c>
    </row>
    <row r="68" s="9" customFormat="1" ht="24.96" customHeight="1">
      <c r="A68" s="9"/>
      <c r="B68" s="176"/>
      <c r="C68" s="177"/>
      <c r="D68" s="178" t="s">
        <v>3454</v>
      </c>
      <c r="E68" s="179"/>
      <c r="F68" s="179"/>
      <c r="G68" s="179"/>
      <c r="H68" s="179"/>
      <c r="I68" s="179"/>
      <c r="J68" s="180">
        <f>J93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142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1" t="str">
        <f>E7</f>
        <v>Rekonstrukce objektu č.p. 2983 U Synagogy SO01 stavební úpravy budovy rev22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120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1" customFormat="1" ht="16.5" customHeight="1">
      <c r="B80" s="22"/>
      <c r="C80" s="23"/>
      <c r="D80" s="23"/>
      <c r="E80" s="171" t="s">
        <v>650</v>
      </c>
      <c r="F80" s="23"/>
      <c r="G80" s="23"/>
      <c r="H80" s="23"/>
      <c r="I80" s="23"/>
      <c r="J80" s="23"/>
      <c r="K80" s="23"/>
      <c r="L80" s="21"/>
    </row>
    <row r="81" s="1" customFormat="1" ht="12" customHeight="1">
      <c r="B81" s="22"/>
      <c r="C81" s="33" t="s">
        <v>2076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285" t="s">
        <v>3451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3452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E13</f>
        <v>02ga - PC,data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F16</f>
        <v xml:space="preserve"> </v>
      </c>
      <c r="G86" s="41"/>
      <c r="H86" s="41"/>
      <c r="I86" s="33" t="s">
        <v>23</v>
      </c>
      <c r="J86" s="73" t="str">
        <f>IF(J16="","",J16)</f>
        <v>8. 6. 2022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E19</f>
        <v>Město Č. Lípa</v>
      </c>
      <c r="G88" s="41"/>
      <c r="H88" s="41"/>
      <c r="I88" s="33" t="s">
        <v>31</v>
      </c>
      <c r="J88" s="37" t="str">
        <f>E25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IF(E22="","",E22)</f>
        <v>Vyplň údaj</v>
      </c>
      <c r="G89" s="41"/>
      <c r="H89" s="41"/>
      <c r="I89" s="33" t="s">
        <v>34</v>
      </c>
      <c r="J89" s="37" t="str">
        <f>E28</f>
        <v>J. Nešněra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143</v>
      </c>
      <c r="D91" s="190" t="s">
        <v>57</v>
      </c>
      <c r="E91" s="190" t="s">
        <v>53</v>
      </c>
      <c r="F91" s="190" t="s">
        <v>54</v>
      </c>
      <c r="G91" s="190" t="s">
        <v>144</v>
      </c>
      <c r="H91" s="190" t="s">
        <v>145</v>
      </c>
      <c r="I91" s="190" t="s">
        <v>146</v>
      </c>
      <c r="J91" s="190" t="s">
        <v>124</v>
      </c>
      <c r="K91" s="191" t="s">
        <v>147</v>
      </c>
      <c r="L91" s="192"/>
      <c r="M91" s="93" t="s">
        <v>19</v>
      </c>
      <c r="N91" s="94" t="s">
        <v>42</v>
      </c>
      <c r="O91" s="94" t="s">
        <v>148</v>
      </c>
      <c r="P91" s="94" t="s">
        <v>149</v>
      </c>
      <c r="Q91" s="94" t="s">
        <v>150</v>
      </c>
      <c r="R91" s="94" t="s">
        <v>151</v>
      </c>
      <c r="S91" s="94" t="s">
        <v>152</v>
      </c>
      <c r="T91" s="95" t="s">
        <v>153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154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125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3060</v>
      </c>
      <c r="F93" s="201" t="s">
        <v>3455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SUM(P94:P150)</f>
        <v>0</v>
      </c>
      <c r="Q93" s="206"/>
      <c r="R93" s="207">
        <f>SUM(R94:R150)</f>
        <v>0</v>
      </c>
      <c r="S93" s="206"/>
      <c r="T93" s="208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157</v>
      </c>
      <c r="BK93" s="211">
        <f>SUM(BK94:BK150)</f>
        <v>0</v>
      </c>
    </row>
    <row r="94" s="2" customFormat="1" ht="24.15" customHeight="1">
      <c r="A94" s="39"/>
      <c r="B94" s="40"/>
      <c r="C94" s="214" t="s">
        <v>80</v>
      </c>
      <c r="D94" s="286" t="s">
        <v>159</v>
      </c>
      <c r="E94" s="215" t="s">
        <v>3456</v>
      </c>
      <c r="F94" s="216" t="s">
        <v>3457</v>
      </c>
      <c r="G94" s="217" t="s">
        <v>308</v>
      </c>
      <c r="H94" s="218">
        <v>2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80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3458</v>
      </c>
    </row>
    <row r="95" s="2" customFormat="1">
      <c r="A95" s="39"/>
      <c r="B95" s="40"/>
      <c r="C95" s="41"/>
      <c r="D95" s="227" t="s">
        <v>166</v>
      </c>
      <c r="E95" s="41"/>
      <c r="F95" s="228" t="s">
        <v>3457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80</v>
      </c>
    </row>
    <row r="96" s="2" customFormat="1">
      <c r="A96" s="39"/>
      <c r="B96" s="40"/>
      <c r="C96" s="41"/>
      <c r="D96" s="227" t="s">
        <v>298</v>
      </c>
      <c r="E96" s="41"/>
      <c r="F96" s="267" t="s">
        <v>3459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298</v>
      </c>
      <c r="AU96" s="18" t="s">
        <v>80</v>
      </c>
    </row>
    <row r="97" s="2" customFormat="1" ht="33" customHeight="1">
      <c r="A97" s="39"/>
      <c r="B97" s="40"/>
      <c r="C97" s="214" t="s">
        <v>82</v>
      </c>
      <c r="D97" s="286" t="s">
        <v>159</v>
      </c>
      <c r="E97" s="215" t="s">
        <v>3460</v>
      </c>
      <c r="F97" s="216" t="s">
        <v>3461</v>
      </c>
      <c r="G97" s="217" t="s">
        <v>247</v>
      </c>
      <c r="H97" s="218">
        <v>26100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82</v>
      </c>
    </row>
    <row r="98" s="2" customFormat="1">
      <c r="A98" s="39"/>
      <c r="B98" s="40"/>
      <c r="C98" s="41"/>
      <c r="D98" s="227" t="s">
        <v>166</v>
      </c>
      <c r="E98" s="41"/>
      <c r="F98" s="228" t="s">
        <v>3461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24.15" customHeight="1">
      <c r="A99" s="39"/>
      <c r="B99" s="40"/>
      <c r="C99" s="214" t="s">
        <v>111</v>
      </c>
      <c r="D99" s="286" t="s">
        <v>159</v>
      </c>
      <c r="E99" s="215" t="s">
        <v>3462</v>
      </c>
      <c r="F99" s="216" t="s">
        <v>3463</v>
      </c>
      <c r="G99" s="217" t="s">
        <v>247</v>
      </c>
      <c r="H99" s="218">
        <v>600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164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3464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16.5" customHeight="1">
      <c r="A101" s="39"/>
      <c r="B101" s="40"/>
      <c r="C101" s="214" t="s">
        <v>164</v>
      </c>
      <c r="D101" s="214" t="s">
        <v>159</v>
      </c>
      <c r="E101" s="215" t="s">
        <v>3465</v>
      </c>
      <c r="F101" s="216" t="s">
        <v>19</v>
      </c>
      <c r="G101" s="217" t="s">
        <v>247</v>
      </c>
      <c r="H101" s="218">
        <v>60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3466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3467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16.5" customHeight="1">
      <c r="A103" s="39"/>
      <c r="B103" s="40"/>
      <c r="C103" s="214" t="s">
        <v>187</v>
      </c>
      <c r="D103" s="214" t="s">
        <v>159</v>
      </c>
      <c r="E103" s="215" t="s">
        <v>3468</v>
      </c>
      <c r="F103" s="216" t="s">
        <v>19</v>
      </c>
      <c r="G103" s="217" t="s">
        <v>247</v>
      </c>
      <c r="H103" s="218">
        <v>40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3469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3470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197</v>
      </c>
      <c r="D105" s="214" t="s">
        <v>159</v>
      </c>
      <c r="E105" s="215" t="s">
        <v>3471</v>
      </c>
      <c r="F105" s="216" t="s">
        <v>19</v>
      </c>
      <c r="G105" s="217" t="s">
        <v>3064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3472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3473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16.5" customHeight="1">
      <c r="A107" s="39"/>
      <c r="B107" s="40"/>
      <c r="C107" s="214" t="s">
        <v>209</v>
      </c>
      <c r="D107" s="214" t="s">
        <v>159</v>
      </c>
      <c r="E107" s="215" t="s">
        <v>3474</v>
      </c>
      <c r="F107" s="216" t="s">
        <v>19</v>
      </c>
      <c r="G107" s="217" t="s">
        <v>3064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3475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3476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222</v>
      </c>
      <c r="D109" s="286" t="s">
        <v>159</v>
      </c>
      <c r="E109" s="215" t="s">
        <v>3477</v>
      </c>
      <c r="F109" s="216" t="s">
        <v>3478</v>
      </c>
      <c r="G109" s="217" t="s">
        <v>3064</v>
      </c>
      <c r="H109" s="218">
        <v>177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197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3478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195</v>
      </c>
      <c r="D111" s="286" t="s">
        <v>159</v>
      </c>
      <c r="E111" s="215" t="s">
        <v>3479</v>
      </c>
      <c r="F111" s="216" t="s">
        <v>19</v>
      </c>
      <c r="G111" s="217" t="s">
        <v>3064</v>
      </c>
      <c r="H111" s="218">
        <v>21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3480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3481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236</v>
      </c>
      <c r="D113" s="286" t="s">
        <v>159</v>
      </c>
      <c r="E113" s="215" t="s">
        <v>3482</v>
      </c>
      <c r="F113" s="216" t="s">
        <v>3483</v>
      </c>
      <c r="G113" s="217" t="s">
        <v>3064</v>
      </c>
      <c r="H113" s="218">
        <v>19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222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3483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16.5" customHeight="1">
      <c r="A115" s="39"/>
      <c r="B115" s="40"/>
      <c r="C115" s="214" t="s">
        <v>244</v>
      </c>
      <c r="D115" s="214" t="s">
        <v>159</v>
      </c>
      <c r="E115" s="215" t="s">
        <v>3484</v>
      </c>
      <c r="F115" s="216" t="s">
        <v>3485</v>
      </c>
      <c r="G115" s="217" t="s">
        <v>3064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236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3486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16.5" customHeight="1">
      <c r="A117" s="39"/>
      <c r="B117" s="40"/>
      <c r="C117" s="214" t="s">
        <v>270</v>
      </c>
      <c r="D117" s="214" t="s">
        <v>159</v>
      </c>
      <c r="E117" s="215" t="s">
        <v>3487</v>
      </c>
      <c r="F117" s="216" t="s">
        <v>19</v>
      </c>
      <c r="G117" s="217" t="s">
        <v>3064</v>
      </c>
      <c r="H117" s="218">
        <v>21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3488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3489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16.5" customHeight="1">
      <c r="A119" s="39"/>
      <c r="B119" s="40"/>
      <c r="C119" s="214" t="s">
        <v>275</v>
      </c>
      <c r="D119" s="214" t="s">
        <v>159</v>
      </c>
      <c r="E119" s="215" t="s">
        <v>3490</v>
      </c>
      <c r="F119" s="216" t="s">
        <v>3491</v>
      </c>
      <c r="G119" s="217" t="s">
        <v>3064</v>
      </c>
      <c r="H119" s="218">
        <v>15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270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3491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16.5" customHeight="1">
      <c r="A121" s="39"/>
      <c r="B121" s="40"/>
      <c r="C121" s="214" t="s">
        <v>283</v>
      </c>
      <c r="D121" s="214" t="s">
        <v>159</v>
      </c>
      <c r="E121" s="215" t="s">
        <v>3492</v>
      </c>
      <c r="F121" s="216" t="s">
        <v>3493</v>
      </c>
      <c r="G121" s="217" t="s">
        <v>3064</v>
      </c>
      <c r="H121" s="218">
        <v>250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283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3493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21.75" customHeight="1">
      <c r="A123" s="39"/>
      <c r="B123" s="40"/>
      <c r="C123" s="214" t="s">
        <v>8</v>
      </c>
      <c r="D123" s="214" t="s">
        <v>159</v>
      </c>
      <c r="E123" s="215" t="s">
        <v>3494</v>
      </c>
      <c r="F123" s="216" t="s">
        <v>3495</v>
      </c>
      <c r="G123" s="217" t="s">
        <v>247</v>
      </c>
      <c r="H123" s="218">
        <v>380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300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3495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 ht="24.15" customHeight="1">
      <c r="A125" s="39"/>
      <c r="B125" s="40"/>
      <c r="C125" s="214" t="s">
        <v>300</v>
      </c>
      <c r="D125" s="214" t="s">
        <v>159</v>
      </c>
      <c r="E125" s="215" t="s">
        <v>3496</v>
      </c>
      <c r="F125" s="216" t="s">
        <v>3497</v>
      </c>
      <c r="G125" s="217" t="s">
        <v>247</v>
      </c>
      <c r="H125" s="218">
        <v>650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80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315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3497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80</v>
      </c>
    </row>
    <row r="127" s="2" customFormat="1" ht="37.8" customHeight="1">
      <c r="A127" s="39"/>
      <c r="B127" s="40"/>
      <c r="C127" s="214" t="s">
        <v>305</v>
      </c>
      <c r="D127" s="214" t="s">
        <v>159</v>
      </c>
      <c r="E127" s="215" t="s">
        <v>3498</v>
      </c>
      <c r="F127" s="216" t="s">
        <v>3267</v>
      </c>
      <c r="G127" s="217" t="s">
        <v>3116</v>
      </c>
      <c r="H127" s="218">
        <v>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80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332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3267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80</v>
      </c>
    </row>
    <row r="129" s="2" customFormat="1" ht="44.25" customHeight="1">
      <c r="A129" s="39"/>
      <c r="B129" s="40"/>
      <c r="C129" s="214" t="s">
        <v>315</v>
      </c>
      <c r="D129" s="214" t="s">
        <v>159</v>
      </c>
      <c r="E129" s="215" t="s">
        <v>3499</v>
      </c>
      <c r="F129" s="216" t="s">
        <v>3500</v>
      </c>
      <c r="G129" s="217" t="s">
        <v>247</v>
      </c>
      <c r="H129" s="218">
        <v>30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164</v>
      </c>
      <c r="AT129" s="225" t="s">
        <v>159</v>
      </c>
      <c r="AU129" s="225" t="s">
        <v>80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164</v>
      </c>
      <c r="BM129" s="225" t="s">
        <v>345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3501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80</v>
      </c>
    </row>
    <row r="131" s="2" customFormat="1" ht="44.25" customHeight="1">
      <c r="A131" s="39"/>
      <c r="B131" s="40"/>
      <c r="C131" s="214" t="s">
        <v>322</v>
      </c>
      <c r="D131" s="214" t="s">
        <v>159</v>
      </c>
      <c r="E131" s="215" t="s">
        <v>3502</v>
      </c>
      <c r="F131" s="216" t="s">
        <v>3503</v>
      </c>
      <c r="G131" s="217" t="s">
        <v>247</v>
      </c>
      <c r="H131" s="218">
        <v>130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164</v>
      </c>
      <c r="AT131" s="225" t="s">
        <v>159</v>
      </c>
      <c r="AU131" s="225" t="s">
        <v>80</v>
      </c>
      <c r="AY131" s="18" t="s">
        <v>157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164</v>
      </c>
      <c r="BM131" s="225" t="s">
        <v>359</v>
      </c>
    </row>
    <row r="132" s="2" customFormat="1">
      <c r="A132" s="39"/>
      <c r="B132" s="40"/>
      <c r="C132" s="41"/>
      <c r="D132" s="227" t="s">
        <v>166</v>
      </c>
      <c r="E132" s="41"/>
      <c r="F132" s="228" t="s">
        <v>3504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80</v>
      </c>
    </row>
    <row r="133" s="2" customFormat="1" ht="44.25" customHeight="1">
      <c r="A133" s="39"/>
      <c r="B133" s="40"/>
      <c r="C133" s="214" t="s">
        <v>332</v>
      </c>
      <c r="D133" s="214" t="s">
        <v>159</v>
      </c>
      <c r="E133" s="215" t="s">
        <v>3505</v>
      </c>
      <c r="F133" s="216" t="s">
        <v>3506</v>
      </c>
      <c r="G133" s="217" t="s">
        <v>247</v>
      </c>
      <c r="H133" s="218">
        <v>120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164</v>
      </c>
      <c r="AT133" s="225" t="s">
        <v>159</v>
      </c>
      <c r="AU133" s="225" t="s">
        <v>80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164</v>
      </c>
      <c r="BM133" s="225" t="s">
        <v>366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3507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80</v>
      </c>
    </row>
    <row r="135" s="2" customFormat="1" ht="44.25" customHeight="1">
      <c r="A135" s="39"/>
      <c r="B135" s="40"/>
      <c r="C135" s="214" t="s">
        <v>7</v>
      </c>
      <c r="D135" s="214" t="s">
        <v>159</v>
      </c>
      <c r="E135" s="215" t="s">
        <v>3508</v>
      </c>
      <c r="F135" s="216" t="s">
        <v>3509</v>
      </c>
      <c r="G135" s="217" t="s">
        <v>247</v>
      </c>
      <c r="H135" s="218">
        <v>40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164</v>
      </c>
      <c r="AT135" s="225" t="s">
        <v>159</v>
      </c>
      <c r="AU135" s="225" t="s">
        <v>80</v>
      </c>
      <c r="AY135" s="18" t="s">
        <v>157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80</v>
      </c>
      <c r="BK135" s="226">
        <f>ROUND(I135*H135,2)</f>
        <v>0</v>
      </c>
      <c r="BL135" s="18" t="s">
        <v>164</v>
      </c>
      <c r="BM135" s="225" t="s">
        <v>381</v>
      </c>
    </row>
    <row r="136" s="2" customFormat="1">
      <c r="A136" s="39"/>
      <c r="B136" s="40"/>
      <c r="C136" s="41"/>
      <c r="D136" s="227" t="s">
        <v>166</v>
      </c>
      <c r="E136" s="41"/>
      <c r="F136" s="228" t="s">
        <v>3510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166</v>
      </c>
      <c r="AU136" s="18" t="s">
        <v>80</v>
      </c>
    </row>
    <row r="137" s="2" customFormat="1" ht="44.25" customHeight="1">
      <c r="A137" s="39"/>
      <c r="B137" s="40"/>
      <c r="C137" s="214" t="s">
        <v>345</v>
      </c>
      <c r="D137" s="214" t="s">
        <v>159</v>
      </c>
      <c r="E137" s="215" t="s">
        <v>3274</v>
      </c>
      <c r="F137" s="216" t="s">
        <v>3275</v>
      </c>
      <c r="G137" s="217" t="s">
        <v>247</v>
      </c>
      <c r="H137" s="218">
        <v>10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164</v>
      </c>
      <c r="AT137" s="225" t="s">
        <v>159</v>
      </c>
      <c r="AU137" s="225" t="s">
        <v>80</v>
      </c>
      <c r="AY137" s="18" t="s">
        <v>157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164</v>
      </c>
      <c r="BM137" s="225" t="s">
        <v>401</v>
      </c>
    </row>
    <row r="138" s="2" customFormat="1">
      <c r="A138" s="39"/>
      <c r="B138" s="40"/>
      <c r="C138" s="41"/>
      <c r="D138" s="227" t="s">
        <v>166</v>
      </c>
      <c r="E138" s="41"/>
      <c r="F138" s="228" t="s">
        <v>3276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80</v>
      </c>
    </row>
    <row r="139" s="2" customFormat="1" ht="44.25" customHeight="1">
      <c r="A139" s="39"/>
      <c r="B139" s="40"/>
      <c r="C139" s="214" t="s">
        <v>352</v>
      </c>
      <c r="D139" s="214" t="s">
        <v>159</v>
      </c>
      <c r="E139" s="215" t="s">
        <v>3511</v>
      </c>
      <c r="F139" s="216" t="s">
        <v>3512</v>
      </c>
      <c r="G139" s="217" t="s">
        <v>247</v>
      </c>
      <c r="H139" s="218">
        <v>70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164</v>
      </c>
      <c r="AT139" s="225" t="s">
        <v>159</v>
      </c>
      <c r="AU139" s="225" t="s">
        <v>80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164</v>
      </c>
      <c r="BM139" s="225" t="s">
        <v>416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3513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80</v>
      </c>
    </row>
    <row r="141" s="2" customFormat="1" ht="16.5" customHeight="1">
      <c r="A141" s="39"/>
      <c r="B141" s="40"/>
      <c r="C141" s="214" t="s">
        <v>359</v>
      </c>
      <c r="D141" s="214" t="s">
        <v>159</v>
      </c>
      <c r="E141" s="215" t="s">
        <v>3514</v>
      </c>
      <c r="F141" s="216" t="s">
        <v>3515</v>
      </c>
      <c r="G141" s="217" t="s">
        <v>247</v>
      </c>
      <c r="H141" s="218">
        <v>35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80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428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3515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80</v>
      </c>
    </row>
    <row r="143" s="2" customFormat="1" ht="16.5" customHeight="1">
      <c r="A143" s="39"/>
      <c r="B143" s="40"/>
      <c r="C143" s="214" t="s">
        <v>741</v>
      </c>
      <c r="D143" s="214" t="s">
        <v>159</v>
      </c>
      <c r="E143" s="215" t="s">
        <v>3516</v>
      </c>
      <c r="F143" s="216" t="s">
        <v>3517</v>
      </c>
      <c r="G143" s="217" t="s">
        <v>3116</v>
      </c>
      <c r="H143" s="218">
        <v>1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164</v>
      </c>
      <c r="AT143" s="225" t="s">
        <v>159</v>
      </c>
      <c r="AU143" s="225" t="s">
        <v>80</v>
      </c>
      <c r="AY143" s="18" t="s">
        <v>157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164</v>
      </c>
      <c r="BM143" s="225" t="s">
        <v>442</v>
      </c>
    </row>
    <row r="144" s="2" customFormat="1">
      <c r="A144" s="39"/>
      <c r="B144" s="40"/>
      <c r="C144" s="41"/>
      <c r="D144" s="227" t="s">
        <v>166</v>
      </c>
      <c r="E144" s="41"/>
      <c r="F144" s="228" t="s">
        <v>3517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80</v>
      </c>
    </row>
    <row r="145" s="2" customFormat="1" ht="16.5" customHeight="1">
      <c r="A145" s="39"/>
      <c r="B145" s="40"/>
      <c r="C145" s="214" t="s">
        <v>366</v>
      </c>
      <c r="D145" s="214" t="s">
        <v>159</v>
      </c>
      <c r="E145" s="215" t="s">
        <v>3518</v>
      </c>
      <c r="F145" s="216" t="s">
        <v>3297</v>
      </c>
      <c r="G145" s="217" t="s">
        <v>3116</v>
      </c>
      <c r="H145" s="218">
        <v>1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80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454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3297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80</v>
      </c>
    </row>
    <row r="147" s="2" customFormat="1" ht="24.15" customHeight="1">
      <c r="A147" s="39"/>
      <c r="B147" s="40"/>
      <c r="C147" s="214" t="s">
        <v>374</v>
      </c>
      <c r="D147" s="214" t="s">
        <v>159</v>
      </c>
      <c r="E147" s="215" t="s">
        <v>3519</v>
      </c>
      <c r="F147" s="216" t="s">
        <v>3299</v>
      </c>
      <c r="G147" s="217" t="s">
        <v>3116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164</v>
      </c>
      <c r="AT147" s="225" t="s">
        <v>159</v>
      </c>
      <c r="AU147" s="225" t="s">
        <v>80</v>
      </c>
      <c r="AY147" s="18" t="s">
        <v>157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80</v>
      </c>
      <c r="BK147" s="226">
        <f>ROUND(I147*H147,2)</f>
        <v>0</v>
      </c>
      <c r="BL147" s="18" t="s">
        <v>164</v>
      </c>
      <c r="BM147" s="225" t="s">
        <v>468</v>
      </c>
    </row>
    <row r="148" s="2" customFormat="1">
      <c r="A148" s="39"/>
      <c r="B148" s="40"/>
      <c r="C148" s="41"/>
      <c r="D148" s="227" t="s">
        <v>166</v>
      </c>
      <c r="E148" s="41"/>
      <c r="F148" s="228" t="s">
        <v>3299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80</v>
      </c>
    </row>
    <row r="149" s="2" customFormat="1" ht="16.5" customHeight="1">
      <c r="A149" s="39"/>
      <c r="B149" s="40"/>
      <c r="C149" s="214" t="s">
        <v>381</v>
      </c>
      <c r="D149" s="214" t="s">
        <v>159</v>
      </c>
      <c r="E149" s="215" t="s">
        <v>3520</v>
      </c>
      <c r="F149" s="216" t="s">
        <v>3396</v>
      </c>
      <c r="G149" s="217" t="s">
        <v>273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164</v>
      </c>
      <c r="AT149" s="225" t="s">
        <v>159</v>
      </c>
      <c r="AU149" s="225" t="s">
        <v>80</v>
      </c>
      <c r="AY149" s="18" t="s">
        <v>157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80</v>
      </c>
      <c r="BK149" s="226">
        <f>ROUND(I149*H149,2)</f>
        <v>0</v>
      </c>
      <c r="BL149" s="18" t="s">
        <v>164</v>
      </c>
      <c r="BM149" s="225" t="s">
        <v>487</v>
      </c>
    </row>
    <row r="150" s="2" customFormat="1">
      <c r="A150" s="39"/>
      <c r="B150" s="40"/>
      <c r="C150" s="41"/>
      <c r="D150" s="227" t="s">
        <v>166</v>
      </c>
      <c r="E150" s="41"/>
      <c r="F150" s="228" t="s">
        <v>3396</v>
      </c>
      <c r="G150" s="41"/>
      <c r="H150" s="41"/>
      <c r="I150" s="229"/>
      <c r="J150" s="41"/>
      <c r="K150" s="41"/>
      <c r="L150" s="45"/>
      <c r="M150" s="281"/>
      <c r="N150" s="282"/>
      <c r="O150" s="283"/>
      <c r="P150" s="283"/>
      <c r="Q150" s="283"/>
      <c r="R150" s="283"/>
      <c r="S150" s="283"/>
      <c r="T150" s="28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80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mkcTBtpsB/hoyevYBVArcDHS5zEYnak17FHJunWGdhRWbEBrl9+r5kvNG0LMtr7TkGBGbAjRx7zN41YxJUPpaQ==" hashValue="WFY73pit6aRAadtpPqHny8Ic470x1ywaD30FrbCP8ylxhGgqi7exp/4aNoUQu6ODIcO0YAbIpxWaMpE4CbYg4w==" algorithmName="SHA-512" password="CC35"/>
  <autoFilter ref="C91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>
      <c r="B8" s="21"/>
      <c r="D8" s="144" t="s">
        <v>120</v>
      </c>
      <c r="L8" s="21"/>
    </row>
    <row r="9" s="1" customFormat="1" ht="16.5" customHeight="1">
      <c r="B9" s="21"/>
      <c r="E9" s="145" t="s">
        <v>650</v>
      </c>
      <c r="F9" s="1"/>
      <c r="G9" s="1"/>
      <c r="H9" s="1"/>
      <c r="L9" s="21"/>
    </row>
    <row r="10" s="1" customFormat="1" ht="12" customHeight="1">
      <c r="B10" s="21"/>
      <c r="D10" s="144" t="s">
        <v>2076</v>
      </c>
      <c r="L10" s="21"/>
    </row>
    <row r="11" s="2" customFormat="1" ht="16.5" customHeight="1">
      <c r="A11" s="39"/>
      <c r="B11" s="45"/>
      <c r="C11" s="39"/>
      <c r="D11" s="39"/>
      <c r="E11" s="157" t="s">
        <v>3451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3452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3521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32</v>
      </c>
      <c r="G16" s="39"/>
      <c r="H16" s="39"/>
      <c r="I16" s="144" t="s">
        <v>23</v>
      </c>
      <c r="J16" s="148" t="str">
        <f>'Rekapitulace stavby'!AN8</f>
        <v>8. 6. 2022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>Město Č. Lípa</v>
      </c>
      <c r="F19" s="39"/>
      <c r="G19" s="39"/>
      <c r="H19" s="39"/>
      <c r="I19" s="144" t="s">
        <v>28</v>
      </c>
      <c r="J19" s="134" t="str">
        <f>IF('Rekapitulace stavby'!AN11="","",'Rekapitulace stavby'!AN11)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28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28</v>
      </c>
      <c r="J25" s="134" t="str">
        <f>IF('Rekapitulace stavby'!AN17="","",'Rekapitulace stavby'!AN17)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>J. Nešněra</v>
      </c>
      <c r="F28" s="39"/>
      <c r="G28" s="39"/>
      <c r="H28" s="39"/>
      <c r="I28" s="144" t="s">
        <v>28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38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40</v>
      </c>
      <c r="G36" s="39"/>
      <c r="H36" s="39"/>
      <c r="I36" s="156" t="s">
        <v>39</v>
      </c>
      <c r="J36" s="156" t="s">
        <v>41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42</v>
      </c>
      <c r="E37" s="144" t="s">
        <v>43</v>
      </c>
      <c r="F37" s="158">
        <f>ROUND((SUM(BE94:BE129)),  2)</f>
        <v>0</v>
      </c>
      <c r="G37" s="39"/>
      <c r="H37" s="39"/>
      <c r="I37" s="159">
        <v>0.20999999999999999</v>
      </c>
      <c r="J37" s="158">
        <f>ROUND(((SUM(BE94:BE129))*I37),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ROUND((SUM(BF94:BF129)),  2)</f>
        <v>0</v>
      </c>
      <c r="G38" s="39"/>
      <c r="H38" s="39"/>
      <c r="I38" s="159">
        <v>0.14999999999999999</v>
      </c>
      <c r="J38" s="158">
        <f>ROUND(((SUM(BF94:BF129))*I38),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ROUND((SUM(BG94:BG129)),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ROUND((SUM(BH94:BH129)),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ROUND((SUM(BI94:BI129)),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122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26.25" customHeight="1">
      <c r="A52" s="39"/>
      <c r="B52" s="40"/>
      <c r="C52" s="41"/>
      <c r="D52" s="41"/>
      <c r="E52" s="171" t="str">
        <f>E7</f>
        <v>Rekonstrukce objektu č.p. 2983 U Synagogy SO01 stavební úpravy budovy rev22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120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650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2076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5" t="s">
        <v>3451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3452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02gb - EZS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8. 6. 2022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Č. Lípa</v>
      </c>
      <c r="G62" s="41"/>
      <c r="H62" s="41"/>
      <c r="I62" s="33" t="s">
        <v>31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J. Nešněra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123</v>
      </c>
      <c r="D65" s="173"/>
      <c r="E65" s="173"/>
      <c r="F65" s="173"/>
      <c r="G65" s="173"/>
      <c r="H65" s="173"/>
      <c r="I65" s="173"/>
      <c r="J65" s="174" t="s">
        <v>124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70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125</v>
      </c>
    </row>
    <row r="68" s="9" customFormat="1" ht="24.96" customHeight="1">
      <c r="A68" s="9"/>
      <c r="B68" s="176"/>
      <c r="C68" s="177"/>
      <c r="D68" s="178" t="s">
        <v>3522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3523</v>
      </c>
      <c r="E69" s="179"/>
      <c r="F69" s="179"/>
      <c r="G69" s="179"/>
      <c r="H69" s="179"/>
      <c r="I69" s="179"/>
      <c r="J69" s="180">
        <f>J102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3524</v>
      </c>
      <c r="E70" s="179"/>
      <c r="F70" s="179"/>
      <c r="G70" s="179"/>
      <c r="H70" s="179"/>
      <c r="I70" s="179"/>
      <c r="J70" s="180">
        <f>J127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142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1" t="str">
        <f>E7</f>
        <v>Rekonstrukce objektu č.p. 2983 U Synagogy SO01 stavební úpravy budovy rev22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120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650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2076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85" t="s">
        <v>3451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3452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02gb - EZS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8. 6. 2022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>Město Č. Lípa</v>
      </c>
      <c r="G90" s="41"/>
      <c r="H90" s="41"/>
      <c r="I90" s="33" t="s">
        <v>31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IF(E22="","",E22)</f>
        <v>Vyplň údaj</v>
      </c>
      <c r="G91" s="41"/>
      <c r="H91" s="41"/>
      <c r="I91" s="33" t="s">
        <v>34</v>
      </c>
      <c r="J91" s="37" t="str">
        <f>E28</f>
        <v>J. Nešněra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143</v>
      </c>
      <c r="D93" s="190" t="s">
        <v>57</v>
      </c>
      <c r="E93" s="190" t="s">
        <v>53</v>
      </c>
      <c r="F93" s="190" t="s">
        <v>54</v>
      </c>
      <c r="G93" s="190" t="s">
        <v>144</v>
      </c>
      <c r="H93" s="190" t="s">
        <v>145</v>
      </c>
      <c r="I93" s="190" t="s">
        <v>146</v>
      </c>
      <c r="J93" s="190" t="s">
        <v>124</v>
      </c>
      <c r="K93" s="191" t="s">
        <v>147</v>
      </c>
      <c r="L93" s="192"/>
      <c r="M93" s="93" t="s">
        <v>19</v>
      </c>
      <c r="N93" s="94" t="s">
        <v>42</v>
      </c>
      <c r="O93" s="94" t="s">
        <v>148</v>
      </c>
      <c r="P93" s="94" t="s">
        <v>149</v>
      </c>
      <c r="Q93" s="94" t="s">
        <v>150</v>
      </c>
      <c r="R93" s="94" t="s">
        <v>151</v>
      </c>
      <c r="S93" s="94" t="s">
        <v>152</v>
      </c>
      <c r="T93" s="95" t="s">
        <v>153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154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P95+P102+P127</f>
        <v>0</v>
      </c>
      <c r="Q94" s="97"/>
      <c r="R94" s="195">
        <f>R95+R102+R127</f>
        <v>0</v>
      </c>
      <c r="S94" s="97"/>
      <c r="T94" s="196">
        <f>T95+T102+T127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125</v>
      </c>
      <c r="BK94" s="197">
        <f>BK95+BK102+BK127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3060</v>
      </c>
      <c r="F95" s="201" t="s">
        <v>3525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SUM(P96:P101)</f>
        <v>0</v>
      </c>
      <c r="Q95" s="206"/>
      <c r="R95" s="207">
        <f>SUM(R96:R101)</f>
        <v>0</v>
      </c>
      <c r="S95" s="206"/>
      <c r="T95" s="208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72</v>
      </c>
      <c r="AY95" s="209" t="s">
        <v>157</v>
      </c>
      <c r="BK95" s="211">
        <f>SUM(BK96:BK101)</f>
        <v>0</v>
      </c>
    </row>
    <row r="96" s="2" customFormat="1" ht="89.25" customHeight="1">
      <c r="A96" s="39"/>
      <c r="B96" s="40"/>
      <c r="C96" s="214" t="s">
        <v>80</v>
      </c>
      <c r="D96" s="214" t="s">
        <v>159</v>
      </c>
      <c r="E96" s="215" t="s">
        <v>3526</v>
      </c>
      <c r="F96" s="216" t="s">
        <v>3527</v>
      </c>
      <c r="G96" s="217" t="s">
        <v>3064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80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82</v>
      </c>
    </row>
    <row r="97" s="2" customFormat="1">
      <c r="A97" s="39"/>
      <c r="B97" s="40"/>
      <c r="C97" s="41"/>
      <c r="D97" s="227" t="s">
        <v>166</v>
      </c>
      <c r="E97" s="41"/>
      <c r="F97" s="228" t="s">
        <v>3528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80</v>
      </c>
    </row>
    <row r="98" s="2" customFormat="1" ht="21.75" customHeight="1">
      <c r="A98" s="39"/>
      <c r="B98" s="40"/>
      <c r="C98" s="214" t="s">
        <v>82</v>
      </c>
      <c r="D98" s="214" t="s">
        <v>159</v>
      </c>
      <c r="E98" s="215" t="s">
        <v>3529</v>
      </c>
      <c r="F98" s="216" t="s">
        <v>3530</v>
      </c>
      <c r="G98" s="217" t="s">
        <v>3064</v>
      </c>
      <c r="H98" s="218">
        <v>4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80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164</v>
      </c>
    </row>
    <row r="99" s="2" customFormat="1">
      <c r="A99" s="39"/>
      <c r="B99" s="40"/>
      <c r="C99" s="41"/>
      <c r="D99" s="227" t="s">
        <v>166</v>
      </c>
      <c r="E99" s="41"/>
      <c r="F99" s="228" t="s">
        <v>3530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80</v>
      </c>
    </row>
    <row r="100" s="2" customFormat="1" ht="16.5" customHeight="1">
      <c r="A100" s="39"/>
      <c r="B100" s="40"/>
      <c r="C100" s="214" t="s">
        <v>111</v>
      </c>
      <c r="D100" s="214" t="s">
        <v>159</v>
      </c>
      <c r="E100" s="215" t="s">
        <v>3531</v>
      </c>
      <c r="F100" s="216" t="s">
        <v>3532</v>
      </c>
      <c r="G100" s="217" t="s">
        <v>273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80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197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3532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3120</v>
      </c>
      <c r="F102" s="201" t="s">
        <v>3533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SUM(P103:P126)</f>
        <v>0</v>
      </c>
      <c r="Q102" s="206"/>
      <c r="R102" s="207">
        <f>SUM(R103:R126)</f>
        <v>0</v>
      </c>
      <c r="S102" s="206"/>
      <c r="T102" s="208">
        <f>SUM(T103:T126)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157</v>
      </c>
      <c r="BK102" s="211">
        <f>SUM(BK103:BK126)</f>
        <v>0</v>
      </c>
    </row>
    <row r="103" s="2" customFormat="1" ht="16.5" customHeight="1">
      <c r="A103" s="39"/>
      <c r="B103" s="40"/>
      <c r="C103" s="214" t="s">
        <v>164</v>
      </c>
      <c r="D103" s="214" t="s">
        <v>159</v>
      </c>
      <c r="E103" s="215" t="s">
        <v>3534</v>
      </c>
      <c r="F103" s="216" t="s">
        <v>3535</v>
      </c>
      <c r="G103" s="217" t="s">
        <v>247</v>
      </c>
      <c r="H103" s="218">
        <v>1540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222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3535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187</v>
      </c>
      <c r="D105" s="214" t="s">
        <v>159</v>
      </c>
      <c r="E105" s="215" t="s">
        <v>3536</v>
      </c>
      <c r="F105" s="216" t="s">
        <v>3537</v>
      </c>
      <c r="G105" s="217" t="s">
        <v>247</v>
      </c>
      <c r="H105" s="218">
        <v>172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236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3537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33" customHeight="1">
      <c r="A107" s="39"/>
      <c r="B107" s="40"/>
      <c r="C107" s="214" t="s">
        <v>197</v>
      </c>
      <c r="D107" s="286" t="s">
        <v>159</v>
      </c>
      <c r="E107" s="215" t="s">
        <v>3538</v>
      </c>
      <c r="F107" s="216" t="s">
        <v>3539</v>
      </c>
      <c r="G107" s="217" t="s">
        <v>3064</v>
      </c>
      <c r="H107" s="218">
        <v>40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270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3539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209</v>
      </c>
      <c r="D109" s="214" t="s">
        <v>159</v>
      </c>
      <c r="E109" s="215" t="s">
        <v>3540</v>
      </c>
      <c r="F109" s="216" t="s">
        <v>3541</v>
      </c>
      <c r="G109" s="217" t="s">
        <v>3064</v>
      </c>
      <c r="H109" s="218">
        <v>37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283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3541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222</v>
      </c>
      <c r="D111" s="214" t="s">
        <v>159</v>
      </c>
      <c r="E111" s="215" t="s">
        <v>3542</v>
      </c>
      <c r="F111" s="216" t="s">
        <v>3543</v>
      </c>
      <c r="G111" s="217" t="s">
        <v>3064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300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3543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195</v>
      </c>
      <c r="D113" s="286" t="s">
        <v>159</v>
      </c>
      <c r="E113" s="215" t="s">
        <v>3544</v>
      </c>
      <c r="F113" s="216" t="s">
        <v>3545</v>
      </c>
      <c r="G113" s="217" t="s">
        <v>3064</v>
      </c>
      <c r="H113" s="218">
        <v>19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315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3545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24.15" customHeight="1">
      <c r="A115" s="39"/>
      <c r="B115" s="40"/>
      <c r="C115" s="214" t="s">
        <v>236</v>
      </c>
      <c r="D115" s="214" t="s">
        <v>159</v>
      </c>
      <c r="E115" s="215" t="s">
        <v>3546</v>
      </c>
      <c r="F115" s="216" t="s">
        <v>3547</v>
      </c>
      <c r="G115" s="217" t="s">
        <v>3064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332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3547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24.15" customHeight="1">
      <c r="A117" s="39"/>
      <c r="B117" s="40"/>
      <c r="C117" s="214" t="s">
        <v>244</v>
      </c>
      <c r="D117" s="214" t="s">
        <v>159</v>
      </c>
      <c r="E117" s="215" t="s">
        <v>3548</v>
      </c>
      <c r="F117" s="216" t="s">
        <v>3549</v>
      </c>
      <c r="G117" s="217" t="s">
        <v>247</v>
      </c>
      <c r="H117" s="218">
        <v>120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345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3549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24.15" customHeight="1">
      <c r="A119" s="39"/>
      <c r="B119" s="40"/>
      <c r="C119" s="214" t="s">
        <v>270</v>
      </c>
      <c r="D119" s="214" t="s">
        <v>159</v>
      </c>
      <c r="E119" s="215" t="s">
        <v>3550</v>
      </c>
      <c r="F119" s="216" t="s">
        <v>3551</v>
      </c>
      <c r="G119" s="217" t="s">
        <v>247</v>
      </c>
      <c r="H119" s="218">
        <v>170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359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3551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44.25" customHeight="1">
      <c r="A121" s="39"/>
      <c r="B121" s="40"/>
      <c r="C121" s="214" t="s">
        <v>275</v>
      </c>
      <c r="D121" s="214" t="s">
        <v>159</v>
      </c>
      <c r="E121" s="215" t="s">
        <v>3552</v>
      </c>
      <c r="F121" s="216" t="s">
        <v>3553</v>
      </c>
      <c r="G121" s="217" t="s">
        <v>3116</v>
      </c>
      <c r="H121" s="218">
        <v>1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366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3554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24.15" customHeight="1">
      <c r="A123" s="39"/>
      <c r="B123" s="40"/>
      <c r="C123" s="214" t="s">
        <v>283</v>
      </c>
      <c r="D123" s="214" t="s">
        <v>159</v>
      </c>
      <c r="E123" s="215" t="s">
        <v>3555</v>
      </c>
      <c r="F123" s="216" t="s">
        <v>3299</v>
      </c>
      <c r="G123" s="217" t="s">
        <v>3116</v>
      </c>
      <c r="H123" s="218">
        <v>1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381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3299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 ht="16.5" customHeight="1">
      <c r="A125" s="39"/>
      <c r="B125" s="40"/>
      <c r="C125" s="214" t="s">
        <v>8</v>
      </c>
      <c r="D125" s="214" t="s">
        <v>159</v>
      </c>
      <c r="E125" s="215" t="s">
        <v>3556</v>
      </c>
      <c r="F125" s="216" t="s">
        <v>3396</v>
      </c>
      <c r="G125" s="217" t="s">
        <v>273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80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401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3396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80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3303</v>
      </c>
      <c r="F127" s="201" t="s">
        <v>3439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157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300</v>
      </c>
      <c r="D128" s="214" t="s">
        <v>159</v>
      </c>
      <c r="E128" s="215" t="s">
        <v>3557</v>
      </c>
      <c r="F128" s="216" t="s">
        <v>3558</v>
      </c>
      <c r="G128" s="217" t="s">
        <v>3116</v>
      </c>
      <c r="H128" s="218">
        <v>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416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3558</v>
      </c>
      <c r="G129" s="41"/>
      <c r="H129" s="41"/>
      <c r="I129" s="229"/>
      <c r="J129" s="41"/>
      <c r="K129" s="41"/>
      <c r="L129" s="45"/>
      <c r="M129" s="281"/>
      <c r="N129" s="282"/>
      <c r="O129" s="283"/>
      <c r="P129" s="283"/>
      <c r="Q129" s="283"/>
      <c r="R129" s="283"/>
      <c r="S129" s="283"/>
      <c r="T129" s="28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VPpVK9agCDdoI27NS14NiAwTWtPYJF/z6sAKarpmc6KrmWT3fu1JN2Hoedn2TOmoQFhloE6PXAphw3w4kp4CBQ==" hashValue="sJCOd3DLFCDLCS7TdzC06KkHTo6g8dE9efzGn+nWyfgnEnSrvJBsPIu1WFL7k1WNR49IShCZfesrJ9TWHDIFow==" algorithmName="SHA-512" password="CC35"/>
  <autoFilter ref="C93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rev22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3559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32</v>
      </c>
      <c r="G12" s="39"/>
      <c r="H12" s="39"/>
      <c r="I12" s="144" t="s">
        <v>23</v>
      </c>
      <c r="J12" s="148" t="str">
        <f>'Rekapitulace stavby'!AN8</f>
        <v>8. 6. 2022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/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Město Č. Lípa</v>
      </c>
      <c r="F15" s="39"/>
      <c r="G15" s="39"/>
      <c r="H15" s="39"/>
      <c r="I15" s="144" t="s">
        <v>28</v>
      </c>
      <c r="J15" s="134" t="str">
        <f>IF('Rekapitulace stavby'!AN11="","",'Rekapitulace stavby'!AN11)</f>
        <v/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J. Nešněra</v>
      </c>
      <c r="F24" s="39"/>
      <c r="G24" s="39"/>
      <c r="H24" s="39"/>
      <c r="I24" s="144" t="s">
        <v>28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ROUND((SUM(BE86:BE193)),  2)</f>
        <v>0</v>
      </c>
      <c r="G33" s="39"/>
      <c r="H33" s="39"/>
      <c r="I33" s="159">
        <v>0.20999999999999999</v>
      </c>
      <c r="J33" s="158">
        <f>ROUND(((SUM(BE86:BE193))*I33),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ROUND((SUM(BF86:BF193)),  2)</f>
        <v>0</v>
      </c>
      <c r="G34" s="39"/>
      <c r="H34" s="39"/>
      <c r="I34" s="159">
        <v>0.14999999999999999</v>
      </c>
      <c r="J34" s="158">
        <f>ROUND(((SUM(BF86:BF193))*I34),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ROUND((SUM(BG86:BG193)),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ROUND((SUM(BH86:BH193)),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ROUND((SUM(BI86:BI193)),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rev22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VRN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8. 6. 2022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3560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3561</v>
      </c>
      <c r="E61" s="184"/>
      <c r="F61" s="184"/>
      <c r="G61" s="184"/>
      <c r="H61" s="184"/>
      <c r="I61" s="184"/>
      <c r="J61" s="185">
        <f>J88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3562</v>
      </c>
      <c r="E62" s="184"/>
      <c r="F62" s="184"/>
      <c r="G62" s="184"/>
      <c r="H62" s="184"/>
      <c r="I62" s="184"/>
      <c r="J62" s="185">
        <f>J117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3563</v>
      </c>
      <c r="E63" s="184"/>
      <c r="F63" s="184"/>
      <c r="G63" s="184"/>
      <c r="H63" s="184"/>
      <c r="I63" s="184"/>
      <c r="J63" s="185">
        <f>J147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3564</v>
      </c>
      <c r="E64" s="184"/>
      <c r="F64" s="184"/>
      <c r="G64" s="184"/>
      <c r="H64" s="184"/>
      <c r="I64" s="184"/>
      <c r="J64" s="185">
        <f>J171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3565</v>
      </c>
      <c r="E65" s="184"/>
      <c r="F65" s="184"/>
      <c r="G65" s="184"/>
      <c r="H65" s="184"/>
      <c r="I65" s="184"/>
      <c r="J65" s="185">
        <f>J176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3566</v>
      </c>
      <c r="E66" s="184"/>
      <c r="F66" s="184"/>
      <c r="G66" s="184"/>
      <c r="H66" s="184"/>
      <c r="I66" s="184"/>
      <c r="J66" s="185">
        <f>J181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142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1" t="str">
        <f>E7</f>
        <v>Rekonstrukce objektu č.p. 2983 U Synagogy SO01 stavební úpravy budovy rev22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03 - VRN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8. 6. 2022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Č. Lípa</v>
      </c>
      <c r="G82" s="41"/>
      <c r="H82" s="41"/>
      <c r="I82" s="33" t="s">
        <v>31</v>
      </c>
      <c r="J82" s="37" t="str">
        <f>E21</f>
        <v xml:space="preserve"> 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J. Nešněra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143</v>
      </c>
      <c r="D85" s="190" t="s">
        <v>57</v>
      </c>
      <c r="E85" s="190" t="s">
        <v>53</v>
      </c>
      <c r="F85" s="190" t="s">
        <v>54</v>
      </c>
      <c r="G85" s="190" t="s">
        <v>144</v>
      </c>
      <c r="H85" s="190" t="s">
        <v>145</v>
      </c>
      <c r="I85" s="190" t="s">
        <v>146</v>
      </c>
      <c r="J85" s="190" t="s">
        <v>124</v>
      </c>
      <c r="K85" s="191" t="s">
        <v>147</v>
      </c>
      <c r="L85" s="192"/>
      <c r="M85" s="93" t="s">
        <v>19</v>
      </c>
      <c r="N85" s="94" t="s">
        <v>42</v>
      </c>
      <c r="O85" s="94" t="s">
        <v>148</v>
      </c>
      <c r="P85" s="94" t="s">
        <v>149</v>
      </c>
      <c r="Q85" s="94" t="s">
        <v>150</v>
      </c>
      <c r="R85" s="94" t="s">
        <v>151</v>
      </c>
      <c r="S85" s="94" t="s">
        <v>152</v>
      </c>
      <c r="T85" s="95" t="s">
        <v>153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154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125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117</v>
      </c>
      <c r="F87" s="201" t="s">
        <v>3567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P88+P117+P147+P171+P176+P181</f>
        <v>0</v>
      </c>
      <c r="Q87" s="206"/>
      <c r="R87" s="207">
        <f>R88+R117+R147+R171+R176+R181</f>
        <v>0</v>
      </c>
      <c r="S87" s="206"/>
      <c r="T87" s="208">
        <f>T88+T117+T147+T171+T176+T181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187</v>
      </c>
      <c r="AT87" s="210" t="s">
        <v>71</v>
      </c>
      <c r="AU87" s="210" t="s">
        <v>72</v>
      </c>
      <c r="AY87" s="209" t="s">
        <v>157</v>
      </c>
      <c r="BK87" s="211">
        <f>BK88+BK117+BK147+BK171+BK176+BK181</f>
        <v>0</v>
      </c>
    </row>
    <row r="88" s="12" customFormat="1" ht="22.8" customHeight="1">
      <c r="A88" s="12"/>
      <c r="B88" s="198"/>
      <c r="C88" s="199"/>
      <c r="D88" s="200" t="s">
        <v>71</v>
      </c>
      <c r="E88" s="212" t="s">
        <v>3568</v>
      </c>
      <c r="F88" s="212" t="s">
        <v>3569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SUM(P89:P116)</f>
        <v>0</v>
      </c>
      <c r="Q88" s="206"/>
      <c r="R88" s="207">
        <f>SUM(R89:R116)</f>
        <v>0</v>
      </c>
      <c r="S88" s="206"/>
      <c r="T88" s="208">
        <f>SUM(T89:T116)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187</v>
      </c>
      <c r="AT88" s="210" t="s">
        <v>71</v>
      </c>
      <c r="AU88" s="210" t="s">
        <v>80</v>
      </c>
      <c r="AY88" s="209" t="s">
        <v>157</v>
      </c>
      <c r="BK88" s="211">
        <f>SUM(BK89:BK116)</f>
        <v>0</v>
      </c>
    </row>
    <row r="89" s="2" customFormat="1" ht="16.5" customHeight="1">
      <c r="A89" s="39"/>
      <c r="B89" s="40"/>
      <c r="C89" s="214" t="s">
        <v>80</v>
      </c>
      <c r="D89" s="214" t="s">
        <v>159</v>
      </c>
      <c r="E89" s="215" t="s">
        <v>3570</v>
      </c>
      <c r="F89" s="216" t="s">
        <v>3571</v>
      </c>
      <c r="G89" s="217" t="s">
        <v>273</v>
      </c>
      <c r="H89" s="218">
        <v>1</v>
      </c>
      <c r="I89" s="219"/>
      <c r="J89" s="220">
        <f>ROUND(I89*H89,2)</f>
        <v>0</v>
      </c>
      <c r="K89" s="216" t="s">
        <v>163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3572</v>
      </c>
      <c r="AT89" s="225" t="s">
        <v>159</v>
      </c>
      <c r="AU89" s="225" t="s">
        <v>82</v>
      </c>
      <c r="AY89" s="18" t="s">
        <v>157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80</v>
      </c>
      <c r="BK89" s="226">
        <f>ROUND(I89*H89,2)</f>
        <v>0</v>
      </c>
      <c r="BL89" s="18" t="s">
        <v>3572</v>
      </c>
      <c r="BM89" s="225" t="s">
        <v>3573</v>
      </c>
    </row>
    <row r="90" s="2" customFormat="1">
      <c r="A90" s="39"/>
      <c r="B90" s="40"/>
      <c r="C90" s="41"/>
      <c r="D90" s="227" t="s">
        <v>166</v>
      </c>
      <c r="E90" s="41"/>
      <c r="F90" s="228" t="s">
        <v>3571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82</v>
      </c>
    </row>
    <row r="91" s="2" customFormat="1">
      <c r="A91" s="39"/>
      <c r="B91" s="40"/>
      <c r="C91" s="41"/>
      <c r="D91" s="232" t="s">
        <v>168</v>
      </c>
      <c r="E91" s="41"/>
      <c r="F91" s="233" t="s">
        <v>3574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168</v>
      </c>
      <c r="AU91" s="18" t="s">
        <v>82</v>
      </c>
    </row>
    <row r="92" s="2" customFormat="1">
      <c r="A92" s="39"/>
      <c r="B92" s="40"/>
      <c r="C92" s="41"/>
      <c r="D92" s="227" t="s">
        <v>298</v>
      </c>
      <c r="E92" s="41"/>
      <c r="F92" s="267" t="s">
        <v>3575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298</v>
      </c>
      <c r="AU92" s="18" t="s">
        <v>82</v>
      </c>
    </row>
    <row r="93" s="2" customFormat="1" ht="16.5" customHeight="1">
      <c r="A93" s="39"/>
      <c r="B93" s="40"/>
      <c r="C93" s="214" t="s">
        <v>82</v>
      </c>
      <c r="D93" s="214" t="s">
        <v>159</v>
      </c>
      <c r="E93" s="215" t="s">
        <v>3576</v>
      </c>
      <c r="F93" s="216" t="s">
        <v>3577</v>
      </c>
      <c r="G93" s="217" t="s">
        <v>273</v>
      </c>
      <c r="H93" s="218">
        <v>1</v>
      </c>
      <c r="I93" s="219"/>
      <c r="J93" s="220">
        <f>ROUND(I93*H93,2)</f>
        <v>0</v>
      </c>
      <c r="K93" s="216" t="s">
        <v>163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3572</v>
      </c>
      <c r="AT93" s="225" t="s">
        <v>159</v>
      </c>
      <c r="AU93" s="225" t="s">
        <v>82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3572</v>
      </c>
      <c r="BM93" s="225" t="s">
        <v>3578</v>
      </c>
    </row>
    <row r="94" s="2" customFormat="1">
      <c r="A94" s="39"/>
      <c r="B94" s="40"/>
      <c r="C94" s="41"/>
      <c r="D94" s="227" t="s">
        <v>166</v>
      </c>
      <c r="E94" s="41"/>
      <c r="F94" s="228" t="s">
        <v>3577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82</v>
      </c>
    </row>
    <row r="95" s="2" customFormat="1">
      <c r="A95" s="39"/>
      <c r="B95" s="40"/>
      <c r="C95" s="41"/>
      <c r="D95" s="232" t="s">
        <v>168</v>
      </c>
      <c r="E95" s="41"/>
      <c r="F95" s="233" t="s">
        <v>3579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168</v>
      </c>
      <c r="AU95" s="18" t="s">
        <v>82</v>
      </c>
    </row>
    <row r="96" s="2" customFormat="1">
      <c r="A96" s="39"/>
      <c r="B96" s="40"/>
      <c r="C96" s="41"/>
      <c r="D96" s="227" t="s">
        <v>298</v>
      </c>
      <c r="E96" s="41"/>
      <c r="F96" s="267" t="s">
        <v>3580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298</v>
      </c>
      <c r="AU96" s="18" t="s">
        <v>82</v>
      </c>
    </row>
    <row r="97" s="2" customFormat="1" ht="16.5" customHeight="1">
      <c r="A97" s="39"/>
      <c r="B97" s="40"/>
      <c r="C97" s="214" t="s">
        <v>111</v>
      </c>
      <c r="D97" s="214" t="s">
        <v>159</v>
      </c>
      <c r="E97" s="215" t="s">
        <v>3581</v>
      </c>
      <c r="F97" s="216" t="s">
        <v>3582</v>
      </c>
      <c r="G97" s="217" t="s">
        <v>273</v>
      </c>
      <c r="H97" s="218">
        <v>1</v>
      </c>
      <c r="I97" s="219"/>
      <c r="J97" s="220">
        <f>ROUND(I97*H97,2)</f>
        <v>0</v>
      </c>
      <c r="K97" s="216" t="s">
        <v>163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3572</v>
      </c>
      <c r="AT97" s="225" t="s">
        <v>159</v>
      </c>
      <c r="AU97" s="225" t="s">
        <v>82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3572</v>
      </c>
      <c r="BM97" s="225" t="s">
        <v>3583</v>
      </c>
    </row>
    <row r="98" s="2" customFormat="1">
      <c r="A98" s="39"/>
      <c r="B98" s="40"/>
      <c r="C98" s="41"/>
      <c r="D98" s="227" t="s">
        <v>166</v>
      </c>
      <c r="E98" s="41"/>
      <c r="F98" s="228" t="s">
        <v>3584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82</v>
      </c>
    </row>
    <row r="99" s="2" customFormat="1">
      <c r="A99" s="39"/>
      <c r="B99" s="40"/>
      <c r="C99" s="41"/>
      <c r="D99" s="232" t="s">
        <v>168</v>
      </c>
      <c r="E99" s="41"/>
      <c r="F99" s="233" t="s">
        <v>3585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168</v>
      </c>
      <c r="AU99" s="18" t="s">
        <v>82</v>
      </c>
    </row>
    <row r="100" s="2" customFormat="1">
      <c r="A100" s="39"/>
      <c r="B100" s="40"/>
      <c r="C100" s="41"/>
      <c r="D100" s="227" t="s">
        <v>298</v>
      </c>
      <c r="E100" s="41"/>
      <c r="F100" s="267" t="s">
        <v>3586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298</v>
      </c>
      <c r="AU100" s="18" t="s">
        <v>82</v>
      </c>
    </row>
    <row r="101" s="2" customFormat="1" ht="16.5" customHeight="1">
      <c r="A101" s="39"/>
      <c r="B101" s="40"/>
      <c r="C101" s="214" t="s">
        <v>164</v>
      </c>
      <c r="D101" s="214" t="s">
        <v>159</v>
      </c>
      <c r="E101" s="215" t="s">
        <v>3587</v>
      </c>
      <c r="F101" s="216" t="s">
        <v>3588</v>
      </c>
      <c r="G101" s="217" t="s">
        <v>273</v>
      </c>
      <c r="H101" s="218">
        <v>1</v>
      </c>
      <c r="I101" s="219"/>
      <c r="J101" s="220">
        <f>ROUND(I101*H101,2)</f>
        <v>0</v>
      </c>
      <c r="K101" s="216" t="s">
        <v>163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3572</v>
      </c>
      <c r="AT101" s="225" t="s">
        <v>159</v>
      </c>
      <c r="AU101" s="225" t="s">
        <v>82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3572</v>
      </c>
      <c r="BM101" s="225" t="s">
        <v>3589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3588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82</v>
      </c>
    </row>
    <row r="103" s="2" customFormat="1">
      <c r="A103" s="39"/>
      <c r="B103" s="40"/>
      <c r="C103" s="41"/>
      <c r="D103" s="232" t="s">
        <v>168</v>
      </c>
      <c r="E103" s="41"/>
      <c r="F103" s="233" t="s">
        <v>3590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168</v>
      </c>
      <c r="AU103" s="18" t="s">
        <v>82</v>
      </c>
    </row>
    <row r="104" s="2" customFormat="1">
      <c r="A104" s="39"/>
      <c r="B104" s="40"/>
      <c r="C104" s="41"/>
      <c r="D104" s="227" t="s">
        <v>298</v>
      </c>
      <c r="E104" s="41"/>
      <c r="F104" s="267" t="s">
        <v>3591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298</v>
      </c>
      <c r="AU104" s="18" t="s">
        <v>82</v>
      </c>
    </row>
    <row r="105" s="2" customFormat="1" ht="24.15" customHeight="1">
      <c r="A105" s="39"/>
      <c r="B105" s="40"/>
      <c r="C105" s="214" t="s">
        <v>187</v>
      </c>
      <c r="D105" s="214" t="s">
        <v>159</v>
      </c>
      <c r="E105" s="215" t="s">
        <v>3592</v>
      </c>
      <c r="F105" s="216" t="s">
        <v>3593</v>
      </c>
      <c r="G105" s="217" t="s">
        <v>273</v>
      </c>
      <c r="H105" s="218">
        <v>1</v>
      </c>
      <c r="I105" s="219"/>
      <c r="J105" s="220">
        <f>ROUND(I105*H105,2)</f>
        <v>0</v>
      </c>
      <c r="K105" s="216" t="s">
        <v>163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3572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3572</v>
      </c>
      <c r="BM105" s="225" t="s">
        <v>3594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3593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>
      <c r="A107" s="39"/>
      <c r="B107" s="40"/>
      <c r="C107" s="41"/>
      <c r="D107" s="232" t="s">
        <v>168</v>
      </c>
      <c r="E107" s="41"/>
      <c r="F107" s="233" t="s">
        <v>3595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168</v>
      </c>
      <c r="AU107" s="18" t="s">
        <v>82</v>
      </c>
    </row>
    <row r="108" s="2" customFormat="1">
      <c r="A108" s="39"/>
      <c r="B108" s="40"/>
      <c r="C108" s="41"/>
      <c r="D108" s="227" t="s">
        <v>298</v>
      </c>
      <c r="E108" s="41"/>
      <c r="F108" s="267" t="s">
        <v>3586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298</v>
      </c>
      <c r="AU108" s="18" t="s">
        <v>82</v>
      </c>
    </row>
    <row r="109" s="2" customFormat="1" ht="16.5" customHeight="1">
      <c r="A109" s="39"/>
      <c r="B109" s="40"/>
      <c r="C109" s="214" t="s">
        <v>197</v>
      </c>
      <c r="D109" s="214" t="s">
        <v>159</v>
      </c>
      <c r="E109" s="215" t="s">
        <v>3596</v>
      </c>
      <c r="F109" s="216" t="s">
        <v>3123</v>
      </c>
      <c r="G109" s="217" t="s">
        <v>273</v>
      </c>
      <c r="H109" s="218">
        <v>1</v>
      </c>
      <c r="I109" s="219"/>
      <c r="J109" s="220">
        <f>ROUND(I109*H109,2)</f>
        <v>0</v>
      </c>
      <c r="K109" s="216" t="s">
        <v>163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3572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3572</v>
      </c>
      <c r="BM109" s="225" t="s">
        <v>3597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3598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2" customFormat="1">
      <c r="A111" s="39"/>
      <c r="B111" s="40"/>
      <c r="C111" s="41"/>
      <c r="D111" s="232" t="s">
        <v>168</v>
      </c>
      <c r="E111" s="41"/>
      <c r="F111" s="233" t="s">
        <v>3599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168</v>
      </c>
      <c r="AU111" s="18" t="s">
        <v>82</v>
      </c>
    </row>
    <row r="112" s="2" customFormat="1">
      <c r="A112" s="39"/>
      <c r="B112" s="40"/>
      <c r="C112" s="41"/>
      <c r="D112" s="227" t="s">
        <v>298</v>
      </c>
      <c r="E112" s="41"/>
      <c r="F112" s="267" t="s">
        <v>3586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298</v>
      </c>
      <c r="AU112" s="18" t="s">
        <v>82</v>
      </c>
    </row>
    <row r="113" s="2" customFormat="1" ht="16.5" customHeight="1">
      <c r="A113" s="39"/>
      <c r="B113" s="40"/>
      <c r="C113" s="214" t="s">
        <v>209</v>
      </c>
      <c r="D113" s="214" t="s">
        <v>159</v>
      </c>
      <c r="E113" s="215" t="s">
        <v>3600</v>
      </c>
      <c r="F113" s="216" t="s">
        <v>3601</v>
      </c>
      <c r="G113" s="217" t="s">
        <v>273</v>
      </c>
      <c r="H113" s="218">
        <v>1</v>
      </c>
      <c r="I113" s="219"/>
      <c r="J113" s="220">
        <f>ROUND(I113*H113,2)</f>
        <v>0</v>
      </c>
      <c r="K113" s="216" t="s">
        <v>163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3572</v>
      </c>
      <c r="AT113" s="225" t="s">
        <v>159</v>
      </c>
      <c r="AU113" s="225" t="s">
        <v>82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3572</v>
      </c>
      <c r="BM113" s="225" t="s">
        <v>3602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3601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82</v>
      </c>
    </row>
    <row r="115" s="2" customFormat="1">
      <c r="A115" s="39"/>
      <c r="B115" s="40"/>
      <c r="C115" s="41"/>
      <c r="D115" s="232" t="s">
        <v>168</v>
      </c>
      <c r="E115" s="41"/>
      <c r="F115" s="233" t="s">
        <v>3603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168</v>
      </c>
      <c r="AU115" s="18" t="s">
        <v>82</v>
      </c>
    </row>
    <row r="116" s="2" customFormat="1">
      <c r="A116" s="39"/>
      <c r="B116" s="40"/>
      <c r="C116" s="41"/>
      <c r="D116" s="227" t="s">
        <v>298</v>
      </c>
      <c r="E116" s="41"/>
      <c r="F116" s="267" t="s">
        <v>3604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298</v>
      </c>
      <c r="AU116" s="18" t="s">
        <v>82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3605</v>
      </c>
      <c r="F117" s="212" t="s">
        <v>3606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SUM(P118:P146)</f>
        <v>0</v>
      </c>
      <c r="Q117" s="206"/>
      <c r="R117" s="207">
        <f>SUM(R118:R146)</f>
        <v>0</v>
      </c>
      <c r="S117" s="206"/>
      <c r="T117" s="208">
        <f>SUM(T118:T146)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187</v>
      </c>
      <c r="AT117" s="210" t="s">
        <v>71</v>
      </c>
      <c r="AU117" s="210" t="s">
        <v>80</v>
      </c>
      <c r="AY117" s="209" t="s">
        <v>157</v>
      </c>
      <c r="BK117" s="211">
        <f>SUM(BK118:BK146)</f>
        <v>0</v>
      </c>
    </row>
    <row r="118" s="2" customFormat="1" ht="16.5" customHeight="1">
      <c r="A118" s="39"/>
      <c r="B118" s="40"/>
      <c r="C118" s="214" t="s">
        <v>222</v>
      </c>
      <c r="D118" s="214" t="s">
        <v>159</v>
      </c>
      <c r="E118" s="215" t="s">
        <v>3607</v>
      </c>
      <c r="F118" s="216" t="s">
        <v>3608</v>
      </c>
      <c r="G118" s="217" t="s">
        <v>273</v>
      </c>
      <c r="H118" s="218">
        <v>1</v>
      </c>
      <c r="I118" s="219"/>
      <c r="J118" s="220">
        <f>ROUND(I118*H118,2)</f>
        <v>0</v>
      </c>
      <c r="K118" s="216" t="s">
        <v>163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3572</v>
      </c>
      <c r="AT118" s="225" t="s">
        <v>159</v>
      </c>
      <c r="AU118" s="225" t="s">
        <v>82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3572</v>
      </c>
      <c r="BM118" s="225" t="s">
        <v>3609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3608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82</v>
      </c>
    </row>
    <row r="120" s="2" customFormat="1">
      <c r="A120" s="39"/>
      <c r="B120" s="40"/>
      <c r="C120" s="41"/>
      <c r="D120" s="232" t="s">
        <v>168</v>
      </c>
      <c r="E120" s="41"/>
      <c r="F120" s="233" t="s">
        <v>3610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168</v>
      </c>
      <c r="AU120" s="18" t="s">
        <v>82</v>
      </c>
    </row>
    <row r="121" s="2" customFormat="1">
      <c r="A121" s="39"/>
      <c r="B121" s="40"/>
      <c r="C121" s="41"/>
      <c r="D121" s="227" t="s">
        <v>298</v>
      </c>
      <c r="E121" s="41"/>
      <c r="F121" s="267" t="s">
        <v>3611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298</v>
      </c>
      <c r="AU121" s="18" t="s">
        <v>82</v>
      </c>
    </row>
    <row r="122" s="2" customFormat="1" ht="33" customHeight="1">
      <c r="A122" s="39"/>
      <c r="B122" s="40"/>
      <c r="C122" s="214" t="s">
        <v>195</v>
      </c>
      <c r="D122" s="214" t="s">
        <v>159</v>
      </c>
      <c r="E122" s="215" t="s">
        <v>3612</v>
      </c>
      <c r="F122" s="216" t="s">
        <v>3613</v>
      </c>
      <c r="G122" s="217" t="s">
        <v>273</v>
      </c>
      <c r="H122" s="218">
        <v>1</v>
      </c>
      <c r="I122" s="219"/>
      <c r="J122" s="220">
        <f>ROUND(I122*H122,2)</f>
        <v>0</v>
      </c>
      <c r="K122" s="216" t="s">
        <v>163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3572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3572</v>
      </c>
      <c r="BM122" s="225" t="s">
        <v>3614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3613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>
      <c r="A124" s="39"/>
      <c r="B124" s="40"/>
      <c r="C124" s="41"/>
      <c r="D124" s="232" t="s">
        <v>168</v>
      </c>
      <c r="E124" s="41"/>
      <c r="F124" s="233" t="s">
        <v>3615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2" customFormat="1" ht="37.8" customHeight="1">
      <c r="A125" s="39"/>
      <c r="B125" s="40"/>
      <c r="C125" s="214" t="s">
        <v>236</v>
      </c>
      <c r="D125" s="214" t="s">
        <v>159</v>
      </c>
      <c r="E125" s="215" t="s">
        <v>3616</v>
      </c>
      <c r="F125" s="216" t="s">
        <v>3617</v>
      </c>
      <c r="G125" s="217" t="s">
        <v>273</v>
      </c>
      <c r="H125" s="218">
        <v>1</v>
      </c>
      <c r="I125" s="219"/>
      <c r="J125" s="220">
        <f>ROUND(I125*H125,2)</f>
        <v>0</v>
      </c>
      <c r="K125" s="216" t="s">
        <v>163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3572</v>
      </c>
      <c r="AT125" s="225" t="s">
        <v>159</v>
      </c>
      <c r="AU125" s="225" t="s">
        <v>82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3572</v>
      </c>
      <c r="BM125" s="225" t="s">
        <v>3618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3617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82</v>
      </c>
    </row>
    <row r="127" s="2" customFormat="1">
      <c r="A127" s="39"/>
      <c r="B127" s="40"/>
      <c r="C127" s="41"/>
      <c r="D127" s="232" t="s">
        <v>168</v>
      </c>
      <c r="E127" s="41"/>
      <c r="F127" s="233" t="s">
        <v>3619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2" customFormat="1">
      <c r="A128" s="39"/>
      <c r="B128" s="40"/>
      <c r="C128" s="41"/>
      <c r="D128" s="227" t="s">
        <v>298</v>
      </c>
      <c r="E128" s="41"/>
      <c r="F128" s="267" t="s">
        <v>3586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298</v>
      </c>
      <c r="AU128" s="18" t="s">
        <v>82</v>
      </c>
    </row>
    <row r="129" s="2" customFormat="1" ht="24.15" customHeight="1">
      <c r="A129" s="39"/>
      <c r="B129" s="40"/>
      <c r="C129" s="214" t="s">
        <v>244</v>
      </c>
      <c r="D129" s="214" t="s">
        <v>159</v>
      </c>
      <c r="E129" s="215" t="s">
        <v>3620</v>
      </c>
      <c r="F129" s="216" t="s">
        <v>3621</v>
      </c>
      <c r="G129" s="217" t="s">
        <v>273</v>
      </c>
      <c r="H129" s="218">
        <v>1</v>
      </c>
      <c r="I129" s="219"/>
      <c r="J129" s="220">
        <f>ROUND(I129*H129,2)</f>
        <v>0</v>
      </c>
      <c r="K129" s="216" t="s">
        <v>163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3572</v>
      </c>
      <c r="AT129" s="225" t="s">
        <v>159</v>
      </c>
      <c r="AU129" s="225" t="s">
        <v>82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3572</v>
      </c>
      <c r="BM129" s="225" t="s">
        <v>3622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3621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82</v>
      </c>
    </row>
    <row r="131" s="2" customFormat="1">
      <c r="A131" s="39"/>
      <c r="B131" s="40"/>
      <c r="C131" s="41"/>
      <c r="D131" s="232" t="s">
        <v>168</v>
      </c>
      <c r="E131" s="41"/>
      <c r="F131" s="233" t="s">
        <v>3623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168</v>
      </c>
      <c r="AU131" s="18" t="s">
        <v>82</v>
      </c>
    </row>
    <row r="132" s="2" customFormat="1">
      <c r="A132" s="39"/>
      <c r="B132" s="40"/>
      <c r="C132" s="41"/>
      <c r="D132" s="227" t="s">
        <v>298</v>
      </c>
      <c r="E132" s="41"/>
      <c r="F132" s="267" t="s">
        <v>3586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298</v>
      </c>
      <c r="AU132" s="18" t="s">
        <v>82</v>
      </c>
    </row>
    <row r="133" s="2" customFormat="1" ht="24.15" customHeight="1">
      <c r="A133" s="39"/>
      <c r="B133" s="40"/>
      <c r="C133" s="214" t="s">
        <v>270</v>
      </c>
      <c r="D133" s="214" t="s">
        <v>159</v>
      </c>
      <c r="E133" s="215" t="s">
        <v>3624</v>
      </c>
      <c r="F133" s="216" t="s">
        <v>3625</v>
      </c>
      <c r="G133" s="217" t="s">
        <v>273</v>
      </c>
      <c r="H133" s="218">
        <v>1</v>
      </c>
      <c r="I133" s="219"/>
      <c r="J133" s="220">
        <f>ROUND(I133*H133,2)</f>
        <v>0</v>
      </c>
      <c r="K133" s="216" t="s">
        <v>163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3572</v>
      </c>
      <c r="AT133" s="225" t="s">
        <v>159</v>
      </c>
      <c r="AU133" s="225" t="s">
        <v>82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3572</v>
      </c>
      <c r="BM133" s="225" t="s">
        <v>3626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3625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82</v>
      </c>
    </row>
    <row r="135" s="2" customFormat="1">
      <c r="A135" s="39"/>
      <c r="B135" s="40"/>
      <c r="C135" s="41"/>
      <c r="D135" s="232" t="s">
        <v>168</v>
      </c>
      <c r="E135" s="41"/>
      <c r="F135" s="233" t="s">
        <v>3627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168</v>
      </c>
      <c r="AU135" s="18" t="s">
        <v>82</v>
      </c>
    </row>
    <row r="136" s="2" customFormat="1" ht="21.75" customHeight="1">
      <c r="A136" s="39"/>
      <c r="B136" s="40"/>
      <c r="C136" s="214" t="s">
        <v>275</v>
      </c>
      <c r="D136" s="214" t="s">
        <v>159</v>
      </c>
      <c r="E136" s="215" t="s">
        <v>3628</v>
      </c>
      <c r="F136" s="216" t="s">
        <v>3629</v>
      </c>
      <c r="G136" s="217" t="s">
        <v>273</v>
      </c>
      <c r="H136" s="218">
        <v>1</v>
      </c>
      <c r="I136" s="219"/>
      <c r="J136" s="220">
        <f>ROUND(I136*H136,2)</f>
        <v>0</v>
      </c>
      <c r="K136" s="216" t="s">
        <v>163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3572</v>
      </c>
      <c r="AT136" s="225" t="s">
        <v>159</v>
      </c>
      <c r="AU136" s="225" t="s">
        <v>82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3572</v>
      </c>
      <c r="BM136" s="225" t="s">
        <v>3630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3631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82</v>
      </c>
    </row>
    <row r="138" s="2" customFormat="1">
      <c r="A138" s="39"/>
      <c r="B138" s="40"/>
      <c r="C138" s="41"/>
      <c r="D138" s="232" t="s">
        <v>168</v>
      </c>
      <c r="E138" s="41"/>
      <c r="F138" s="233" t="s">
        <v>3632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168</v>
      </c>
      <c r="AU138" s="18" t="s">
        <v>82</v>
      </c>
    </row>
    <row r="139" s="2" customFormat="1" ht="16.5" customHeight="1">
      <c r="A139" s="39"/>
      <c r="B139" s="40"/>
      <c r="C139" s="214" t="s">
        <v>283</v>
      </c>
      <c r="D139" s="214" t="s">
        <v>159</v>
      </c>
      <c r="E139" s="215" t="s">
        <v>3633</v>
      </c>
      <c r="F139" s="216" t="s">
        <v>3634</v>
      </c>
      <c r="G139" s="217" t="s">
        <v>273</v>
      </c>
      <c r="H139" s="218">
        <v>1</v>
      </c>
      <c r="I139" s="219"/>
      <c r="J139" s="220">
        <f>ROUND(I139*H139,2)</f>
        <v>0</v>
      </c>
      <c r="K139" s="216" t="s">
        <v>163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3572</v>
      </c>
      <c r="AT139" s="225" t="s">
        <v>159</v>
      </c>
      <c r="AU139" s="225" t="s">
        <v>82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3572</v>
      </c>
      <c r="BM139" s="225" t="s">
        <v>3635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3634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82</v>
      </c>
    </row>
    <row r="141" s="2" customFormat="1">
      <c r="A141" s="39"/>
      <c r="B141" s="40"/>
      <c r="C141" s="41"/>
      <c r="D141" s="232" t="s">
        <v>168</v>
      </c>
      <c r="E141" s="41"/>
      <c r="F141" s="233" t="s">
        <v>3636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2" customFormat="1">
      <c r="A142" s="39"/>
      <c r="B142" s="40"/>
      <c r="C142" s="41"/>
      <c r="D142" s="227" t="s">
        <v>298</v>
      </c>
      <c r="E142" s="41"/>
      <c r="F142" s="267" t="s">
        <v>3637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298</v>
      </c>
      <c r="AU142" s="18" t="s">
        <v>82</v>
      </c>
    </row>
    <row r="143" s="2" customFormat="1" ht="16.5" customHeight="1">
      <c r="A143" s="39"/>
      <c r="B143" s="40"/>
      <c r="C143" s="214" t="s">
        <v>8</v>
      </c>
      <c r="D143" s="214" t="s">
        <v>159</v>
      </c>
      <c r="E143" s="215" t="s">
        <v>3638</v>
      </c>
      <c r="F143" s="216" t="s">
        <v>3639</v>
      </c>
      <c r="G143" s="217" t="s">
        <v>273</v>
      </c>
      <c r="H143" s="218">
        <v>1</v>
      </c>
      <c r="I143" s="219"/>
      <c r="J143" s="220">
        <f>ROUND(I143*H143,2)</f>
        <v>0</v>
      </c>
      <c r="K143" s="216" t="s">
        <v>163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3572</v>
      </c>
      <c r="AT143" s="225" t="s">
        <v>159</v>
      </c>
      <c r="AU143" s="225" t="s">
        <v>82</v>
      </c>
      <c r="AY143" s="18" t="s">
        <v>157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3572</v>
      </c>
      <c r="BM143" s="225" t="s">
        <v>3640</v>
      </c>
    </row>
    <row r="144" s="2" customFormat="1">
      <c r="A144" s="39"/>
      <c r="B144" s="40"/>
      <c r="C144" s="41"/>
      <c r="D144" s="227" t="s">
        <v>166</v>
      </c>
      <c r="E144" s="41"/>
      <c r="F144" s="228" t="s">
        <v>3639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82</v>
      </c>
    </row>
    <row r="145" s="2" customFormat="1">
      <c r="A145" s="39"/>
      <c r="B145" s="40"/>
      <c r="C145" s="41"/>
      <c r="D145" s="232" t="s">
        <v>168</v>
      </c>
      <c r="E145" s="41"/>
      <c r="F145" s="233" t="s">
        <v>3641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168</v>
      </c>
      <c r="AU145" s="18" t="s">
        <v>82</v>
      </c>
    </row>
    <row r="146" s="2" customFormat="1">
      <c r="A146" s="39"/>
      <c r="B146" s="40"/>
      <c r="C146" s="41"/>
      <c r="D146" s="227" t="s">
        <v>298</v>
      </c>
      <c r="E146" s="41"/>
      <c r="F146" s="267" t="s">
        <v>3642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298</v>
      </c>
      <c r="AU146" s="18" t="s">
        <v>82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3643</v>
      </c>
      <c r="F147" s="212" t="s">
        <v>3644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SUM(P148:P170)</f>
        <v>0</v>
      </c>
      <c r="Q147" s="206"/>
      <c r="R147" s="207">
        <f>SUM(R148:R170)</f>
        <v>0</v>
      </c>
      <c r="S147" s="206"/>
      <c r="T147" s="208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187</v>
      </c>
      <c r="AT147" s="210" t="s">
        <v>71</v>
      </c>
      <c r="AU147" s="210" t="s">
        <v>80</v>
      </c>
      <c r="AY147" s="209" t="s">
        <v>157</v>
      </c>
      <c r="BK147" s="211">
        <f>SUM(BK148:BK170)</f>
        <v>0</v>
      </c>
    </row>
    <row r="148" s="2" customFormat="1" ht="16.5" customHeight="1">
      <c r="A148" s="39"/>
      <c r="B148" s="40"/>
      <c r="C148" s="214" t="s">
        <v>300</v>
      </c>
      <c r="D148" s="214" t="s">
        <v>159</v>
      </c>
      <c r="E148" s="215" t="s">
        <v>3645</v>
      </c>
      <c r="F148" s="216" t="s">
        <v>3646</v>
      </c>
      <c r="G148" s="217" t="s">
        <v>273</v>
      </c>
      <c r="H148" s="218">
        <v>1</v>
      </c>
      <c r="I148" s="219"/>
      <c r="J148" s="220">
        <f>ROUND(I148*H148,2)</f>
        <v>0</v>
      </c>
      <c r="K148" s="216" t="s">
        <v>163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3572</v>
      </c>
      <c r="AT148" s="225" t="s">
        <v>159</v>
      </c>
      <c r="AU148" s="225" t="s">
        <v>82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3572</v>
      </c>
      <c r="BM148" s="225" t="s">
        <v>3647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3646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82</v>
      </c>
    </row>
    <row r="150" s="2" customFormat="1">
      <c r="A150" s="39"/>
      <c r="B150" s="40"/>
      <c r="C150" s="41"/>
      <c r="D150" s="232" t="s">
        <v>168</v>
      </c>
      <c r="E150" s="41"/>
      <c r="F150" s="233" t="s">
        <v>3648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168</v>
      </c>
      <c r="AU150" s="18" t="s">
        <v>82</v>
      </c>
    </row>
    <row r="151" s="2" customFormat="1">
      <c r="A151" s="39"/>
      <c r="B151" s="40"/>
      <c r="C151" s="41"/>
      <c r="D151" s="227" t="s">
        <v>298</v>
      </c>
      <c r="E151" s="41"/>
      <c r="F151" s="267" t="s">
        <v>3649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298</v>
      </c>
      <c r="AU151" s="18" t="s">
        <v>82</v>
      </c>
    </row>
    <row r="152" s="2" customFormat="1" ht="16.5" customHeight="1">
      <c r="A152" s="39"/>
      <c r="B152" s="40"/>
      <c r="C152" s="214" t="s">
        <v>305</v>
      </c>
      <c r="D152" s="214" t="s">
        <v>159</v>
      </c>
      <c r="E152" s="215" t="s">
        <v>3650</v>
      </c>
      <c r="F152" s="216" t="s">
        <v>3651</v>
      </c>
      <c r="G152" s="217" t="s">
        <v>273</v>
      </c>
      <c r="H152" s="218">
        <v>1</v>
      </c>
      <c r="I152" s="219"/>
      <c r="J152" s="220">
        <f>ROUND(I152*H152,2)</f>
        <v>0</v>
      </c>
      <c r="K152" s="216" t="s">
        <v>163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3572</v>
      </c>
      <c r="AT152" s="225" t="s">
        <v>159</v>
      </c>
      <c r="AU152" s="225" t="s">
        <v>82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3572</v>
      </c>
      <c r="BM152" s="225" t="s">
        <v>3652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3651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82</v>
      </c>
    </row>
    <row r="154" s="2" customFormat="1">
      <c r="A154" s="39"/>
      <c r="B154" s="40"/>
      <c r="C154" s="41"/>
      <c r="D154" s="232" t="s">
        <v>168</v>
      </c>
      <c r="E154" s="41"/>
      <c r="F154" s="233" t="s">
        <v>3653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168</v>
      </c>
      <c r="AU154" s="18" t="s">
        <v>82</v>
      </c>
    </row>
    <row r="155" s="2" customFormat="1">
      <c r="A155" s="39"/>
      <c r="B155" s="40"/>
      <c r="C155" s="41"/>
      <c r="D155" s="227" t="s">
        <v>298</v>
      </c>
      <c r="E155" s="41"/>
      <c r="F155" s="267" t="s">
        <v>3654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298</v>
      </c>
      <c r="AU155" s="18" t="s">
        <v>82</v>
      </c>
    </row>
    <row r="156" s="2" customFormat="1" ht="16.5" customHeight="1">
      <c r="A156" s="39"/>
      <c r="B156" s="40"/>
      <c r="C156" s="214" t="s">
        <v>315</v>
      </c>
      <c r="D156" s="214" t="s">
        <v>159</v>
      </c>
      <c r="E156" s="215" t="s">
        <v>3655</v>
      </c>
      <c r="F156" s="216" t="s">
        <v>3656</v>
      </c>
      <c r="G156" s="217" t="s">
        <v>273</v>
      </c>
      <c r="H156" s="218">
        <v>1</v>
      </c>
      <c r="I156" s="219"/>
      <c r="J156" s="220">
        <f>ROUND(I156*H156,2)</f>
        <v>0</v>
      </c>
      <c r="K156" s="216" t="s">
        <v>163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3572</v>
      </c>
      <c r="AT156" s="225" t="s">
        <v>159</v>
      </c>
      <c r="AU156" s="225" t="s">
        <v>82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3572</v>
      </c>
      <c r="BM156" s="225" t="s">
        <v>3657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3656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82</v>
      </c>
    </row>
    <row r="158" s="2" customFormat="1">
      <c r="A158" s="39"/>
      <c r="B158" s="40"/>
      <c r="C158" s="41"/>
      <c r="D158" s="232" t="s">
        <v>168</v>
      </c>
      <c r="E158" s="41"/>
      <c r="F158" s="233" t="s">
        <v>3658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168</v>
      </c>
      <c r="AU158" s="18" t="s">
        <v>82</v>
      </c>
    </row>
    <row r="159" s="2" customFormat="1">
      <c r="A159" s="39"/>
      <c r="B159" s="40"/>
      <c r="C159" s="41"/>
      <c r="D159" s="227" t="s">
        <v>298</v>
      </c>
      <c r="E159" s="41"/>
      <c r="F159" s="267" t="s">
        <v>3659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298</v>
      </c>
      <c r="AU159" s="18" t="s">
        <v>82</v>
      </c>
    </row>
    <row r="160" s="2" customFormat="1" ht="16.5" customHeight="1">
      <c r="A160" s="39"/>
      <c r="B160" s="40"/>
      <c r="C160" s="214" t="s">
        <v>322</v>
      </c>
      <c r="D160" s="214" t="s">
        <v>159</v>
      </c>
      <c r="E160" s="215" t="s">
        <v>3660</v>
      </c>
      <c r="F160" s="216" t="s">
        <v>3661</v>
      </c>
      <c r="G160" s="217" t="s">
        <v>273</v>
      </c>
      <c r="H160" s="218">
        <v>1</v>
      </c>
      <c r="I160" s="219"/>
      <c r="J160" s="220">
        <f>ROUND(I160*H160,2)</f>
        <v>0</v>
      </c>
      <c r="K160" s="216" t="s">
        <v>163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3572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3572</v>
      </c>
      <c r="BM160" s="225" t="s">
        <v>3662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3661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3663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2" customFormat="1">
      <c r="A163" s="39"/>
      <c r="B163" s="40"/>
      <c r="C163" s="41"/>
      <c r="D163" s="227" t="s">
        <v>298</v>
      </c>
      <c r="E163" s="41"/>
      <c r="F163" s="267" t="s">
        <v>3664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298</v>
      </c>
      <c r="AU163" s="18" t="s">
        <v>82</v>
      </c>
    </row>
    <row r="164" s="2" customFormat="1" ht="16.5" customHeight="1">
      <c r="A164" s="39"/>
      <c r="B164" s="40"/>
      <c r="C164" s="214" t="s">
        <v>332</v>
      </c>
      <c r="D164" s="214" t="s">
        <v>159</v>
      </c>
      <c r="E164" s="215" t="s">
        <v>3665</v>
      </c>
      <c r="F164" s="216" t="s">
        <v>3666</v>
      </c>
      <c r="G164" s="217" t="s">
        <v>273</v>
      </c>
      <c r="H164" s="218">
        <v>1</v>
      </c>
      <c r="I164" s="219"/>
      <c r="J164" s="220">
        <f>ROUND(I164*H164,2)</f>
        <v>0</v>
      </c>
      <c r="K164" s="216" t="s">
        <v>163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3572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3572</v>
      </c>
      <c r="BM164" s="225" t="s">
        <v>3667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3666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>
      <c r="A166" s="39"/>
      <c r="B166" s="40"/>
      <c r="C166" s="41"/>
      <c r="D166" s="232" t="s">
        <v>168</v>
      </c>
      <c r="E166" s="41"/>
      <c r="F166" s="233" t="s">
        <v>3668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2" customFormat="1">
      <c r="A167" s="39"/>
      <c r="B167" s="40"/>
      <c r="C167" s="41"/>
      <c r="D167" s="227" t="s">
        <v>298</v>
      </c>
      <c r="E167" s="41"/>
      <c r="F167" s="267" t="s">
        <v>3669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298</v>
      </c>
      <c r="AU167" s="18" t="s">
        <v>82</v>
      </c>
    </row>
    <row r="168" s="2" customFormat="1" ht="16.5" customHeight="1">
      <c r="A168" s="39"/>
      <c r="B168" s="40"/>
      <c r="C168" s="214" t="s">
        <v>374</v>
      </c>
      <c r="D168" s="214" t="s">
        <v>159</v>
      </c>
      <c r="E168" s="215" t="s">
        <v>3670</v>
      </c>
      <c r="F168" s="216" t="s">
        <v>3671</v>
      </c>
      <c r="G168" s="217" t="s">
        <v>273</v>
      </c>
      <c r="H168" s="218">
        <v>1</v>
      </c>
      <c r="I168" s="219"/>
      <c r="J168" s="220">
        <f>ROUND(I168*H168,2)</f>
        <v>0</v>
      </c>
      <c r="K168" s="216" t="s">
        <v>163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3572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3572</v>
      </c>
      <c r="BM168" s="225" t="s">
        <v>3672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3673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3674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3675</v>
      </c>
      <c r="F171" s="212" t="s">
        <v>3676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SUM(P172:P175)</f>
        <v>0</v>
      </c>
      <c r="Q171" s="206"/>
      <c r="R171" s="207">
        <f>SUM(R172:R175)</f>
        <v>0</v>
      </c>
      <c r="S171" s="206"/>
      <c r="T171" s="208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187</v>
      </c>
      <c r="AT171" s="210" t="s">
        <v>71</v>
      </c>
      <c r="AU171" s="210" t="s">
        <v>80</v>
      </c>
      <c r="AY171" s="209" t="s">
        <v>157</v>
      </c>
      <c r="BK171" s="211">
        <f>SUM(BK172:BK175)</f>
        <v>0</v>
      </c>
    </row>
    <row r="172" s="2" customFormat="1" ht="16.5" customHeight="1">
      <c r="A172" s="39"/>
      <c r="B172" s="40"/>
      <c r="C172" s="214" t="s">
        <v>7</v>
      </c>
      <c r="D172" s="214" t="s">
        <v>159</v>
      </c>
      <c r="E172" s="215" t="s">
        <v>3677</v>
      </c>
      <c r="F172" s="216" t="s">
        <v>3678</v>
      </c>
      <c r="G172" s="217" t="s">
        <v>273</v>
      </c>
      <c r="H172" s="218">
        <v>1</v>
      </c>
      <c r="I172" s="219"/>
      <c r="J172" s="220">
        <f>ROUND(I172*H172,2)</f>
        <v>0</v>
      </c>
      <c r="K172" s="216" t="s">
        <v>163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3572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3572</v>
      </c>
      <c r="BM172" s="225" t="s">
        <v>3679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3678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>
      <c r="A174" s="39"/>
      <c r="B174" s="40"/>
      <c r="C174" s="41"/>
      <c r="D174" s="232" t="s">
        <v>168</v>
      </c>
      <c r="E174" s="41"/>
      <c r="F174" s="233" t="s">
        <v>3680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168</v>
      </c>
      <c r="AU174" s="18" t="s">
        <v>82</v>
      </c>
    </row>
    <row r="175" s="2" customFormat="1">
      <c r="A175" s="39"/>
      <c r="B175" s="40"/>
      <c r="C175" s="41"/>
      <c r="D175" s="227" t="s">
        <v>298</v>
      </c>
      <c r="E175" s="41"/>
      <c r="F175" s="267" t="s">
        <v>3586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298</v>
      </c>
      <c r="AU175" s="18" t="s">
        <v>82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3681</v>
      </c>
      <c r="F176" s="212" t="s">
        <v>3682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SUM(P177:P180)</f>
        <v>0</v>
      </c>
      <c r="Q176" s="206"/>
      <c r="R176" s="207">
        <f>SUM(R177:R180)</f>
        <v>0</v>
      </c>
      <c r="S176" s="206"/>
      <c r="T176" s="208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187</v>
      </c>
      <c r="AT176" s="210" t="s">
        <v>71</v>
      </c>
      <c r="AU176" s="210" t="s">
        <v>80</v>
      </c>
      <c r="AY176" s="209" t="s">
        <v>157</v>
      </c>
      <c r="BK176" s="211">
        <f>SUM(BK177:BK180)</f>
        <v>0</v>
      </c>
    </row>
    <row r="177" s="2" customFormat="1" ht="16.5" customHeight="1">
      <c r="A177" s="39"/>
      <c r="B177" s="40"/>
      <c r="C177" s="214" t="s">
        <v>345</v>
      </c>
      <c r="D177" s="214" t="s">
        <v>159</v>
      </c>
      <c r="E177" s="215" t="s">
        <v>3683</v>
      </c>
      <c r="F177" s="216" t="s">
        <v>3684</v>
      </c>
      <c r="G177" s="217" t="s">
        <v>273</v>
      </c>
      <c r="H177" s="218">
        <v>1</v>
      </c>
      <c r="I177" s="219"/>
      <c r="J177" s="220">
        <f>ROUND(I177*H177,2)</f>
        <v>0</v>
      </c>
      <c r="K177" s="216" t="s">
        <v>163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3572</v>
      </c>
      <c r="AT177" s="225" t="s">
        <v>159</v>
      </c>
      <c r="AU177" s="225" t="s">
        <v>82</v>
      </c>
      <c r="AY177" s="18" t="s">
        <v>157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3572</v>
      </c>
      <c r="BM177" s="225" t="s">
        <v>3685</v>
      </c>
    </row>
    <row r="178" s="2" customFormat="1">
      <c r="A178" s="39"/>
      <c r="B178" s="40"/>
      <c r="C178" s="41"/>
      <c r="D178" s="227" t="s">
        <v>166</v>
      </c>
      <c r="E178" s="41"/>
      <c r="F178" s="228" t="s">
        <v>3684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82</v>
      </c>
    </row>
    <row r="179" s="2" customFormat="1">
      <c r="A179" s="39"/>
      <c r="B179" s="40"/>
      <c r="C179" s="41"/>
      <c r="D179" s="232" t="s">
        <v>168</v>
      </c>
      <c r="E179" s="41"/>
      <c r="F179" s="233" t="s">
        <v>3686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168</v>
      </c>
      <c r="AU179" s="18" t="s">
        <v>82</v>
      </c>
    </row>
    <row r="180" s="2" customFormat="1">
      <c r="A180" s="39"/>
      <c r="B180" s="40"/>
      <c r="C180" s="41"/>
      <c r="D180" s="227" t="s">
        <v>298</v>
      </c>
      <c r="E180" s="41"/>
      <c r="F180" s="267" t="s">
        <v>3687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298</v>
      </c>
      <c r="AU180" s="18" t="s">
        <v>82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3688</v>
      </c>
      <c r="F181" s="212" t="s">
        <v>3689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SUM(P182:P193)</f>
        <v>0</v>
      </c>
      <c r="Q181" s="206"/>
      <c r="R181" s="207">
        <f>SUM(R182:R193)</f>
        <v>0</v>
      </c>
      <c r="S181" s="206"/>
      <c r="T181" s="208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187</v>
      </c>
      <c r="AT181" s="210" t="s">
        <v>71</v>
      </c>
      <c r="AU181" s="210" t="s">
        <v>80</v>
      </c>
      <c r="AY181" s="209" t="s">
        <v>157</v>
      </c>
      <c r="BK181" s="211">
        <f>SUM(BK182:BK193)</f>
        <v>0</v>
      </c>
    </row>
    <row r="182" s="2" customFormat="1" ht="21.75" customHeight="1">
      <c r="A182" s="39"/>
      <c r="B182" s="40"/>
      <c r="C182" s="214" t="s">
        <v>352</v>
      </c>
      <c r="D182" s="214" t="s">
        <v>159</v>
      </c>
      <c r="E182" s="215" t="s">
        <v>3690</v>
      </c>
      <c r="F182" s="216" t="s">
        <v>3691</v>
      </c>
      <c r="G182" s="217" t="s">
        <v>273</v>
      </c>
      <c r="H182" s="218">
        <v>1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3572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3572</v>
      </c>
      <c r="BM182" s="225" t="s">
        <v>3692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3691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3693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16.5" customHeight="1">
      <c r="A185" s="39"/>
      <c r="B185" s="40"/>
      <c r="C185" s="214" t="s">
        <v>359</v>
      </c>
      <c r="D185" s="214" t="s">
        <v>159</v>
      </c>
      <c r="E185" s="215" t="s">
        <v>3694</v>
      </c>
      <c r="F185" s="216" t="s">
        <v>3695</v>
      </c>
      <c r="G185" s="217" t="s">
        <v>273</v>
      </c>
      <c r="H185" s="218">
        <v>1</v>
      </c>
      <c r="I185" s="219"/>
      <c r="J185" s="220">
        <f>ROUND(I185*H185,2)</f>
        <v>0</v>
      </c>
      <c r="K185" s="216" t="s">
        <v>163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3572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3572</v>
      </c>
      <c r="BM185" s="225" t="s">
        <v>3696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3695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>
      <c r="A187" s="39"/>
      <c r="B187" s="40"/>
      <c r="C187" s="41"/>
      <c r="D187" s="232" t="s">
        <v>168</v>
      </c>
      <c r="E187" s="41"/>
      <c r="F187" s="233" t="s">
        <v>3697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168</v>
      </c>
      <c r="AU187" s="18" t="s">
        <v>82</v>
      </c>
    </row>
    <row r="188" s="2" customFormat="1" ht="16.5" customHeight="1">
      <c r="A188" s="39"/>
      <c r="B188" s="40"/>
      <c r="C188" s="214" t="s">
        <v>741</v>
      </c>
      <c r="D188" s="214" t="s">
        <v>159</v>
      </c>
      <c r="E188" s="215" t="s">
        <v>3698</v>
      </c>
      <c r="F188" s="216" t="s">
        <v>3699</v>
      </c>
      <c r="G188" s="217" t="s">
        <v>273</v>
      </c>
      <c r="H188" s="218">
        <v>1</v>
      </c>
      <c r="I188" s="219"/>
      <c r="J188" s="220">
        <f>ROUND(I188*H188,2)</f>
        <v>0</v>
      </c>
      <c r="K188" s="216" t="s">
        <v>163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3572</v>
      </c>
      <c r="AT188" s="225" t="s">
        <v>159</v>
      </c>
      <c r="AU188" s="225" t="s">
        <v>82</v>
      </c>
      <c r="AY188" s="18" t="s">
        <v>157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3572</v>
      </c>
      <c r="BM188" s="225" t="s">
        <v>3700</v>
      </c>
    </row>
    <row r="189" s="2" customFormat="1">
      <c r="A189" s="39"/>
      <c r="B189" s="40"/>
      <c r="C189" s="41"/>
      <c r="D189" s="227" t="s">
        <v>166</v>
      </c>
      <c r="E189" s="41"/>
      <c r="F189" s="228" t="s">
        <v>3699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82</v>
      </c>
    </row>
    <row r="190" s="2" customFormat="1">
      <c r="A190" s="39"/>
      <c r="B190" s="40"/>
      <c r="C190" s="41"/>
      <c r="D190" s="232" t="s">
        <v>168</v>
      </c>
      <c r="E190" s="41"/>
      <c r="F190" s="233" t="s">
        <v>3701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168</v>
      </c>
      <c r="AU190" s="18" t="s">
        <v>82</v>
      </c>
    </row>
    <row r="191" s="2" customFormat="1" ht="16.5" customHeight="1">
      <c r="A191" s="39"/>
      <c r="B191" s="40"/>
      <c r="C191" s="214" t="s">
        <v>366</v>
      </c>
      <c r="D191" s="214" t="s">
        <v>159</v>
      </c>
      <c r="E191" s="215" t="s">
        <v>3702</v>
      </c>
      <c r="F191" s="216" t="s">
        <v>3703</v>
      </c>
      <c r="G191" s="217" t="s">
        <v>273</v>
      </c>
      <c r="H191" s="218">
        <v>1</v>
      </c>
      <c r="I191" s="219"/>
      <c r="J191" s="220">
        <f>ROUND(I191*H191,2)</f>
        <v>0</v>
      </c>
      <c r="K191" s="216" t="s">
        <v>163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3572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3572</v>
      </c>
      <c r="BM191" s="225" t="s">
        <v>3704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3703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3705</v>
      </c>
      <c r="G193" s="41"/>
      <c r="H193" s="41"/>
      <c r="I193" s="229"/>
      <c r="J193" s="41"/>
      <c r="K193" s="41"/>
      <c r="L193" s="45"/>
      <c r="M193" s="281"/>
      <c r="N193" s="282"/>
      <c r="O193" s="283"/>
      <c r="P193" s="283"/>
      <c r="Q193" s="283"/>
      <c r="R193" s="283"/>
      <c r="S193" s="283"/>
      <c r="T193" s="28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YR/b0Szz/KY24aYkmCdtuVtImwS9Tsn7THRuZA12ukaP09MZNHlQ/c1sBlpXHxfgi1uuBRKFLln1pty4EL8DXw==" hashValue="3Lo7s1lU53FIIOVAd3/r5B7p5neoLQ25HbvHP8MouZWvJES3Zxt/8fIGgGHar/LHj4WZD1Op2q6cNfNngs6EAg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11434000"/>
    <hyperlink ref="F95" r:id="rId2" display="https://podminky.urs.cz/item/CS_URS_2021_02/011503000"/>
    <hyperlink ref="F99" r:id="rId3" display="https://podminky.urs.cz/item/CS_URS_2021_02/012203000"/>
    <hyperlink ref="F103" r:id="rId4" display="https://podminky.urs.cz/item/CS_URS_2021_02/012303000"/>
    <hyperlink ref="F107" r:id="rId5" display="https://podminky.urs.cz/item/CS_URS_2021_02/0132030R"/>
    <hyperlink ref="F111" r:id="rId6" display="https://podminky.urs.cz/item/CS_URS_2021_02/013254000"/>
    <hyperlink ref="F115" r:id="rId7" display="https://podminky.urs.cz/item/CS_URS_2021_02/013294000"/>
    <hyperlink ref="F120" r:id="rId8" display="https://podminky.urs.cz/item/CS_URS_2021_02/032903000"/>
    <hyperlink ref="F124" r:id="rId9" display="https://podminky.urs.cz/item/CS_URS_2021_02/0341030R1"/>
    <hyperlink ref="F127" r:id="rId10" display="https://podminky.urs.cz/item/CS_URS_2021_02/0341030R2"/>
    <hyperlink ref="F131" r:id="rId11" display="https://podminky.urs.cz/item/CS_URS_2021_02/0341030R3"/>
    <hyperlink ref="F135" r:id="rId12" display="https://podminky.urs.cz/item/CS_URS_2021_02/03420300R"/>
    <hyperlink ref="F138" r:id="rId13" display="https://podminky.urs.cz/item/CS_URS_2021_02/03420300R1"/>
    <hyperlink ref="F141" r:id="rId14" display="https://podminky.urs.cz/item/CS_URS_2021_02/034303000"/>
    <hyperlink ref="F145" r:id="rId15" display="https://podminky.urs.cz/item/CS_URS_2021_02/034503000"/>
    <hyperlink ref="F150" r:id="rId16" display="https://podminky.urs.cz/item/CS_URS_2021_02/042903000"/>
    <hyperlink ref="F154" r:id="rId17" display="https://podminky.urs.cz/item/CS_URS_2021_02/0429030R1"/>
    <hyperlink ref="F158" r:id="rId18" display="https://podminky.urs.cz/item/CS_URS_2021_02/0429030R2"/>
    <hyperlink ref="F162" r:id="rId19" display="https://podminky.urs.cz/item/CS_URS_2021_02/045203000"/>
    <hyperlink ref="F166" r:id="rId20" display="https://podminky.urs.cz/item/CS_URS_2021_02/045303000"/>
    <hyperlink ref="F170" r:id="rId21" display="https://podminky.urs.cz/item/CS_URS_2021_02/049303000"/>
    <hyperlink ref="F174" r:id="rId22" display="https://podminky.urs.cz/item/CS_URS_2021_02/051303000"/>
    <hyperlink ref="F179" r:id="rId23" display="https://podminky.urs.cz/item/CS_URS_2021_02/071203000"/>
    <hyperlink ref="F184" r:id="rId24" display="https://podminky.urs.cz/item/CS_URS_2021_02/0910030R1"/>
    <hyperlink ref="F187" r:id="rId25" display="https://podminky.urs.cz/item/CS_URS_2021_02/0910030R2"/>
    <hyperlink ref="F190" r:id="rId26" display="https://podminky.urs.cz/item/CS_URS_2021_02/0910030R3"/>
    <hyperlink ref="F193" r:id="rId27" display="https://podminky.urs.cz/item/CS_URS_2021_02/0910030R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3706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3707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3708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3709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3710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3711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3712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3713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3714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3715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3716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3717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3718</v>
      </c>
      <c r="F19" s="298" t="s">
        <v>3719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3720</v>
      </c>
      <c r="F20" s="298" t="s">
        <v>3721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3722</v>
      </c>
      <c r="F21" s="298" t="s">
        <v>3723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3724</v>
      </c>
      <c r="F22" s="298" t="s">
        <v>3725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86</v>
      </c>
      <c r="F23" s="298" t="s">
        <v>3726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3727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3728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3729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3730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3731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3732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3733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3734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3735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143</v>
      </c>
      <c r="F36" s="298"/>
      <c r="G36" s="298" t="s">
        <v>3736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3737</v>
      </c>
      <c r="F37" s="298"/>
      <c r="G37" s="298" t="s">
        <v>3738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3739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3740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144</v>
      </c>
      <c r="F40" s="298"/>
      <c r="G40" s="298" t="s">
        <v>3741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145</v>
      </c>
      <c r="F41" s="298"/>
      <c r="G41" s="298" t="s">
        <v>3742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3743</v>
      </c>
      <c r="F42" s="298"/>
      <c r="G42" s="298" t="s">
        <v>3744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3745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3746</v>
      </c>
      <c r="F44" s="298"/>
      <c r="G44" s="298" t="s">
        <v>3747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147</v>
      </c>
      <c r="F45" s="298"/>
      <c r="G45" s="298" t="s">
        <v>3748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3749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3750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3751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3752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3753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3754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3755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3756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3757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3758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3759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3760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3761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3762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3763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3764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3765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3766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3767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3768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3769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3770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3771</v>
      </c>
      <c r="D76" s="316"/>
      <c r="E76" s="316"/>
      <c r="F76" s="316" t="s">
        <v>3772</v>
      </c>
      <c r="G76" s="317"/>
      <c r="H76" s="316" t="s">
        <v>54</v>
      </c>
      <c r="I76" s="316" t="s">
        <v>57</v>
      </c>
      <c r="J76" s="316" t="s">
        <v>3773</v>
      </c>
      <c r="K76" s="315"/>
    </row>
    <row r="77" s="1" customFormat="1" ht="17.25" customHeight="1">
      <c r="B77" s="313"/>
      <c r="C77" s="318" t="s">
        <v>3774</v>
      </c>
      <c r="D77" s="318"/>
      <c r="E77" s="318"/>
      <c r="F77" s="319" t="s">
        <v>3775</v>
      </c>
      <c r="G77" s="320"/>
      <c r="H77" s="318"/>
      <c r="I77" s="318"/>
      <c r="J77" s="318" t="s">
        <v>3776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3777</v>
      </c>
      <c r="G79" s="325"/>
      <c r="H79" s="301" t="s">
        <v>3778</v>
      </c>
      <c r="I79" s="301" t="s">
        <v>3779</v>
      </c>
      <c r="J79" s="301">
        <v>20</v>
      </c>
      <c r="K79" s="315"/>
    </row>
    <row r="80" s="1" customFormat="1" ht="15" customHeight="1">
      <c r="B80" s="313"/>
      <c r="C80" s="301" t="s">
        <v>3780</v>
      </c>
      <c r="D80" s="301"/>
      <c r="E80" s="301"/>
      <c r="F80" s="324" t="s">
        <v>3777</v>
      </c>
      <c r="G80" s="325"/>
      <c r="H80" s="301" t="s">
        <v>3781</v>
      </c>
      <c r="I80" s="301" t="s">
        <v>3779</v>
      </c>
      <c r="J80" s="301">
        <v>120</v>
      </c>
      <c r="K80" s="315"/>
    </row>
    <row r="81" s="1" customFormat="1" ht="15" customHeight="1">
      <c r="B81" s="326"/>
      <c r="C81" s="301" t="s">
        <v>3782</v>
      </c>
      <c r="D81" s="301"/>
      <c r="E81" s="301"/>
      <c r="F81" s="324" t="s">
        <v>3783</v>
      </c>
      <c r="G81" s="325"/>
      <c r="H81" s="301" t="s">
        <v>3784</v>
      </c>
      <c r="I81" s="301" t="s">
        <v>3779</v>
      </c>
      <c r="J81" s="301">
        <v>50</v>
      </c>
      <c r="K81" s="315"/>
    </row>
    <row r="82" s="1" customFormat="1" ht="15" customHeight="1">
      <c r="B82" s="326"/>
      <c r="C82" s="301" t="s">
        <v>3785</v>
      </c>
      <c r="D82" s="301"/>
      <c r="E82" s="301"/>
      <c r="F82" s="324" t="s">
        <v>3777</v>
      </c>
      <c r="G82" s="325"/>
      <c r="H82" s="301" t="s">
        <v>3786</v>
      </c>
      <c r="I82" s="301" t="s">
        <v>3787</v>
      </c>
      <c r="J82" s="301"/>
      <c r="K82" s="315"/>
    </row>
    <row r="83" s="1" customFormat="1" ht="15" customHeight="1">
      <c r="B83" s="326"/>
      <c r="C83" s="327" t="s">
        <v>3788</v>
      </c>
      <c r="D83" s="327"/>
      <c r="E83" s="327"/>
      <c r="F83" s="328" t="s">
        <v>3783</v>
      </c>
      <c r="G83" s="327"/>
      <c r="H83" s="327" t="s">
        <v>3789</v>
      </c>
      <c r="I83" s="327" t="s">
        <v>3779</v>
      </c>
      <c r="J83" s="327">
        <v>15</v>
      </c>
      <c r="K83" s="315"/>
    </row>
    <row r="84" s="1" customFormat="1" ht="15" customHeight="1">
      <c r="B84" s="326"/>
      <c r="C84" s="327" t="s">
        <v>3790</v>
      </c>
      <c r="D84" s="327"/>
      <c r="E84" s="327"/>
      <c r="F84" s="328" t="s">
        <v>3783</v>
      </c>
      <c r="G84" s="327"/>
      <c r="H84" s="327" t="s">
        <v>3791</v>
      </c>
      <c r="I84" s="327" t="s">
        <v>3779</v>
      </c>
      <c r="J84" s="327">
        <v>15</v>
      </c>
      <c r="K84" s="315"/>
    </row>
    <row r="85" s="1" customFormat="1" ht="15" customHeight="1">
      <c r="B85" s="326"/>
      <c r="C85" s="327" t="s">
        <v>3792</v>
      </c>
      <c r="D85" s="327"/>
      <c r="E85" s="327"/>
      <c r="F85" s="328" t="s">
        <v>3783</v>
      </c>
      <c r="G85" s="327"/>
      <c r="H85" s="327" t="s">
        <v>3793</v>
      </c>
      <c r="I85" s="327" t="s">
        <v>3779</v>
      </c>
      <c r="J85" s="327">
        <v>20</v>
      </c>
      <c r="K85" s="315"/>
    </row>
    <row r="86" s="1" customFormat="1" ht="15" customHeight="1">
      <c r="B86" s="326"/>
      <c r="C86" s="327" t="s">
        <v>3794</v>
      </c>
      <c r="D86" s="327"/>
      <c r="E86" s="327"/>
      <c r="F86" s="328" t="s">
        <v>3783</v>
      </c>
      <c r="G86" s="327"/>
      <c r="H86" s="327" t="s">
        <v>3795</v>
      </c>
      <c r="I86" s="327" t="s">
        <v>3779</v>
      </c>
      <c r="J86" s="327">
        <v>20</v>
      </c>
      <c r="K86" s="315"/>
    </row>
    <row r="87" s="1" customFormat="1" ht="15" customHeight="1">
      <c r="B87" s="326"/>
      <c r="C87" s="301" t="s">
        <v>3796</v>
      </c>
      <c r="D87" s="301"/>
      <c r="E87" s="301"/>
      <c r="F87" s="324" t="s">
        <v>3783</v>
      </c>
      <c r="G87" s="325"/>
      <c r="H87" s="301" t="s">
        <v>3797</v>
      </c>
      <c r="I87" s="301" t="s">
        <v>3779</v>
      </c>
      <c r="J87" s="301">
        <v>50</v>
      </c>
      <c r="K87" s="315"/>
    </row>
    <row r="88" s="1" customFormat="1" ht="15" customHeight="1">
      <c r="B88" s="326"/>
      <c r="C88" s="301" t="s">
        <v>3798</v>
      </c>
      <c r="D88" s="301"/>
      <c r="E88" s="301"/>
      <c r="F88" s="324" t="s">
        <v>3783</v>
      </c>
      <c r="G88" s="325"/>
      <c r="H88" s="301" t="s">
        <v>3799</v>
      </c>
      <c r="I88" s="301" t="s">
        <v>3779</v>
      </c>
      <c r="J88" s="301">
        <v>20</v>
      </c>
      <c r="K88" s="315"/>
    </row>
    <row r="89" s="1" customFormat="1" ht="15" customHeight="1">
      <c r="B89" s="326"/>
      <c r="C89" s="301" t="s">
        <v>3800</v>
      </c>
      <c r="D89" s="301"/>
      <c r="E89" s="301"/>
      <c r="F89" s="324" t="s">
        <v>3783</v>
      </c>
      <c r="G89" s="325"/>
      <c r="H89" s="301" t="s">
        <v>3801</v>
      </c>
      <c r="I89" s="301" t="s">
        <v>3779</v>
      </c>
      <c r="J89" s="301">
        <v>20</v>
      </c>
      <c r="K89" s="315"/>
    </row>
    <row r="90" s="1" customFormat="1" ht="15" customHeight="1">
      <c r="B90" s="326"/>
      <c r="C90" s="301" t="s">
        <v>3802</v>
      </c>
      <c r="D90" s="301"/>
      <c r="E90" s="301"/>
      <c r="F90" s="324" t="s">
        <v>3783</v>
      </c>
      <c r="G90" s="325"/>
      <c r="H90" s="301" t="s">
        <v>3803</v>
      </c>
      <c r="I90" s="301" t="s">
        <v>3779</v>
      </c>
      <c r="J90" s="301">
        <v>50</v>
      </c>
      <c r="K90" s="315"/>
    </row>
    <row r="91" s="1" customFormat="1" ht="15" customHeight="1">
      <c r="B91" s="326"/>
      <c r="C91" s="301" t="s">
        <v>3804</v>
      </c>
      <c r="D91" s="301"/>
      <c r="E91" s="301"/>
      <c r="F91" s="324" t="s">
        <v>3783</v>
      </c>
      <c r="G91" s="325"/>
      <c r="H91" s="301" t="s">
        <v>3804</v>
      </c>
      <c r="I91" s="301" t="s">
        <v>3779</v>
      </c>
      <c r="J91" s="301">
        <v>50</v>
      </c>
      <c r="K91" s="315"/>
    </row>
    <row r="92" s="1" customFormat="1" ht="15" customHeight="1">
      <c r="B92" s="326"/>
      <c r="C92" s="301" t="s">
        <v>3805</v>
      </c>
      <c r="D92" s="301"/>
      <c r="E92" s="301"/>
      <c r="F92" s="324" t="s">
        <v>3783</v>
      </c>
      <c r="G92" s="325"/>
      <c r="H92" s="301" t="s">
        <v>3806</v>
      </c>
      <c r="I92" s="301" t="s">
        <v>3779</v>
      </c>
      <c r="J92" s="301">
        <v>255</v>
      </c>
      <c r="K92" s="315"/>
    </row>
    <row r="93" s="1" customFormat="1" ht="15" customHeight="1">
      <c r="B93" s="326"/>
      <c r="C93" s="301" t="s">
        <v>3807</v>
      </c>
      <c r="D93" s="301"/>
      <c r="E93" s="301"/>
      <c r="F93" s="324" t="s">
        <v>3777</v>
      </c>
      <c r="G93" s="325"/>
      <c r="H93" s="301" t="s">
        <v>3808</v>
      </c>
      <c r="I93" s="301" t="s">
        <v>3809</v>
      </c>
      <c r="J93" s="301"/>
      <c r="K93" s="315"/>
    </row>
    <row r="94" s="1" customFormat="1" ht="15" customHeight="1">
      <c r="B94" s="326"/>
      <c r="C94" s="301" t="s">
        <v>3810</v>
      </c>
      <c r="D94" s="301"/>
      <c r="E94" s="301"/>
      <c r="F94" s="324" t="s">
        <v>3777</v>
      </c>
      <c r="G94" s="325"/>
      <c r="H94" s="301" t="s">
        <v>3811</v>
      </c>
      <c r="I94" s="301" t="s">
        <v>3812</v>
      </c>
      <c r="J94" s="301"/>
      <c r="K94" s="315"/>
    </row>
    <row r="95" s="1" customFormat="1" ht="15" customHeight="1">
      <c r="B95" s="326"/>
      <c r="C95" s="301" t="s">
        <v>3813</v>
      </c>
      <c r="D95" s="301"/>
      <c r="E95" s="301"/>
      <c r="F95" s="324" t="s">
        <v>3777</v>
      </c>
      <c r="G95" s="325"/>
      <c r="H95" s="301" t="s">
        <v>3813</v>
      </c>
      <c r="I95" s="301" t="s">
        <v>3812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3777</v>
      </c>
      <c r="G96" s="325"/>
      <c r="H96" s="301" t="s">
        <v>3814</v>
      </c>
      <c r="I96" s="301" t="s">
        <v>3812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3777</v>
      </c>
      <c r="G97" s="325"/>
      <c r="H97" s="301" t="s">
        <v>3815</v>
      </c>
      <c r="I97" s="301" t="s">
        <v>3812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3816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3771</v>
      </c>
      <c r="D103" s="316"/>
      <c r="E103" s="316"/>
      <c r="F103" s="316" t="s">
        <v>3772</v>
      </c>
      <c r="G103" s="317"/>
      <c r="H103" s="316" t="s">
        <v>54</v>
      </c>
      <c r="I103" s="316" t="s">
        <v>57</v>
      </c>
      <c r="J103" s="316" t="s">
        <v>3773</v>
      </c>
      <c r="K103" s="315"/>
    </row>
    <row r="104" s="1" customFormat="1" ht="17.25" customHeight="1">
      <c r="B104" s="313"/>
      <c r="C104" s="318" t="s">
        <v>3774</v>
      </c>
      <c r="D104" s="318"/>
      <c r="E104" s="318"/>
      <c r="F104" s="319" t="s">
        <v>3775</v>
      </c>
      <c r="G104" s="320"/>
      <c r="H104" s="318"/>
      <c r="I104" s="318"/>
      <c r="J104" s="318" t="s">
        <v>3776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3777</v>
      </c>
      <c r="G106" s="301"/>
      <c r="H106" s="301" t="s">
        <v>3817</v>
      </c>
      <c r="I106" s="301" t="s">
        <v>3779</v>
      </c>
      <c r="J106" s="301">
        <v>20</v>
      </c>
      <c r="K106" s="315"/>
    </row>
    <row r="107" s="1" customFormat="1" ht="15" customHeight="1">
      <c r="B107" s="313"/>
      <c r="C107" s="301" t="s">
        <v>3780</v>
      </c>
      <c r="D107" s="301"/>
      <c r="E107" s="301"/>
      <c r="F107" s="324" t="s">
        <v>3777</v>
      </c>
      <c r="G107" s="301"/>
      <c r="H107" s="301" t="s">
        <v>3817</v>
      </c>
      <c r="I107" s="301" t="s">
        <v>3779</v>
      </c>
      <c r="J107" s="301">
        <v>120</v>
      </c>
      <c r="K107" s="315"/>
    </row>
    <row r="108" s="1" customFormat="1" ht="15" customHeight="1">
      <c r="B108" s="326"/>
      <c r="C108" s="301" t="s">
        <v>3782</v>
      </c>
      <c r="D108" s="301"/>
      <c r="E108" s="301"/>
      <c r="F108" s="324" t="s">
        <v>3783</v>
      </c>
      <c r="G108" s="301"/>
      <c r="H108" s="301" t="s">
        <v>3817</v>
      </c>
      <c r="I108" s="301" t="s">
        <v>3779</v>
      </c>
      <c r="J108" s="301">
        <v>50</v>
      </c>
      <c r="K108" s="315"/>
    </row>
    <row r="109" s="1" customFormat="1" ht="15" customHeight="1">
      <c r="B109" s="326"/>
      <c r="C109" s="301" t="s">
        <v>3785</v>
      </c>
      <c r="D109" s="301"/>
      <c r="E109" s="301"/>
      <c r="F109" s="324" t="s">
        <v>3777</v>
      </c>
      <c r="G109" s="301"/>
      <c r="H109" s="301" t="s">
        <v>3817</v>
      </c>
      <c r="I109" s="301" t="s">
        <v>3787</v>
      </c>
      <c r="J109" s="301"/>
      <c r="K109" s="315"/>
    </row>
    <row r="110" s="1" customFormat="1" ht="15" customHeight="1">
      <c r="B110" s="326"/>
      <c r="C110" s="301" t="s">
        <v>3796</v>
      </c>
      <c r="D110" s="301"/>
      <c r="E110" s="301"/>
      <c r="F110" s="324" t="s">
        <v>3783</v>
      </c>
      <c r="G110" s="301"/>
      <c r="H110" s="301" t="s">
        <v>3817</v>
      </c>
      <c r="I110" s="301" t="s">
        <v>3779</v>
      </c>
      <c r="J110" s="301">
        <v>50</v>
      </c>
      <c r="K110" s="315"/>
    </row>
    <row r="111" s="1" customFormat="1" ht="15" customHeight="1">
      <c r="B111" s="326"/>
      <c r="C111" s="301" t="s">
        <v>3804</v>
      </c>
      <c r="D111" s="301"/>
      <c r="E111" s="301"/>
      <c r="F111" s="324" t="s">
        <v>3783</v>
      </c>
      <c r="G111" s="301"/>
      <c r="H111" s="301" t="s">
        <v>3817</v>
      </c>
      <c r="I111" s="301" t="s">
        <v>3779</v>
      </c>
      <c r="J111" s="301">
        <v>50</v>
      </c>
      <c r="K111" s="315"/>
    </row>
    <row r="112" s="1" customFormat="1" ht="15" customHeight="1">
      <c r="B112" s="326"/>
      <c r="C112" s="301" t="s">
        <v>3802</v>
      </c>
      <c r="D112" s="301"/>
      <c r="E112" s="301"/>
      <c r="F112" s="324" t="s">
        <v>3783</v>
      </c>
      <c r="G112" s="301"/>
      <c r="H112" s="301" t="s">
        <v>3817</v>
      </c>
      <c r="I112" s="301" t="s">
        <v>3779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3777</v>
      </c>
      <c r="G113" s="301"/>
      <c r="H113" s="301" t="s">
        <v>3818</v>
      </c>
      <c r="I113" s="301" t="s">
        <v>3779</v>
      </c>
      <c r="J113" s="301">
        <v>20</v>
      </c>
      <c r="K113" s="315"/>
    </row>
    <row r="114" s="1" customFormat="1" ht="15" customHeight="1">
      <c r="B114" s="326"/>
      <c r="C114" s="301" t="s">
        <v>3819</v>
      </c>
      <c r="D114" s="301"/>
      <c r="E114" s="301"/>
      <c r="F114" s="324" t="s">
        <v>3777</v>
      </c>
      <c r="G114" s="301"/>
      <c r="H114" s="301" t="s">
        <v>3820</v>
      </c>
      <c r="I114" s="301" t="s">
        <v>3779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3777</v>
      </c>
      <c r="G115" s="301"/>
      <c r="H115" s="301" t="s">
        <v>3821</v>
      </c>
      <c r="I115" s="301" t="s">
        <v>3812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3777</v>
      </c>
      <c r="G116" s="301"/>
      <c r="H116" s="301" t="s">
        <v>3822</v>
      </c>
      <c r="I116" s="301" t="s">
        <v>3812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3777</v>
      </c>
      <c r="G117" s="301"/>
      <c r="H117" s="301" t="s">
        <v>3823</v>
      </c>
      <c r="I117" s="301" t="s">
        <v>3824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3825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3771</v>
      </c>
      <c r="D123" s="316"/>
      <c r="E123" s="316"/>
      <c r="F123" s="316" t="s">
        <v>3772</v>
      </c>
      <c r="G123" s="317"/>
      <c r="H123" s="316" t="s">
        <v>54</v>
      </c>
      <c r="I123" s="316" t="s">
        <v>57</v>
      </c>
      <c r="J123" s="316" t="s">
        <v>3773</v>
      </c>
      <c r="K123" s="345"/>
    </row>
    <row r="124" s="1" customFormat="1" ht="17.25" customHeight="1">
      <c r="B124" s="344"/>
      <c r="C124" s="318" t="s">
        <v>3774</v>
      </c>
      <c r="D124" s="318"/>
      <c r="E124" s="318"/>
      <c r="F124" s="319" t="s">
        <v>3775</v>
      </c>
      <c r="G124" s="320"/>
      <c r="H124" s="318"/>
      <c r="I124" s="318"/>
      <c r="J124" s="318" t="s">
        <v>3776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3780</v>
      </c>
      <c r="D126" s="323"/>
      <c r="E126" s="323"/>
      <c r="F126" s="324" t="s">
        <v>3777</v>
      </c>
      <c r="G126" s="301"/>
      <c r="H126" s="301" t="s">
        <v>3817</v>
      </c>
      <c r="I126" s="301" t="s">
        <v>3779</v>
      </c>
      <c r="J126" s="301">
        <v>120</v>
      </c>
      <c r="K126" s="349"/>
    </row>
    <row r="127" s="1" customFormat="1" ht="15" customHeight="1">
      <c r="B127" s="346"/>
      <c r="C127" s="301" t="s">
        <v>3826</v>
      </c>
      <c r="D127" s="301"/>
      <c r="E127" s="301"/>
      <c r="F127" s="324" t="s">
        <v>3777</v>
      </c>
      <c r="G127" s="301"/>
      <c r="H127" s="301" t="s">
        <v>3827</v>
      </c>
      <c r="I127" s="301" t="s">
        <v>3779</v>
      </c>
      <c r="J127" s="301" t="s">
        <v>3828</v>
      </c>
      <c r="K127" s="349"/>
    </row>
    <row r="128" s="1" customFormat="1" ht="15" customHeight="1">
      <c r="B128" s="346"/>
      <c r="C128" s="301" t="s">
        <v>86</v>
      </c>
      <c r="D128" s="301"/>
      <c r="E128" s="301"/>
      <c r="F128" s="324" t="s">
        <v>3777</v>
      </c>
      <c r="G128" s="301"/>
      <c r="H128" s="301" t="s">
        <v>3829</v>
      </c>
      <c r="I128" s="301" t="s">
        <v>3779</v>
      </c>
      <c r="J128" s="301" t="s">
        <v>3828</v>
      </c>
      <c r="K128" s="349"/>
    </row>
    <row r="129" s="1" customFormat="1" ht="15" customHeight="1">
      <c r="B129" s="346"/>
      <c r="C129" s="301" t="s">
        <v>3788</v>
      </c>
      <c r="D129" s="301"/>
      <c r="E129" s="301"/>
      <c r="F129" s="324" t="s">
        <v>3783</v>
      </c>
      <c r="G129" s="301"/>
      <c r="H129" s="301" t="s">
        <v>3789</v>
      </c>
      <c r="I129" s="301" t="s">
        <v>3779</v>
      </c>
      <c r="J129" s="301">
        <v>15</v>
      </c>
      <c r="K129" s="349"/>
    </row>
    <row r="130" s="1" customFormat="1" ht="15" customHeight="1">
      <c r="B130" s="346"/>
      <c r="C130" s="327" t="s">
        <v>3790</v>
      </c>
      <c r="D130" s="327"/>
      <c r="E130" s="327"/>
      <c r="F130" s="328" t="s">
        <v>3783</v>
      </c>
      <c r="G130" s="327"/>
      <c r="H130" s="327" t="s">
        <v>3791</v>
      </c>
      <c r="I130" s="327" t="s">
        <v>3779</v>
      </c>
      <c r="J130" s="327">
        <v>15</v>
      </c>
      <c r="K130" s="349"/>
    </row>
    <row r="131" s="1" customFormat="1" ht="15" customHeight="1">
      <c r="B131" s="346"/>
      <c r="C131" s="327" t="s">
        <v>3792</v>
      </c>
      <c r="D131" s="327"/>
      <c r="E131" s="327"/>
      <c r="F131" s="328" t="s">
        <v>3783</v>
      </c>
      <c r="G131" s="327"/>
      <c r="H131" s="327" t="s">
        <v>3793</v>
      </c>
      <c r="I131" s="327" t="s">
        <v>3779</v>
      </c>
      <c r="J131" s="327">
        <v>20</v>
      </c>
      <c r="K131" s="349"/>
    </row>
    <row r="132" s="1" customFormat="1" ht="15" customHeight="1">
      <c r="B132" s="346"/>
      <c r="C132" s="327" t="s">
        <v>3794</v>
      </c>
      <c r="D132" s="327"/>
      <c r="E132" s="327"/>
      <c r="F132" s="328" t="s">
        <v>3783</v>
      </c>
      <c r="G132" s="327"/>
      <c r="H132" s="327" t="s">
        <v>3795</v>
      </c>
      <c r="I132" s="327" t="s">
        <v>3779</v>
      </c>
      <c r="J132" s="327">
        <v>20</v>
      </c>
      <c r="K132" s="349"/>
    </row>
    <row r="133" s="1" customFormat="1" ht="15" customHeight="1">
      <c r="B133" s="346"/>
      <c r="C133" s="301" t="s">
        <v>3782</v>
      </c>
      <c r="D133" s="301"/>
      <c r="E133" s="301"/>
      <c r="F133" s="324" t="s">
        <v>3783</v>
      </c>
      <c r="G133" s="301"/>
      <c r="H133" s="301" t="s">
        <v>3817</v>
      </c>
      <c r="I133" s="301" t="s">
        <v>3779</v>
      </c>
      <c r="J133" s="301">
        <v>50</v>
      </c>
      <c r="K133" s="349"/>
    </row>
    <row r="134" s="1" customFormat="1" ht="15" customHeight="1">
      <c r="B134" s="346"/>
      <c r="C134" s="301" t="s">
        <v>3796</v>
      </c>
      <c r="D134" s="301"/>
      <c r="E134" s="301"/>
      <c r="F134" s="324" t="s">
        <v>3783</v>
      </c>
      <c r="G134" s="301"/>
      <c r="H134" s="301" t="s">
        <v>3817</v>
      </c>
      <c r="I134" s="301" t="s">
        <v>3779</v>
      </c>
      <c r="J134" s="301">
        <v>50</v>
      </c>
      <c r="K134" s="349"/>
    </row>
    <row r="135" s="1" customFormat="1" ht="15" customHeight="1">
      <c r="B135" s="346"/>
      <c r="C135" s="301" t="s">
        <v>3802</v>
      </c>
      <c r="D135" s="301"/>
      <c r="E135" s="301"/>
      <c r="F135" s="324" t="s">
        <v>3783</v>
      </c>
      <c r="G135" s="301"/>
      <c r="H135" s="301" t="s">
        <v>3817</v>
      </c>
      <c r="I135" s="301" t="s">
        <v>3779</v>
      </c>
      <c r="J135" s="301">
        <v>50</v>
      </c>
      <c r="K135" s="349"/>
    </row>
    <row r="136" s="1" customFormat="1" ht="15" customHeight="1">
      <c r="B136" s="346"/>
      <c r="C136" s="301" t="s">
        <v>3804</v>
      </c>
      <c r="D136" s="301"/>
      <c r="E136" s="301"/>
      <c r="F136" s="324" t="s">
        <v>3783</v>
      </c>
      <c r="G136" s="301"/>
      <c r="H136" s="301" t="s">
        <v>3817</v>
      </c>
      <c r="I136" s="301" t="s">
        <v>3779</v>
      </c>
      <c r="J136" s="301">
        <v>50</v>
      </c>
      <c r="K136" s="349"/>
    </row>
    <row r="137" s="1" customFormat="1" ht="15" customHeight="1">
      <c r="B137" s="346"/>
      <c r="C137" s="301" t="s">
        <v>3805</v>
      </c>
      <c r="D137" s="301"/>
      <c r="E137" s="301"/>
      <c r="F137" s="324" t="s">
        <v>3783</v>
      </c>
      <c r="G137" s="301"/>
      <c r="H137" s="301" t="s">
        <v>3830</v>
      </c>
      <c r="I137" s="301" t="s">
        <v>3779</v>
      </c>
      <c r="J137" s="301">
        <v>255</v>
      </c>
      <c r="K137" s="349"/>
    </row>
    <row r="138" s="1" customFormat="1" ht="15" customHeight="1">
      <c r="B138" s="346"/>
      <c r="C138" s="301" t="s">
        <v>3807</v>
      </c>
      <c r="D138" s="301"/>
      <c r="E138" s="301"/>
      <c r="F138" s="324" t="s">
        <v>3777</v>
      </c>
      <c r="G138" s="301"/>
      <c r="H138" s="301" t="s">
        <v>3831</v>
      </c>
      <c r="I138" s="301" t="s">
        <v>3809</v>
      </c>
      <c r="J138" s="301"/>
      <c r="K138" s="349"/>
    </row>
    <row r="139" s="1" customFormat="1" ht="15" customHeight="1">
      <c r="B139" s="346"/>
      <c r="C139" s="301" t="s">
        <v>3810</v>
      </c>
      <c r="D139" s="301"/>
      <c r="E139" s="301"/>
      <c r="F139" s="324" t="s">
        <v>3777</v>
      </c>
      <c r="G139" s="301"/>
      <c r="H139" s="301" t="s">
        <v>3832</v>
      </c>
      <c r="I139" s="301" t="s">
        <v>3812</v>
      </c>
      <c r="J139" s="301"/>
      <c r="K139" s="349"/>
    </row>
    <row r="140" s="1" customFormat="1" ht="15" customHeight="1">
      <c r="B140" s="346"/>
      <c r="C140" s="301" t="s">
        <v>3813</v>
      </c>
      <c r="D140" s="301"/>
      <c r="E140" s="301"/>
      <c r="F140" s="324" t="s">
        <v>3777</v>
      </c>
      <c r="G140" s="301"/>
      <c r="H140" s="301" t="s">
        <v>3813</v>
      </c>
      <c r="I140" s="301" t="s">
        <v>3812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3777</v>
      </c>
      <c r="G141" s="301"/>
      <c r="H141" s="301" t="s">
        <v>3833</v>
      </c>
      <c r="I141" s="301" t="s">
        <v>3812</v>
      </c>
      <c r="J141" s="301"/>
      <c r="K141" s="349"/>
    </row>
    <row r="142" s="1" customFormat="1" ht="15" customHeight="1">
      <c r="B142" s="346"/>
      <c r="C142" s="301" t="s">
        <v>3834</v>
      </c>
      <c r="D142" s="301"/>
      <c r="E142" s="301"/>
      <c r="F142" s="324" t="s">
        <v>3777</v>
      </c>
      <c r="G142" s="301"/>
      <c r="H142" s="301" t="s">
        <v>3835</v>
      </c>
      <c r="I142" s="301" t="s">
        <v>3812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3836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3771</v>
      </c>
      <c r="D148" s="316"/>
      <c r="E148" s="316"/>
      <c r="F148" s="316" t="s">
        <v>3772</v>
      </c>
      <c r="G148" s="317"/>
      <c r="H148" s="316" t="s">
        <v>54</v>
      </c>
      <c r="I148" s="316" t="s">
        <v>57</v>
      </c>
      <c r="J148" s="316" t="s">
        <v>3773</v>
      </c>
      <c r="K148" s="315"/>
    </row>
    <row r="149" s="1" customFormat="1" ht="17.25" customHeight="1">
      <c r="B149" s="313"/>
      <c r="C149" s="318" t="s">
        <v>3774</v>
      </c>
      <c r="D149" s="318"/>
      <c r="E149" s="318"/>
      <c r="F149" s="319" t="s">
        <v>3775</v>
      </c>
      <c r="G149" s="320"/>
      <c r="H149" s="318"/>
      <c r="I149" s="318"/>
      <c r="J149" s="318" t="s">
        <v>3776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3780</v>
      </c>
      <c r="D151" s="301"/>
      <c r="E151" s="301"/>
      <c r="F151" s="354" t="s">
        <v>3777</v>
      </c>
      <c r="G151" s="301"/>
      <c r="H151" s="353" t="s">
        <v>3817</v>
      </c>
      <c r="I151" s="353" t="s">
        <v>3779</v>
      </c>
      <c r="J151" s="353">
        <v>120</v>
      </c>
      <c r="K151" s="349"/>
    </row>
    <row r="152" s="1" customFormat="1" ht="15" customHeight="1">
      <c r="B152" s="326"/>
      <c r="C152" s="353" t="s">
        <v>3826</v>
      </c>
      <c r="D152" s="301"/>
      <c r="E152" s="301"/>
      <c r="F152" s="354" t="s">
        <v>3777</v>
      </c>
      <c r="G152" s="301"/>
      <c r="H152" s="353" t="s">
        <v>3837</v>
      </c>
      <c r="I152" s="353" t="s">
        <v>3779</v>
      </c>
      <c r="J152" s="353" t="s">
        <v>3828</v>
      </c>
      <c r="K152" s="349"/>
    </row>
    <row r="153" s="1" customFormat="1" ht="15" customHeight="1">
      <c r="B153" s="326"/>
      <c r="C153" s="353" t="s">
        <v>86</v>
      </c>
      <c r="D153" s="301"/>
      <c r="E153" s="301"/>
      <c r="F153" s="354" t="s">
        <v>3777</v>
      </c>
      <c r="G153" s="301"/>
      <c r="H153" s="353" t="s">
        <v>3838</v>
      </c>
      <c r="I153" s="353" t="s">
        <v>3779</v>
      </c>
      <c r="J153" s="353" t="s">
        <v>3828</v>
      </c>
      <c r="K153" s="349"/>
    </row>
    <row r="154" s="1" customFormat="1" ht="15" customHeight="1">
      <c r="B154" s="326"/>
      <c r="C154" s="353" t="s">
        <v>3782</v>
      </c>
      <c r="D154" s="301"/>
      <c r="E154" s="301"/>
      <c r="F154" s="354" t="s">
        <v>3783</v>
      </c>
      <c r="G154" s="301"/>
      <c r="H154" s="353" t="s">
        <v>3817</v>
      </c>
      <c r="I154" s="353" t="s">
        <v>3779</v>
      </c>
      <c r="J154" s="353">
        <v>50</v>
      </c>
      <c r="K154" s="349"/>
    </row>
    <row r="155" s="1" customFormat="1" ht="15" customHeight="1">
      <c r="B155" s="326"/>
      <c r="C155" s="353" t="s">
        <v>3785</v>
      </c>
      <c r="D155" s="301"/>
      <c r="E155" s="301"/>
      <c r="F155" s="354" t="s">
        <v>3777</v>
      </c>
      <c r="G155" s="301"/>
      <c r="H155" s="353" t="s">
        <v>3817</v>
      </c>
      <c r="I155" s="353" t="s">
        <v>3787</v>
      </c>
      <c r="J155" s="353"/>
      <c r="K155" s="349"/>
    </row>
    <row r="156" s="1" customFormat="1" ht="15" customHeight="1">
      <c r="B156" s="326"/>
      <c r="C156" s="353" t="s">
        <v>3796</v>
      </c>
      <c r="D156" s="301"/>
      <c r="E156" s="301"/>
      <c r="F156" s="354" t="s">
        <v>3783</v>
      </c>
      <c r="G156" s="301"/>
      <c r="H156" s="353" t="s">
        <v>3817</v>
      </c>
      <c r="I156" s="353" t="s">
        <v>3779</v>
      </c>
      <c r="J156" s="353">
        <v>50</v>
      </c>
      <c r="K156" s="349"/>
    </row>
    <row r="157" s="1" customFormat="1" ht="15" customHeight="1">
      <c r="B157" s="326"/>
      <c r="C157" s="353" t="s">
        <v>3804</v>
      </c>
      <c r="D157" s="301"/>
      <c r="E157" s="301"/>
      <c r="F157" s="354" t="s">
        <v>3783</v>
      </c>
      <c r="G157" s="301"/>
      <c r="H157" s="353" t="s">
        <v>3817</v>
      </c>
      <c r="I157" s="353" t="s">
        <v>3779</v>
      </c>
      <c r="J157" s="353">
        <v>50</v>
      </c>
      <c r="K157" s="349"/>
    </row>
    <row r="158" s="1" customFormat="1" ht="15" customHeight="1">
      <c r="B158" s="326"/>
      <c r="C158" s="353" t="s">
        <v>3802</v>
      </c>
      <c r="D158" s="301"/>
      <c r="E158" s="301"/>
      <c r="F158" s="354" t="s">
        <v>3783</v>
      </c>
      <c r="G158" s="301"/>
      <c r="H158" s="353" t="s">
        <v>3817</v>
      </c>
      <c r="I158" s="353" t="s">
        <v>3779</v>
      </c>
      <c r="J158" s="353">
        <v>50</v>
      </c>
      <c r="K158" s="349"/>
    </row>
    <row r="159" s="1" customFormat="1" ht="15" customHeight="1">
      <c r="B159" s="326"/>
      <c r="C159" s="353" t="s">
        <v>123</v>
      </c>
      <c r="D159" s="301"/>
      <c r="E159" s="301"/>
      <c r="F159" s="354" t="s">
        <v>3777</v>
      </c>
      <c r="G159" s="301"/>
      <c r="H159" s="353" t="s">
        <v>3839</v>
      </c>
      <c r="I159" s="353" t="s">
        <v>3779</v>
      </c>
      <c r="J159" s="353" t="s">
        <v>3840</v>
      </c>
      <c r="K159" s="349"/>
    </row>
    <row r="160" s="1" customFormat="1" ht="15" customHeight="1">
      <c r="B160" s="326"/>
      <c r="C160" s="353" t="s">
        <v>3841</v>
      </c>
      <c r="D160" s="301"/>
      <c r="E160" s="301"/>
      <c r="F160" s="354" t="s">
        <v>3777</v>
      </c>
      <c r="G160" s="301"/>
      <c r="H160" s="353" t="s">
        <v>3842</v>
      </c>
      <c r="I160" s="353" t="s">
        <v>3812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3843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3771</v>
      </c>
      <c r="D166" s="316"/>
      <c r="E166" s="316"/>
      <c r="F166" s="316" t="s">
        <v>3772</v>
      </c>
      <c r="G166" s="358"/>
      <c r="H166" s="359" t="s">
        <v>54</v>
      </c>
      <c r="I166" s="359" t="s">
        <v>57</v>
      </c>
      <c r="J166" s="316" t="s">
        <v>3773</v>
      </c>
      <c r="K166" s="293"/>
    </row>
    <row r="167" s="1" customFormat="1" ht="17.25" customHeight="1">
      <c r="B167" s="294"/>
      <c r="C167" s="318" t="s">
        <v>3774</v>
      </c>
      <c r="D167" s="318"/>
      <c r="E167" s="318"/>
      <c r="F167" s="319" t="s">
        <v>3775</v>
      </c>
      <c r="G167" s="360"/>
      <c r="H167" s="361"/>
      <c r="I167" s="361"/>
      <c r="J167" s="318" t="s">
        <v>3776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3780</v>
      </c>
      <c r="D169" s="301"/>
      <c r="E169" s="301"/>
      <c r="F169" s="324" t="s">
        <v>3777</v>
      </c>
      <c r="G169" s="301"/>
      <c r="H169" s="301" t="s">
        <v>3817</v>
      </c>
      <c r="I169" s="301" t="s">
        <v>3779</v>
      </c>
      <c r="J169" s="301">
        <v>120</v>
      </c>
      <c r="K169" s="349"/>
    </row>
    <row r="170" s="1" customFormat="1" ht="15" customHeight="1">
      <c r="B170" s="326"/>
      <c r="C170" s="301" t="s">
        <v>3826</v>
      </c>
      <c r="D170" s="301"/>
      <c r="E170" s="301"/>
      <c r="F170" s="324" t="s">
        <v>3777</v>
      </c>
      <c r="G170" s="301"/>
      <c r="H170" s="301" t="s">
        <v>3827</v>
      </c>
      <c r="I170" s="301" t="s">
        <v>3779</v>
      </c>
      <c r="J170" s="301" t="s">
        <v>3828</v>
      </c>
      <c r="K170" s="349"/>
    </row>
    <row r="171" s="1" customFormat="1" ht="15" customHeight="1">
      <c r="B171" s="326"/>
      <c r="C171" s="301" t="s">
        <v>86</v>
      </c>
      <c r="D171" s="301"/>
      <c r="E171" s="301"/>
      <c r="F171" s="324" t="s">
        <v>3777</v>
      </c>
      <c r="G171" s="301"/>
      <c r="H171" s="301" t="s">
        <v>3844</v>
      </c>
      <c r="I171" s="301" t="s">
        <v>3779</v>
      </c>
      <c r="J171" s="301" t="s">
        <v>3828</v>
      </c>
      <c r="K171" s="349"/>
    </row>
    <row r="172" s="1" customFormat="1" ht="15" customHeight="1">
      <c r="B172" s="326"/>
      <c r="C172" s="301" t="s">
        <v>3782</v>
      </c>
      <c r="D172" s="301"/>
      <c r="E172" s="301"/>
      <c r="F172" s="324" t="s">
        <v>3783</v>
      </c>
      <c r="G172" s="301"/>
      <c r="H172" s="301" t="s">
        <v>3844</v>
      </c>
      <c r="I172" s="301" t="s">
        <v>3779</v>
      </c>
      <c r="J172" s="301">
        <v>50</v>
      </c>
      <c r="K172" s="349"/>
    </row>
    <row r="173" s="1" customFormat="1" ht="15" customHeight="1">
      <c r="B173" s="326"/>
      <c r="C173" s="301" t="s">
        <v>3785</v>
      </c>
      <c r="D173" s="301"/>
      <c r="E173" s="301"/>
      <c r="F173" s="324" t="s">
        <v>3777</v>
      </c>
      <c r="G173" s="301"/>
      <c r="H173" s="301" t="s">
        <v>3844</v>
      </c>
      <c r="I173" s="301" t="s">
        <v>3787</v>
      </c>
      <c r="J173" s="301"/>
      <c r="K173" s="349"/>
    </row>
    <row r="174" s="1" customFormat="1" ht="15" customHeight="1">
      <c r="B174" s="326"/>
      <c r="C174" s="301" t="s">
        <v>3796</v>
      </c>
      <c r="D174" s="301"/>
      <c r="E174" s="301"/>
      <c r="F174" s="324" t="s">
        <v>3783</v>
      </c>
      <c r="G174" s="301"/>
      <c r="H174" s="301" t="s">
        <v>3844</v>
      </c>
      <c r="I174" s="301" t="s">
        <v>3779</v>
      </c>
      <c r="J174" s="301">
        <v>50</v>
      </c>
      <c r="K174" s="349"/>
    </row>
    <row r="175" s="1" customFormat="1" ht="15" customHeight="1">
      <c r="B175" s="326"/>
      <c r="C175" s="301" t="s">
        <v>3804</v>
      </c>
      <c r="D175" s="301"/>
      <c r="E175" s="301"/>
      <c r="F175" s="324" t="s">
        <v>3783</v>
      </c>
      <c r="G175" s="301"/>
      <c r="H175" s="301" t="s">
        <v>3844</v>
      </c>
      <c r="I175" s="301" t="s">
        <v>3779</v>
      </c>
      <c r="J175" s="301">
        <v>50</v>
      </c>
      <c r="K175" s="349"/>
    </row>
    <row r="176" s="1" customFormat="1" ht="15" customHeight="1">
      <c r="B176" s="326"/>
      <c r="C176" s="301" t="s">
        <v>3802</v>
      </c>
      <c r="D176" s="301"/>
      <c r="E176" s="301"/>
      <c r="F176" s="324" t="s">
        <v>3783</v>
      </c>
      <c r="G176" s="301"/>
      <c r="H176" s="301" t="s">
        <v>3844</v>
      </c>
      <c r="I176" s="301" t="s">
        <v>3779</v>
      </c>
      <c r="J176" s="301">
        <v>50</v>
      </c>
      <c r="K176" s="349"/>
    </row>
    <row r="177" s="1" customFormat="1" ht="15" customHeight="1">
      <c r="B177" s="326"/>
      <c r="C177" s="301" t="s">
        <v>143</v>
      </c>
      <c r="D177" s="301"/>
      <c r="E177" s="301"/>
      <c r="F177" s="324" t="s">
        <v>3777</v>
      </c>
      <c r="G177" s="301"/>
      <c r="H177" s="301" t="s">
        <v>3845</v>
      </c>
      <c r="I177" s="301" t="s">
        <v>3846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3777</v>
      </c>
      <c r="G178" s="301"/>
      <c r="H178" s="301" t="s">
        <v>3847</v>
      </c>
      <c r="I178" s="301" t="s">
        <v>3848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3777</v>
      </c>
      <c r="G179" s="301"/>
      <c r="H179" s="301" t="s">
        <v>3849</v>
      </c>
      <c r="I179" s="301" t="s">
        <v>3779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3777</v>
      </c>
      <c r="G180" s="301"/>
      <c r="H180" s="301" t="s">
        <v>3850</v>
      </c>
      <c r="I180" s="301" t="s">
        <v>3779</v>
      </c>
      <c r="J180" s="301">
        <v>255</v>
      </c>
      <c r="K180" s="349"/>
    </row>
    <row r="181" s="1" customFormat="1" ht="15" customHeight="1">
      <c r="B181" s="326"/>
      <c r="C181" s="301" t="s">
        <v>144</v>
      </c>
      <c r="D181" s="301"/>
      <c r="E181" s="301"/>
      <c r="F181" s="324" t="s">
        <v>3777</v>
      </c>
      <c r="G181" s="301"/>
      <c r="H181" s="301" t="s">
        <v>3741</v>
      </c>
      <c r="I181" s="301" t="s">
        <v>3779</v>
      </c>
      <c r="J181" s="301">
        <v>10</v>
      </c>
      <c r="K181" s="349"/>
    </row>
    <row r="182" s="1" customFormat="1" ht="15" customHeight="1">
      <c r="B182" s="326"/>
      <c r="C182" s="301" t="s">
        <v>145</v>
      </c>
      <c r="D182" s="301"/>
      <c r="E182" s="301"/>
      <c r="F182" s="324" t="s">
        <v>3777</v>
      </c>
      <c r="G182" s="301"/>
      <c r="H182" s="301" t="s">
        <v>3851</v>
      </c>
      <c r="I182" s="301" t="s">
        <v>3812</v>
      </c>
      <c r="J182" s="301"/>
      <c r="K182" s="349"/>
    </row>
    <row r="183" s="1" customFormat="1" ht="15" customHeight="1">
      <c r="B183" s="326"/>
      <c r="C183" s="301" t="s">
        <v>3852</v>
      </c>
      <c r="D183" s="301"/>
      <c r="E183" s="301"/>
      <c r="F183" s="324" t="s">
        <v>3777</v>
      </c>
      <c r="G183" s="301"/>
      <c r="H183" s="301" t="s">
        <v>3853</v>
      </c>
      <c r="I183" s="301" t="s">
        <v>3812</v>
      </c>
      <c r="J183" s="301"/>
      <c r="K183" s="349"/>
    </row>
    <row r="184" s="1" customFormat="1" ht="15" customHeight="1">
      <c r="B184" s="326"/>
      <c r="C184" s="301" t="s">
        <v>3841</v>
      </c>
      <c r="D184" s="301"/>
      <c r="E184" s="301"/>
      <c r="F184" s="324" t="s">
        <v>3777</v>
      </c>
      <c r="G184" s="301"/>
      <c r="H184" s="301" t="s">
        <v>3854</v>
      </c>
      <c r="I184" s="301" t="s">
        <v>3812</v>
      </c>
      <c r="J184" s="301"/>
      <c r="K184" s="349"/>
    </row>
    <row r="185" s="1" customFormat="1" ht="15" customHeight="1">
      <c r="B185" s="326"/>
      <c r="C185" s="301" t="s">
        <v>147</v>
      </c>
      <c r="D185" s="301"/>
      <c r="E185" s="301"/>
      <c r="F185" s="324" t="s">
        <v>3783</v>
      </c>
      <c r="G185" s="301"/>
      <c r="H185" s="301" t="s">
        <v>3855</v>
      </c>
      <c r="I185" s="301" t="s">
        <v>3779</v>
      </c>
      <c r="J185" s="301">
        <v>50</v>
      </c>
      <c r="K185" s="349"/>
    </row>
    <row r="186" s="1" customFormat="1" ht="15" customHeight="1">
      <c r="B186" s="326"/>
      <c r="C186" s="301" t="s">
        <v>3856</v>
      </c>
      <c r="D186" s="301"/>
      <c r="E186" s="301"/>
      <c r="F186" s="324" t="s">
        <v>3783</v>
      </c>
      <c r="G186" s="301"/>
      <c r="H186" s="301" t="s">
        <v>3857</v>
      </c>
      <c r="I186" s="301" t="s">
        <v>3858</v>
      </c>
      <c r="J186" s="301"/>
      <c r="K186" s="349"/>
    </row>
    <row r="187" s="1" customFormat="1" ht="15" customHeight="1">
      <c r="B187" s="326"/>
      <c r="C187" s="301" t="s">
        <v>3859</v>
      </c>
      <c r="D187" s="301"/>
      <c r="E187" s="301"/>
      <c r="F187" s="324" t="s">
        <v>3783</v>
      </c>
      <c r="G187" s="301"/>
      <c r="H187" s="301" t="s">
        <v>3860</v>
      </c>
      <c r="I187" s="301" t="s">
        <v>3858</v>
      </c>
      <c r="J187" s="301"/>
      <c r="K187" s="349"/>
    </row>
    <row r="188" s="1" customFormat="1" ht="15" customHeight="1">
      <c r="B188" s="326"/>
      <c r="C188" s="301" t="s">
        <v>3861</v>
      </c>
      <c r="D188" s="301"/>
      <c r="E188" s="301"/>
      <c r="F188" s="324" t="s">
        <v>3783</v>
      </c>
      <c r="G188" s="301"/>
      <c r="H188" s="301" t="s">
        <v>3862</v>
      </c>
      <c r="I188" s="301" t="s">
        <v>3858</v>
      </c>
      <c r="J188" s="301"/>
      <c r="K188" s="349"/>
    </row>
    <row r="189" s="1" customFormat="1" ht="15" customHeight="1">
      <c r="B189" s="326"/>
      <c r="C189" s="362" t="s">
        <v>3863</v>
      </c>
      <c r="D189" s="301"/>
      <c r="E189" s="301"/>
      <c r="F189" s="324" t="s">
        <v>3783</v>
      </c>
      <c r="G189" s="301"/>
      <c r="H189" s="301" t="s">
        <v>3864</v>
      </c>
      <c r="I189" s="301" t="s">
        <v>3865</v>
      </c>
      <c r="J189" s="363" t="s">
        <v>3866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3777</v>
      </c>
      <c r="G190" s="301"/>
      <c r="H190" s="298" t="s">
        <v>3867</v>
      </c>
      <c r="I190" s="301" t="s">
        <v>3868</v>
      </c>
      <c r="J190" s="301"/>
      <c r="K190" s="349"/>
    </row>
    <row r="191" s="1" customFormat="1" ht="15" customHeight="1">
      <c r="B191" s="326"/>
      <c r="C191" s="362" t="s">
        <v>3869</v>
      </c>
      <c r="D191" s="301"/>
      <c r="E191" s="301"/>
      <c r="F191" s="324" t="s">
        <v>3777</v>
      </c>
      <c r="G191" s="301"/>
      <c r="H191" s="301" t="s">
        <v>3870</v>
      </c>
      <c r="I191" s="301" t="s">
        <v>3812</v>
      </c>
      <c r="J191" s="301"/>
      <c r="K191" s="349"/>
    </row>
    <row r="192" s="1" customFormat="1" ht="15" customHeight="1">
      <c r="B192" s="326"/>
      <c r="C192" s="362" t="s">
        <v>3871</v>
      </c>
      <c r="D192" s="301"/>
      <c r="E192" s="301"/>
      <c r="F192" s="324" t="s">
        <v>3777</v>
      </c>
      <c r="G192" s="301"/>
      <c r="H192" s="301" t="s">
        <v>3872</v>
      </c>
      <c r="I192" s="301" t="s">
        <v>3812</v>
      </c>
      <c r="J192" s="301"/>
      <c r="K192" s="349"/>
    </row>
    <row r="193" s="1" customFormat="1" ht="15" customHeight="1">
      <c r="B193" s="326"/>
      <c r="C193" s="362" t="s">
        <v>3873</v>
      </c>
      <c r="D193" s="301"/>
      <c r="E193" s="301"/>
      <c r="F193" s="324" t="s">
        <v>3783</v>
      </c>
      <c r="G193" s="301"/>
      <c r="H193" s="301" t="s">
        <v>3874</v>
      </c>
      <c r="I193" s="301" t="s">
        <v>3812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3875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3876</v>
      </c>
      <c r="D200" s="365"/>
      <c r="E200" s="365"/>
      <c r="F200" s="365" t="s">
        <v>3877</v>
      </c>
      <c r="G200" s="366"/>
      <c r="H200" s="365" t="s">
        <v>3878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3868</v>
      </c>
      <c r="D202" s="301"/>
      <c r="E202" s="301"/>
      <c r="F202" s="324" t="s">
        <v>43</v>
      </c>
      <c r="G202" s="301"/>
      <c r="H202" s="301" t="s">
        <v>3879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3880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3881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3882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3883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3824</v>
      </c>
      <c r="D208" s="301"/>
      <c r="E208" s="301"/>
      <c r="F208" s="324" t="s">
        <v>79</v>
      </c>
      <c r="G208" s="301"/>
      <c r="H208" s="301" t="s">
        <v>3884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3720</v>
      </c>
      <c r="G209" s="301"/>
      <c r="H209" s="301" t="s">
        <v>3721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3718</v>
      </c>
      <c r="G210" s="301"/>
      <c r="H210" s="301" t="s">
        <v>3885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3722</v>
      </c>
      <c r="G211" s="362"/>
      <c r="H211" s="353" t="s">
        <v>3723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3724</v>
      </c>
      <c r="G212" s="362"/>
      <c r="H212" s="353" t="s">
        <v>3689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3848</v>
      </c>
      <c r="D214" s="301"/>
      <c r="E214" s="301"/>
      <c r="F214" s="324">
        <v>1</v>
      </c>
      <c r="G214" s="362"/>
      <c r="H214" s="353" t="s">
        <v>3886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3887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3888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3889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2022-06-08T08:37:16Z</dcterms:created>
  <dcterms:modified xsi:type="dcterms:W3CDTF">2022-06-08T08:37:40Z</dcterms:modified>
</cp:coreProperties>
</file>